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defaultThemeVersion="166925"/>
  <mc:AlternateContent xmlns:mc="http://schemas.openxmlformats.org/markup-compatibility/2006">
    <mc:Choice Requires="x15">
      <x15ac:absPath xmlns:x15ac="http://schemas.microsoft.com/office/spreadsheetml/2010/11/ac" url="https://extractives.sharepoint.com/sites/Data/Shared Documents/Summary data/Guinea/"/>
    </mc:Choice>
  </mc:AlternateContent>
  <xr:revisionPtr revIDLastSave="819" documentId="8_{22B9418B-5ED1-469B-A39B-A7D0F0285FC6}" xr6:coauthVersionLast="47" xr6:coauthVersionMax="47" xr10:uidLastSave="{1C76F938-52E6-4CD2-8EF0-F0E5A8A07F09}"/>
  <bookViews>
    <workbookView xWindow="28680" yWindow="-120" windowWidth="29040" windowHeight="17520" tabRatio="842" activeTab="2" xr2:uid="{00000000-000D-0000-FFFF-FFFF00000000}"/>
  </bookViews>
  <sheets>
    <sheet name="Introduction" sheetId="13" r:id="rId1"/>
    <sheet name="Partie 1 - Présentation" sheetId="9" r:id="rId2"/>
    <sheet name="Partie 2 - Liste de pointage" sheetId="8" r:id="rId3"/>
    <sheet name="Partie 3 - Entités déclarantes" sheetId="12" r:id="rId4"/>
    <sheet name="Partie 4 - Recettes de l’État" sheetId="4" r:id="rId5"/>
    <sheet name="Partie 5 - Données d’entreprise" sheetId="11" r:id="rId6"/>
    <sheet name="Feuil1" sheetId="14" state="hidden" r:id="rId7"/>
    <sheet name="Feuil2" sheetId="15" state="hidden" r:id="rId8"/>
    <sheet name="Feuil3" sheetId="16" state="hidden" r:id="rId9"/>
    <sheet name="Feuil4" sheetId="17" state="hidden" r:id="rId10"/>
    <sheet name="Feuil5" sheetId="18" state="hidden" r:id="rId11"/>
    <sheet name="Listes" sheetId="10" state="hidden" r:id="rId12"/>
  </sheets>
  <externalReferences>
    <externalReference r:id="rId13"/>
    <externalReference r:id="rId14"/>
  </externalReferences>
  <definedNames>
    <definedName name="_xlnm._FilterDatabase" localSheetId="6" hidden="1">Feuil1!$A$1:$O$1821</definedName>
    <definedName name="_xlnm._FilterDatabase" localSheetId="7" hidden="1">Feuil2!$A$1:$F$332</definedName>
    <definedName name="_xlnm._FilterDatabase" localSheetId="9" hidden="1">Feuil4!$A$1:$G$1</definedName>
    <definedName name="Agency_type">[1]!Government_entity_type[[#All],[&lt; Agency type &gt;]]</definedName>
    <definedName name="Commodities_list">#REF!</definedName>
    <definedName name="Commodity_names">[1]!Table5_Commodities_list[HS Product Description]</definedName>
    <definedName name="Companies_list">Companies[Nom complet de l’entreprise]</definedName>
    <definedName name="Currency_code_list">Table1_Country_codes_and_currencies[Code de devise (ISO 4217)]</definedName>
    <definedName name="GFS_list">Table6_GFS_codes_classification[Combiné]</definedName>
    <definedName name="Government_entities_list">Government_agencies[Nom complet de l’entité]</definedName>
    <definedName name="_xlnm.Print_Area" localSheetId="0">Introduction!$A$1:$G$52</definedName>
    <definedName name="_xlnm.Print_Area" localSheetId="1">'Partie 1 - Présentation'!$A$7:$G$75</definedName>
    <definedName name="_xlnm.Print_Area" localSheetId="2">'Partie 2 - Liste de pointage'!$A$7:$H$193</definedName>
    <definedName name="_xlnm.Print_Area" localSheetId="3">'Partie 3 - Entités déclarantes'!$A$20:$J$93</definedName>
    <definedName name="Project_phases_list">Table12[Étapes du projet]</definedName>
    <definedName name="Projectname">Companies15[Nom complet du projet]</definedName>
    <definedName name="Reporting_options_list">Table3_Reporting_options[Liste]</definedName>
    <definedName name="Revenue_stream_list">Government_revenues_table[Nom du flux de revenus]</definedName>
    <definedName name="Sector_list">Table7_sectors[Secteur (s)]</definedName>
    <definedName name="Simple_options_list">Table2_Simple_options[Liste]</definedName>
    <definedName name="Total_reconciled">'Partie 5 - Données d’entreprise'!$J$22:$J$135</definedName>
    <definedName name="Total_revenues">Government_revenues_table[Valeur des revenus]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0" i="8" l="1"/>
  <c r="F228" i="11" l="1"/>
  <c r="J72" i="4"/>
  <c r="D110" i="8" l="1"/>
  <c r="J184" i="11" l="1"/>
  <c r="J186" i="11" s="1"/>
  <c r="J180" i="11"/>
  <c r="J54" i="12" l="1"/>
  <c r="K54" i="12" s="1"/>
  <c r="J43" i="12"/>
  <c r="I70" i="12" l="1"/>
  <c r="J51" i="12"/>
  <c r="K51" i="12" s="1"/>
  <c r="J68" i="12"/>
  <c r="K68" i="12" s="1"/>
  <c r="J55" i="12"/>
  <c r="K55" i="12" s="1"/>
  <c r="J60" i="12"/>
  <c r="K60" i="12" s="1"/>
  <c r="J69" i="12"/>
  <c r="K69" i="12" s="1"/>
  <c r="J49" i="12"/>
  <c r="K49" i="12" s="1"/>
  <c r="J48" i="12"/>
  <c r="K48" i="12" s="1"/>
  <c r="K43" i="12"/>
  <c r="J45" i="12"/>
  <c r="K45" i="12" s="1"/>
  <c r="J65" i="12"/>
  <c r="K65" i="12" s="1"/>
  <c r="J63" i="12"/>
  <c r="K63" i="12" s="1"/>
  <c r="J44" i="12"/>
  <c r="K44" i="12" s="1"/>
  <c r="J47" i="12"/>
  <c r="K47" i="12" s="1"/>
  <c r="J52" i="12"/>
  <c r="K52" i="12" s="1"/>
  <c r="J53" i="12"/>
  <c r="K53" i="12" s="1"/>
  <c r="J57" i="12"/>
  <c r="K57" i="12" s="1"/>
  <c r="J58" i="12"/>
  <c r="K58" i="12" s="1"/>
  <c r="J50" i="12"/>
  <c r="K50" i="12" s="1"/>
  <c r="J62" i="12"/>
  <c r="K62" i="12" s="1"/>
  <c r="J56" i="12"/>
  <c r="K56" i="12" s="1"/>
  <c r="J61" i="12"/>
  <c r="K61" i="12" s="1"/>
  <c r="J64" i="12"/>
  <c r="K64" i="12" s="1"/>
  <c r="J59" i="12"/>
  <c r="K59" i="12" s="1"/>
  <c r="J42" i="12"/>
  <c r="K42" i="12" s="1"/>
  <c r="J46" i="12"/>
  <c r="K46" i="12" s="1"/>
  <c r="J66" i="12"/>
  <c r="K66" i="12" s="1"/>
  <c r="J67" i="12"/>
  <c r="K67" i="12" s="1"/>
  <c r="K160" i="11"/>
  <c r="I160" i="11"/>
  <c r="K158" i="11"/>
  <c r="J56" i="4"/>
  <c r="J70" i="12" l="1"/>
  <c r="D83" i="8" l="1"/>
  <c r="D91" i="8"/>
  <c r="D73" i="8"/>
  <c r="D172" i="8" l="1"/>
  <c r="D168" i="8"/>
  <c r="D69" i="8"/>
  <c r="D154" i="8" l="1"/>
  <c r="D142" i="8"/>
  <c r="D141" i="8"/>
  <c r="D75" i="8" l="1"/>
  <c r="D87" i="8"/>
  <c r="D85" i="8"/>
  <c r="B87" i="8" l="1"/>
  <c r="B89" i="8"/>
  <c r="E10" i="18" l="1"/>
  <c r="D3" i="15"/>
  <c r="D4" i="15"/>
  <c r="D5" i="15"/>
  <c r="D6" i="15"/>
  <c r="D7" i="15"/>
  <c r="D8" i="15"/>
  <c r="D9" i="15"/>
  <c r="D10" i="15"/>
  <c r="D11" i="15"/>
  <c r="D12" i="15"/>
  <c r="D13" i="15"/>
  <c r="D14" i="15"/>
  <c r="D15"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45" i="15"/>
  <c r="D46" i="15"/>
  <c r="D47" i="15"/>
  <c r="D48" i="15"/>
  <c r="D49" i="15"/>
  <c r="D50" i="15"/>
  <c r="D51" i="15"/>
  <c r="D52" i="15"/>
  <c r="D53" i="15"/>
  <c r="D54" i="15"/>
  <c r="D55" i="15"/>
  <c r="D56" i="15"/>
  <c r="D57" i="15"/>
  <c r="D58" i="15"/>
  <c r="D59" i="15"/>
  <c r="D60" i="15"/>
  <c r="D61" i="15"/>
  <c r="D62" i="15"/>
  <c r="D63" i="15"/>
  <c r="D64" i="15"/>
  <c r="D65" i="15"/>
  <c r="D66" i="15"/>
  <c r="D67" i="15"/>
  <c r="D68" i="15"/>
  <c r="D69" i="15"/>
  <c r="D70" i="15"/>
  <c r="D71" i="15"/>
  <c r="D72" i="15"/>
  <c r="D73" i="15"/>
  <c r="D74" i="15"/>
  <c r="D75" i="15"/>
  <c r="D76" i="15"/>
  <c r="D77" i="15"/>
  <c r="D78" i="15"/>
  <c r="D79" i="15"/>
  <c r="D80" i="15"/>
  <c r="D81" i="15"/>
  <c r="D82" i="15"/>
  <c r="D83" i="15"/>
  <c r="D84" i="15"/>
  <c r="D85" i="15"/>
  <c r="D86" i="15"/>
  <c r="D87" i="15"/>
  <c r="D88" i="15"/>
  <c r="D89" i="15"/>
  <c r="D90" i="15"/>
  <c r="D91" i="15"/>
  <c r="D92" i="15"/>
  <c r="D93" i="15"/>
  <c r="D94" i="15"/>
  <c r="D95" i="15"/>
  <c r="D96" i="15"/>
  <c r="D97" i="15"/>
  <c r="D98" i="15"/>
  <c r="D99" i="15"/>
  <c r="D100" i="15"/>
  <c r="D101" i="15"/>
  <c r="D102" i="15"/>
  <c r="D103" i="15"/>
  <c r="D104" i="15"/>
  <c r="D105" i="15"/>
  <c r="D106" i="15"/>
  <c r="D107" i="15"/>
  <c r="D108" i="15"/>
  <c r="D109" i="15"/>
  <c r="D110" i="15"/>
  <c r="D111" i="15"/>
  <c r="D112" i="15"/>
  <c r="D113" i="15"/>
  <c r="D114" i="15"/>
  <c r="D115" i="15"/>
  <c r="D116" i="15"/>
  <c r="D117" i="15"/>
  <c r="D118" i="15"/>
  <c r="D119" i="15"/>
  <c r="D120" i="15"/>
  <c r="D121" i="15"/>
  <c r="D122" i="15"/>
  <c r="D123" i="15"/>
  <c r="D124" i="15"/>
  <c r="D125" i="15"/>
  <c r="D126" i="15"/>
  <c r="D127" i="15"/>
  <c r="D128" i="15"/>
  <c r="D129" i="15"/>
  <c r="D130" i="15"/>
  <c r="D131" i="15"/>
  <c r="D132" i="15"/>
  <c r="D133" i="15"/>
  <c r="D134" i="15"/>
  <c r="D135" i="15"/>
  <c r="D136" i="15"/>
  <c r="D137" i="15"/>
  <c r="D138" i="15"/>
  <c r="D139" i="15"/>
  <c r="D140" i="15"/>
  <c r="D141" i="15"/>
  <c r="D142" i="15"/>
  <c r="D143" i="15"/>
  <c r="D144" i="15"/>
  <c r="D145" i="15"/>
  <c r="D146" i="15"/>
  <c r="D147" i="15"/>
  <c r="D148" i="15"/>
  <c r="D149" i="15"/>
  <c r="D150" i="15"/>
  <c r="D151" i="15"/>
  <c r="D152" i="15"/>
  <c r="D153" i="15"/>
  <c r="D154" i="15"/>
  <c r="D155" i="15"/>
  <c r="D156" i="15"/>
  <c r="D157" i="15"/>
  <c r="D158" i="15"/>
  <c r="D159" i="15"/>
  <c r="D160" i="15"/>
  <c r="D161" i="15"/>
  <c r="D162" i="15"/>
  <c r="D163" i="15"/>
  <c r="D164" i="15"/>
  <c r="D165" i="15"/>
  <c r="D166" i="15"/>
  <c r="D167" i="15"/>
  <c r="D168" i="15"/>
  <c r="D169" i="15"/>
  <c r="D170" i="15"/>
  <c r="D171" i="15"/>
  <c r="D172" i="15"/>
  <c r="D173" i="15"/>
  <c r="D174" i="15"/>
  <c r="D175" i="15"/>
  <c r="D176" i="15"/>
  <c r="D177" i="15"/>
  <c r="D178" i="15"/>
  <c r="D179" i="15"/>
  <c r="D180" i="15"/>
  <c r="D181" i="15"/>
  <c r="D182" i="15"/>
  <c r="D183" i="15"/>
  <c r="D184" i="15"/>
  <c r="D185" i="15"/>
  <c r="D186" i="15"/>
  <c r="D187" i="15"/>
  <c r="D188" i="15"/>
  <c r="D189" i="15"/>
  <c r="D190" i="15"/>
  <c r="D191" i="15"/>
  <c r="D192" i="15"/>
  <c r="D193" i="15"/>
  <c r="D194" i="15"/>
  <c r="D195" i="15"/>
  <c r="D196" i="15"/>
  <c r="D197" i="15"/>
  <c r="D198" i="15"/>
  <c r="D199" i="15"/>
  <c r="D200" i="15"/>
  <c r="D201" i="15"/>
  <c r="D202" i="15"/>
  <c r="D203" i="15"/>
  <c r="D204" i="15"/>
  <c r="D205" i="15"/>
  <c r="D206" i="15"/>
  <c r="D207" i="15"/>
  <c r="D208" i="15"/>
  <c r="D209" i="15"/>
  <c r="D210" i="15"/>
  <c r="D211" i="15"/>
  <c r="D212" i="15"/>
  <c r="D213" i="15"/>
  <c r="D214" i="15"/>
  <c r="D215" i="15"/>
  <c r="D216" i="15"/>
  <c r="D217" i="15"/>
  <c r="D218" i="15"/>
  <c r="D219" i="15"/>
  <c r="D220" i="15"/>
  <c r="D221" i="15"/>
  <c r="D222" i="15"/>
  <c r="D223" i="15"/>
  <c r="D224" i="15"/>
  <c r="D225" i="15"/>
  <c r="D226" i="15"/>
  <c r="D227" i="15"/>
  <c r="D228" i="15"/>
  <c r="D229" i="15"/>
  <c r="D230" i="15"/>
  <c r="D231" i="15"/>
  <c r="D232" i="15"/>
  <c r="D233" i="15"/>
  <c r="D234" i="15"/>
  <c r="D235" i="15"/>
  <c r="D236" i="15"/>
  <c r="D237" i="15"/>
  <c r="D238" i="15"/>
  <c r="D239" i="15"/>
  <c r="D240" i="15"/>
  <c r="D241" i="15"/>
  <c r="D242" i="15"/>
  <c r="D243" i="15"/>
  <c r="D244" i="15"/>
  <c r="D245" i="15"/>
  <c r="D246" i="15"/>
  <c r="D247" i="15"/>
  <c r="D248" i="15"/>
  <c r="D249" i="15"/>
  <c r="D250" i="15"/>
  <c r="D251" i="15"/>
  <c r="D252" i="15"/>
  <c r="D253" i="15"/>
  <c r="D254" i="15"/>
  <c r="D255" i="15"/>
  <c r="D256" i="15"/>
  <c r="D257" i="15"/>
  <c r="D258" i="15"/>
  <c r="D259" i="15"/>
  <c r="D260" i="15"/>
  <c r="D261" i="15"/>
  <c r="D262" i="15"/>
  <c r="D263" i="15"/>
  <c r="D264" i="15"/>
  <c r="D265" i="15"/>
  <c r="D266" i="15"/>
  <c r="D267" i="15"/>
  <c r="D268" i="15"/>
  <c r="D269" i="15"/>
  <c r="D270" i="15"/>
  <c r="D271" i="15"/>
  <c r="D272" i="15"/>
  <c r="D273" i="15"/>
  <c r="D274" i="15"/>
  <c r="D275" i="15"/>
  <c r="D276" i="15"/>
  <c r="D277" i="15"/>
  <c r="D278" i="15"/>
  <c r="D279" i="15"/>
  <c r="D280" i="15"/>
  <c r="D281" i="15"/>
  <c r="D282" i="15"/>
  <c r="D283" i="15"/>
  <c r="D284" i="15"/>
  <c r="D285" i="15"/>
  <c r="D286" i="15"/>
  <c r="D287" i="15"/>
  <c r="D288" i="15"/>
  <c r="D289" i="15"/>
  <c r="D290" i="15"/>
  <c r="D291" i="15"/>
  <c r="D292" i="15"/>
  <c r="D293" i="15"/>
  <c r="D294" i="15"/>
  <c r="D295" i="15"/>
  <c r="D296" i="15"/>
  <c r="D297" i="15"/>
  <c r="D298" i="15"/>
  <c r="D299" i="15"/>
  <c r="D300" i="15"/>
  <c r="D301" i="15"/>
  <c r="D302" i="15"/>
  <c r="D303" i="15"/>
  <c r="D304" i="15"/>
  <c r="D305" i="15"/>
  <c r="D306" i="15"/>
  <c r="D307" i="15"/>
  <c r="D308" i="15"/>
  <c r="D309" i="15"/>
  <c r="D310" i="15"/>
  <c r="D311" i="15"/>
  <c r="D312" i="15"/>
  <c r="D313" i="15"/>
  <c r="D314" i="15"/>
  <c r="D315" i="15"/>
  <c r="D316" i="15"/>
  <c r="D317" i="15"/>
  <c r="D318" i="15"/>
  <c r="D319" i="15"/>
  <c r="D320" i="15"/>
  <c r="D321" i="15"/>
  <c r="D322" i="15"/>
  <c r="D323" i="15"/>
  <c r="D324" i="15"/>
  <c r="D325" i="15"/>
  <c r="D326" i="15"/>
  <c r="D327" i="15"/>
  <c r="D328" i="15"/>
  <c r="D329" i="15"/>
  <c r="D330" i="15"/>
  <c r="D331" i="15"/>
  <c r="D332" i="15"/>
  <c r="D2" i="15"/>
  <c r="B105" i="8" l="1"/>
  <c r="B77" i="8"/>
  <c r="B73" i="8"/>
  <c r="B75" i="8"/>
  <c r="B69" i="8"/>
  <c r="J58" i="4" l="1"/>
  <c r="D96" i="8" s="1"/>
  <c r="I58" i="4" l="1"/>
  <c r="D125" i="8" l="1"/>
  <c r="E61" i="9" l="1"/>
  <c r="E60" i="9"/>
  <c r="E59" i="9"/>
  <c r="E62" i="9"/>
  <c r="E58" i="9" l="1"/>
  <c r="E23" i="9"/>
  <c r="B121" i="8" l="1"/>
  <c r="B91" i="8"/>
  <c r="B85" i="8"/>
  <c r="B83" i="8"/>
  <c r="B71" i="8"/>
  <c r="K5" i="11"/>
  <c r="N4" i="4"/>
  <c r="E4" i="12"/>
  <c r="H4" i="8"/>
  <c r="G4" i="9"/>
  <c r="E22" i="9"/>
  <c r="E21" i="9"/>
  <c r="J73" i="4"/>
  <c r="J74" i="4" s="1"/>
  <c r="B22" i="4"/>
  <c r="C22" i="4"/>
  <c r="D22" i="4"/>
  <c r="E22" i="4"/>
  <c r="B29" i="4"/>
  <c r="C29" i="4"/>
  <c r="D29" i="4"/>
  <c r="E29" i="4"/>
  <c r="E34" i="4"/>
  <c r="D34" i="4"/>
  <c r="C34" i="4"/>
  <c r="B34" i="4"/>
  <c r="E24" i="4"/>
  <c r="D24" i="4"/>
  <c r="C24" i="4"/>
  <c r="B24" i="4"/>
  <c r="E47" i="4"/>
  <c r="D54" i="4"/>
  <c r="E49" i="4"/>
  <c r="D49" i="4"/>
  <c r="C49" i="4"/>
  <c r="B49" i="4"/>
  <c r="E54" i="4"/>
  <c r="C54" i="4"/>
  <c r="B54" i="4"/>
  <c r="E30" i="4"/>
  <c r="D30" i="4"/>
  <c r="C30" i="4"/>
  <c r="B30" i="4"/>
  <c r="C41" i="4"/>
  <c r="C40" i="4"/>
  <c r="C38" i="4"/>
  <c r="C53" i="4"/>
  <c r="C52" i="4"/>
  <c r="C31" i="4"/>
  <c r="C33" i="4"/>
  <c r="C47" i="4"/>
  <c r="C36" i="4"/>
  <c r="C26" i="4"/>
  <c r="C28" i="4"/>
  <c r="C37" i="4"/>
  <c r="C25" i="4"/>
  <c r="C23" i="4"/>
  <c r="D41" i="4"/>
  <c r="D40" i="4"/>
  <c r="D38" i="4"/>
  <c r="D53" i="4"/>
  <c r="D52" i="4"/>
  <c r="D31" i="4"/>
  <c r="D33" i="4"/>
  <c r="D47" i="4"/>
  <c r="D36" i="4"/>
  <c r="D26" i="4"/>
  <c r="D28" i="4"/>
  <c r="D37" i="4"/>
  <c r="D25" i="4"/>
  <c r="D23" i="4"/>
  <c r="E41" i="4"/>
  <c r="E40" i="4"/>
  <c r="E38" i="4"/>
  <c r="E53" i="4"/>
  <c r="E52" i="4"/>
  <c r="E31" i="4"/>
  <c r="E33" i="4"/>
  <c r="E36" i="4"/>
  <c r="E26" i="4"/>
  <c r="E28" i="4"/>
  <c r="E37" i="4"/>
  <c r="E25" i="4"/>
  <c r="E23" i="4"/>
  <c r="B41" i="4"/>
  <c r="B40" i="4"/>
  <c r="B38" i="4"/>
  <c r="B53" i="4"/>
  <c r="B52" i="4"/>
  <c r="B31" i="4"/>
  <c r="B33" i="4"/>
  <c r="B47" i="4"/>
  <c r="B36" i="4"/>
  <c r="B26" i="4"/>
  <c r="B28" i="4"/>
  <c r="B37" i="4"/>
  <c r="B25" i="4"/>
  <c r="B23"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<sst xmlns="http://schemas.openxmlformats.org/spreadsheetml/2006/main" count="10344" uniqueCount="2584">
  <si>
    <t>Rempli le :</t>
  </si>
  <si>
    <t>AAAA-MM-JJ</t>
  </si>
  <si>
    <t>Modèle de données résumées pour les divulgations ITIE</t>
  </si>
  <si>
    <t>Version 2.0 appliquée le 1er Juillet 2019</t>
  </si>
  <si>
    <t xml:space="preserve">En remplissant ce modèle de données résumées avec des données de votre Rapport ITIE, vous rendrez ces dernières accessibles sous un format lisible par machine (Exigence 7.2.d). </t>
  </si>
  <si>
    <r>
      <t xml:space="preserve">« Rendre le Rapport ITIE disponible en format données ouvertes (xlsx ou csv) en ligne et faire connaître sa disponibilité » </t>
    </r>
    <r>
      <rPr>
        <sz val="12"/>
        <color rgb="FF000000"/>
        <rFont val="Franklin Gothic Book"/>
        <family val="2"/>
      </rPr>
      <t xml:space="preserve">
</t>
    </r>
    <r>
      <rPr>
        <i/>
        <sz val="12"/>
        <color rgb="FF000000"/>
        <rFont val="Franklin Gothic Book"/>
        <family val="2"/>
      </rPr>
      <t>- Exigence ITIE 7.1.c</t>
    </r>
  </si>
  <si>
    <t>Comment fonctionne la publication de données ITIE :</t>
  </si>
  <si>
    <t>1. N’utiliser qu’un classeur Excel par exercice fiscal couvert. Si la déclaration porte à la fois sur les hydrocarbures et l’exploitation minière, ces deux secteurs peuvent être inclus dans un seul classeur.</t>
  </si>
  <si>
    <t>2. Remplir le classeur entier - parties 1 à 5</t>
  </si>
  <si>
    <r>
      <t xml:space="preserve">3. Prière de soumettre cette fiche de données en même temps que le Rapport ITIE. L’envoyer au Secrétariat international à : </t>
    </r>
    <r>
      <rPr>
        <u/>
        <sz val="12"/>
        <color rgb="FF0070C0"/>
        <rFont val="Franklin Gothic Book"/>
        <family val="2"/>
      </rPr>
      <t xml:space="preserve">data@eiti.org. </t>
    </r>
  </si>
  <si>
    <r>
      <t xml:space="preserve">4. Les données serviront à alimenter le référentiel mondial de données ITIE, disponible sur le site Internet international de l’ITIE à </t>
    </r>
    <r>
      <rPr>
        <u/>
        <sz val="12"/>
        <color rgb="FF0070C0"/>
        <rFont val="Franklin Gothic Book"/>
        <family val="2"/>
      </rPr>
      <t>https://eiti.org/fr/donnees</t>
    </r>
    <r>
      <rPr>
        <sz val="12"/>
        <rFont val="Franklin Gothic Book"/>
        <family val="2"/>
      </rPr>
      <t>. Le fichier vous sera renvoyé, afin de pouvoir être publié sur les canaux de votre choix.</t>
    </r>
  </si>
  <si>
    <t>Le présent formulaire modèle devra être rempli intégralement et soumis au Secrétariat international de l’ITIE pour chaque exercice fiscal couvert par le rapportage ITIE.</t>
  </si>
  <si>
    <t>Ce classeur comporte cinq parties. Insérer vos données en commençant par la partie 1 et continuer jusqu’à la partie 5</t>
  </si>
  <si>
    <r>
      <rPr>
        <b/>
        <sz val="12"/>
        <rFont val="Franklin Gothic Book"/>
        <family val="2"/>
      </rPr>
      <t xml:space="preserve">Partie 1 (Présentation) : </t>
    </r>
    <r>
      <rPr>
        <sz val="12"/>
        <rFont val="Franklin Gothic Book"/>
        <family val="2"/>
      </rPr>
      <t>Insérer les caractéristiques relatives au pays et aux données.</t>
    </r>
  </si>
  <si>
    <r>
      <rPr>
        <b/>
        <sz val="12"/>
        <rFont val="Franklin Gothic Book"/>
        <family val="2"/>
      </rPr>
      <t xml:space="preserve">Partie 2 (Liste de pointage) : </t>
    </r>
    <r>
      <rPr>
        <sz val="12"/>
        <rFont val="Franklin Gothic Book"/>
        <family val="2"/>
      </rPr>
      <t>Inscrire les données contextuelles et financières agrégées correspondant aux Exigences ITIE 2, 3, 4, 5 et 6.</t>
    </r>
  </si>
  <si>
    <r>
      <rPr>
        <b/>
        <sz val="12"/>
        <rFont val="Franklin Gothic Book"/>
        <family val="2"/>
      </rPr>
      <t xml:space="preserve">Partie 3 (Entités déclarantes) : </t>
    </r>
    <r>
      <rPr>
        <sz val="12"/>
        <rFont val="Franklin Gothic Book"/>
        <family val="2"/>
      </rPr>
      <t xml:space="preserve">Inscrire les entités déclarantes (entités de l’État, entreprises et projets) et l’information afférente. </t>
    </r>
  </si>
  <si>
    <r>
      <rPr>
        <b/>
        <sz val="12"/>
        <rFont val="Franklin Gothic Book"/>
        <family val="2"/>
      </rPr>
      <t xml:space="preserve">Partie 4 (Recettes de l’État) : </t>
    </r>
    <r>
      <rPr>
        <sz val="12"/>
        <rFont val="Franklin Gothic Book"/>
        <family val="2"/>
      </rPr>
      <t>Inscrire des données concernant les recettes de l’État par flux de revenus, en utilisant la classification GFS.</t>
    </r>
  </si>
  <si>
    <r>
      <rPr>
        <b/>
        <sz val="12"/>
        <rFont val="Franklin Gothic Book"/>
        <family val="2"/>
      </rPr>
      <t xml:space="preserve">Partie 5 (Données d’entreprise) : </t>
    </r>
    <r>
      <rPr>
        <sz val="12"/>
        <rFont val="Franklin Gothic Book"/>
        <family val="2"/>
      </rPr>
      <t>Inscrire des données d’entreprise - et celle de niveau projet - par flux de revenus.</t>
    </r>
  </si>
  <si>
    <t xml:space="preserve">Le Secrétariat international peut prodiguer conseils et soutien sur demande. Veuillez le contacter à </t>
  </si>
  <si>
    <t>data@eiti.org</t>
  </si>
  <si>
    <t>Les cellules en orange doivent être complétées avant la soumission</t>
  </si>
  <si>
    <t>Les cellules en bleu ne servent qu’à indiquer les sources et/ou à inscrire des commentaires</t>
  </si>
  <si>
    <t>Les cellules en blanc n’exigent aucune action</t>
  </si>
  <si>
    <t>Vous recevrez des retours immédiats sur un certain nombre des données que vous aurez inscrites, et certaines cellules se rempliront automatiquement.</t>
  </si>
  <si>
    <r>
      <rPr>
        <b/>
        <i/>
        <u/>
        <sz val="12"/>
        <color theme="1"/>
        <rFont val="Franklin Gothic Book"/>
        <family val="2"/>
      </rPr>
      <t>Terminologie :</t>
    </r>
    <r>
      <rPr>
        <b/>
        <i/>
        <sz val="12"/>
        <color theme="1"/>
        <rFont val="Franklin Gothic Book"/>
        <family val="2"/>
      </rPr>
      <t xml:space="preserve"> Divulgation</t>
    </r>
  </si>
  <si>
    <r>
      <rPr>
        <b/>
        <i/>
        <u/>
        <sz val="12"/>
        <color theme="1"/>
        <rFont val="Franklin Gothic Book"/>
        <family val="2"/>
      </rPr>
      <t>Terminologie :</t>
    </r>
    <r>
      <rPr>
        <b/>
        <i/>
        <sz val="12"/>
        <color theme="1"/>
        <rFont val="Franklin Gothic Book"/>
        <family val="2"/>
      </rPr>
      <t xml:space="preserve"> Options simples</t>
    </r>
  </si>
  <si>
    <r>
      <rPr>
        <i/>
        <u/>
        <sz val="12"/>
        <color theme="1"/>
        <rFont val="Franklin Gothic Book"/>
        <family val="2"/>
      </rPr>
      <t>Oui, divulgation systématique :</t>
    </r>
    <r>
      <rPr>
        <i/>
        <sz val="12"/>
        <color theme="1"/>
        <rFont val="Franklin Gothic Book"/>
        <family val="2"/>
      </rPr>
      <t xml:space="preserve"> Si les données sont divulguées régulièrement et systématiquement par des entités de l’État et ou des entreprises, et si ces données sont fiables, sélectionner Oui, divulgation systématique</t>
    </r>
  </si>
  <si>
    <r>
      <rPr>
        <i/>
        <u/>
        <sz val="12"/>
        <color theme="1"/>
        <rFont val="Franklin Gothic Book"/>
        <family val="2"/>
      </rPr>
      <t>Oui</t>
    </r>
    <r>
      <rPr>
        <i/>
        <sz val="12"/>
        <color theme="1"/>
        <rFont val="Franklin Gothic Book"/>
        <family val="2"/>
      </rPr>
      <t> : Tous les aspects de la question ont reçu une réponse/ont été couverts.</t>
    </r>
  </si>
  <si>
    <r>
      <rPr>
        <i/>
        <u/>
        <sz val="12"/>
        <color theme="1"/>
        <rFont val="Franklin Gothic Book"/>
        <family val="2"/>
      </rPr>
      <t>Oui, à travers le rapportage ITIE :</t>
    </r>
    <r>
      <rPr>
        <i/>
        <sz val="12"/>
        <color theme="1"/>
        <rFont val="Franklin Gothic Book"/>
        <family val="2"/>
      </rPr>
      <t xml:space="preserve"> Si le Rapport ITIE ou son site couvre certaines lacunes de divulgation relatives aux données du gouvernement ou des entreprises, sélectionner « Oui, dans le Rapport ITIE ».</t>
    </r>
  </si>
  <si>
    <r>
      <t>Partiellement :</t>
    </r>
    <r>
      <rPr>
        <i/>
        <sz val="12"/>
        <color theme="1"/>
        <rFont val="Franklin Gothic Book"/>
        <family val="2"/>
      </rPr>
      <t xml:space="preserve"> Des aspects de la question ont reçu une réponse/ont été couverts.</t>
    </r>
  </si>
  <si>
    <r>
      <rPr>
        <i/>
        <u/>
        <sz val="12"/>
        <color theme="1"/>
        <rFont val="Franklin Gothic Book"/>
        <family val="2"/>
      </rPr>
      <t>Non disponible :</t>
    </r>
    <r>
      <rPr>
        <i/>
        <sz val="12"/>
        <color theme="1"/>
        <rFont val="Franklin Gothic Book"/>
        <family val="2"/>
      </rPr>
      <t xml:space="preserve"> Les données sont applicables au pays, mais il n’y a pas de données ou d’informations disponibles.</t>
    </r>
  </si>
  <si>
    <r>
      <rPr>
        <i/>
        <u/>
        <sz val="12"/>
        <color theme="1"/>
        <rFont val="Franklin Gothic Book"/>
        <family val="2"/>
      </rPr>
      <t>Non :</t>
    </r>
    <r>
      <rPr>
        <i/>
        <sz val="12"/>
        <color theme="1"/>
        <rFont val="Franklin Gothic Book"/>
        <family val="2"/>
      </rPr>
      <t xml:space="preserve"> Aucune information n’est couverte.</t>
    </r>
  </si>
  <si>
    <r>
      <t>Sans objet :</t>
    </r>
    <r>
      <rPr>
        <i/>
        <sz val="12"/>
        <color theme="1"/>
        <rFont val="Franklin Gothic Book"/>
        <family val="2"/>
      </rPr>
      <t xml:space="preserve"> Si une exigence n’est pas pertinente, sélectionner « Sans objet ». Faire référence à toute information à ce sujet, telle que contenue dans le Rapport ITIE ou dans le procès-verbal d’une réunion du Groupe multipartite. </t>
    </r>
  </si>
  <si>
    <r>
      <t xml:space="preserve">Sans objet </t>
    </r>
    <r>
      <rPr>
        <i/>
        <sz val="12"/>
        <color theme="1"/>
        <rFont val="Franklin Gothic Book"/>
        <family val="2"/>
      </rPr>
      <t>: La question n’est pas pertinente pour la rubrique en question. Si une explication est requise, faire référence à toute information démontrant la non-applicabilité.</t>
    </r>
  </si>
  <si>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</si>
  <si>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</si>
  <si>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r>
      <t xml:space="preserve">Pour la version la plus récente des modèles de données résumées, consultez </t>
    </r>
    <r>
      <rPr>
        <b/>
        <u/>
        <sz val="12"/>
        <color rgb="FF0070C0"/>
        <rFont val="Franklin Gothic Book"/>
        <family val="2"/>
      </rPr>
      <t>https://eiti.org/fr/document/modele-donnees-resumees-itie</t>
    </r>
  </si>
  <si>
    <r>
      <rPr>
        <b/>
        <sz val="12"/>
        <rFont val="Franklin Gothic Book"/>
        <family val="2"/>
      </rPr>
      <t xml:space="preserve">Faites-nous connaître vos réactions ou signalez tout conflit au niveau des données ! Écrivez-nous à </t>
    </r>
    <r>
      <rPr>
        <b/>
        <u/>
        <sz val="12"/>
        <color rgb="FF0070C0"/>
        <rFont val="Franklin Gothic Book"/>
        <family val="2"/>
      </rPr>
      <t>data@eiti.org</t>
    </r>
  </si>
  <si>
    <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</si>
  <si>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t xml:space="preserve">Adresse </t>
    </r>
    <r>
      <rPr>
        <b/>
        <sz val="10"/>
        <color rgb="FF0076AF"/>
        <rFont val="Franklin Gothic Book"/>
        <family val="2"/>
      </rPr>
      <t>EITI International Secretariat, Rådhusgata 26, 0151 Oslo, Norvège</t>
    </r>
  </si>
  <si>
    <t>Pays ou région</t>
  </si>
  <si>
    <t>Exercice fiscal couvert par ce fichier de données</t>
  </si>
  <si>
    <t>Source de données</t>
  </si>
  <si>
    <t>Couverture/périmètre des données</t>
  </si>
  <si>
    <t>Coordonnées de contact : soumission de données</t>
  </si>
  <si>
    <t>Modèle de données résumées</t>
  </si>
  <si>
    <r>
      <rPr>
        <b/>
        <sz val="12"/>
        <color rgb="FF000000"/>
        <rFont val="Franklin Gothic Book"/>
        <family val="2"/>
      </rPr>
      <t>Partie 1 - (Présentation)</t>
    </r>
    <r>
      <rPr>
        <sz val="12"/>
        <color rgb="FF000000"/>
        <rFont val="Franklin Gothic Book"/>
        <family val="2"/>
      </rPr>
      <t xml:space="preserve"> Elle couvre les caractéristiques du pays et des données</t>
    </r>
  </si>
  <si>
    <t>Comment remplir cette feuille :</t>
  </si>
  <si>
    <r>
      <t xml:space="preserve">1. Commençant par en haut, </t>
    </r>
    <r>
      <rPr>
        <b/>
        <i/>
        <sz val="12"/>
        <rFont val="Franklin Gothic Book"/>
        <family val="2"/>
      </rPr>
      <t xml:space="preserve">sélectionner votre réponse dans la colonne grise. </t>
    </r>
    <r>
      <rPr>
        <i/>
        <sz val="12"/>
        <rFont val="Franklin Gothic Book"/>
        <family val="2"/>
      </rPr>
      <t xml:space="preserve">Des indications s’affichent dans les cadres jaunes dès que la cellule a été sélectionnée. </t>
    </r>
  </si>
  <si>
    <t xml:space="preserve">2. Lorsqu’il aura été répondu à certaines questions, de nouvelles indications et questions peuvent s’afficher. Merci de répondre à chacune d’elles jusqu’à ce que la section ait été remplie. </t>
  </si>
  <si>
    <r>
      <t xml:space="preserve">3. Inclure au besoin toute information supplémentaire ou tout commentaire dans la colonne </t>
    </r>
    <r>
      <rPr>
        <b/>
        <i/>
        <sz val="12"/>
        <color theme="1"/>
        <rFont val="Franklin Gothic Book"/>
        <family val="2"/>
      </rPr>
      <t>Source/Commentaires</t>
    </r>
    <r>
      <rPr>
        <i/>
        <sz val="12"/>
        <color theme="1"/>
        <rFont val="Franklin Gothic Book"/>
        <family val="2"/>
      </rPr>
      <t>.</t>
    </r>
  </si>
  <si>
    <r>
      <rPr>
        <i/>
        <sz val="12"/>
        <rFont val="Franklin Gothic Book"/>
        <family val="2"/>
      </rPr>
      <t xml:space="preserve">Si vous avez des questions, veuillez contacter </t>
    </r>
    <r>
      <rPr>
        <b/>
        <i/>
        <u/>
        <sz val="12"/>
        <color theme="10"/>
        <rFont val="Franklin Gothic Book"/>
        <family val="2"/>
      </rPr>
      <t>data@eiti.org</t>
    </r>
  </si>
  <si>
    <t>Les cellules en bleu pâle ne servent qu’à indiquer les sources et/ou à inscrire des commentaires</t>
  </si>
  <si>
    <t xml:space="preserve">Partie 1 - Présentation </t>
  </si>
  <si>
    <t>Description</t>
  </si>
  <si>
    <t>Inscrire les données dans cette colonne</t>
  </si>
  <si>
    <t>Source/Commentaires</t>
  </si>
  <si>
    <t>Nom du pays ou de la région</t>
  </si>
  <si>
    <t>Guinée</t>
  </si>
  <si>
    <t>Code ISO de la devise</t>
  </si>
  <si>
    <t>Nom de la monnaie nationale</t>
  </si>
  <si>
    <t>Monnaie nationale selon ISO-4217</t>
  </si>
  <si>
    <t>Date de début</t>
  </si>
  <si>
    <t>Date de fin</t>
  </si>
  <si>
    <t>Un Rapport ITIE a-t-il été préparé par un Administrateur indépendant ?</t>
  </si>
  <si>
    <t>NON</t>
  </si>
  <si>
    <t>Quel est le nom de l’entreprise ?</t>
  </si>
  <si>
    <t>Date à laquelle le Rapport ITIE a été rendu public</t>
  </si>
  <si>
    <t>URL, Rapport ITIE</t>
  </si>
  <si>
    <t xml:space="preserve">https://www.itie-guinee.org/rapport-assoupli-exercices-2019-2020/ </t>
  </si>
  <si>
    <t>Les données ITIE sont-elles systématiquement divulguées par le gouvernement à une adresse unique?</t>
  </si>
  <si>
    <t>Non</t>
  </si>
  <si>
    <t>Date de publication des données ITIE</t>
  </si>
  <si>
    <t>N/A</t>
  </si>
  <si>
    <t>Lien vers le site Internet (URL) de données ITIE</t>
  </si>
  <si>
    <t>Existe-t-il d’autres fichiers de caractère pertinent ?</t>
  </si>
  <si>
    <t>Date à laquelle l’autre fichier a été rendu public</t>
  </si>
  <si>
    <t>URL</t>
  </si>
  <si>
    <r>
      <t xml:space="preserve">Accessibilités des données et données ouvertes </t>
    </r>
    <r>
      <rPr>
        <b/>
        <u/>
        <sz val="12"/>
        <color theme="4"/>
        <rFont val="Franklin Gothic Book"/>
        <family val="2"/>
      </rPr>
      <t>(Exigence 7.2)</t>
    </r>
  </si>
  <si>
    <t>Le gouvernement applique-t-il une politique de données ouvertes ?</t>
  </si>
  <si>
    <t>Oui, à travers le rapportage ITIE</t>
  </si>
  <si>
    <t>Portail/fichiers de données ouvertes</t>
  </si>
  <si>
    <t xml:space="preserve">https://opendataitie-guinee.org/ </t>
  </si>
  <si>
    <t>Couverture sectorielle</t>
  </si>
  <si>
    <t>Pétrole</t>
  </si>
  <si>
    <t>Oui</t>
  </si>
  <si>
    <t>Aucune société pétrolière ou gazière n’a été retenue dans le périmètre de déclaration 2019. En effet, la seule société de recherche des hydrocarbures qui était présente dans le secteur en Guinée, à savoir la société HYPERDYNAMICS, a cessé son activité en septembre 2017 à la suite d’une lettre adressée par l’ONAP lui notifiant l’expiration de son contrat d’exploration et de partage de production d’hydrocarbures.</t>
  </si>
  <si>
    <t>Gaz</t>
  </si>
  <si>
    <t>Sans objet</t>
  </si>
  <si>
    <t>Mines (y compris carrières)</t>
  </si>
  <si>
    <t>Autres secteurs (autres que les secteur en amont)</t>
  </si>
  <si>
    <t>Si oui, préciser le nom (insérer de nouvelles lignes si multiples)</t>
  </si>
  <si>
    <t>Nombre d’entités de l’État déclarantes (Entreprises d'Etat incluses si collectant)</t>
  </si>
  <si>
    <t>Y compris les deux entreprises d'Etat (ANAIM &amp; SOGUIPAMI)</t>
  </si>
  <si>
    <t>Nombre d’entreprises déclarantes (Entreprises d'Etat incluses si payeur)</t>
  </si>
  <si>
    <r>
      <rPr>
        <i/>
        <sz val="12"/>
        <rFont val="Franklin Gothic Book"/>
        <family val="2"/>
      </rPr>
      <t>Devise de déclaration (</t>
    </r>
    <r>
      <rPr>
        <i/>
        <sz val="12"/>
        <color rgb="FF0070C0"/>
        <rFont val="Franklin Gothic Book"/>
        <family val="2"/>
      </rPr>
      <t>codes de devise ISO-4217</t>
    </r>
    <r>
      <rPr>
        <i/>
        <sz val="12"/>
        <rFont val="Franklin Gothic Book"/>
        <family val="2"/>
      </rPr>
      <t>)</t>
    </r>
  </si>
  <si>
    <t>GNF</t>
  </si>
  <si>
    <t xml:space="preserve">Taux de change utilisé : 1 USD = </t>
  </si>
  <si>
    <t>Source du taux de change (URL,…):</t>
  </si>
  <si>
    <t xml:space="preserve">https://www.bcrg-guinee.org/images/Publication_mensuelle/BM%2001-2019.pdf	</t>
  </si>
  <si>
    <r>
      <t xml:space="preserve">Exigence ITIE 4.7: </t>
    </r>
    <r>
      <rPr>
        <sz val="12"/>
        <rFont val="Franklin Gothic Book"/>
        <family val="2"/>
      </rPr>
      <t>Désagrégation</t>
    </r>
  </si>
  <si>
    <t>... par flux de revenus</t>
  </si>
  <si>
    <t>... par entité de l’État</t>
  </si>
  <si>
    <t>... par entreprise</t>
  </si>
  <si>
    <t>... par projet</t>
  </si>
  <si>
    <t>Partiellement</t>
  </si>
  <si>
    <t>Vue d’ensemble /exigence relative aux données</t>
  </si>
  <si>
    <t>Divulgation systématique</t>
  </si>
  <si>
    <t>Calcul à l’aide de la liste de vérification</t>
  </si>
  <si>
    <t>À travers le rapportage ITIE</t>
  </si>
  <si>
    <t>Sans objet.</t>
  </si>
  <si>
    <t>Information non disponible</t>
  </si>
  <si>
    <t>Nom et coordonnées de contact de la personne soumettant ce fichier</t>
  </si>
  <si>
    <t>Name</t>
  </si>
  <si>
    <t>Ismaël Nfalla Nabé</t>
  </si>
  <si>
    <t>Organisation</t>
  </si>
  <si>
    <t>cabinet d'audit Ismaël Nfalla Nabé</t>
  </si>
  <si>
    <t>Adresse électronique</t>
  </si>
  <si>
    <t>ifn48nabe@ifnguinee.net</t>
  </si>
  <si>
    <r>
      <rPr>
        <b/>
        <sz val="10.5"/>
        <rFont val="Franklin Gothic Book"/>
        <family val="2"/>
      </rP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</si>
  <si>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rPr>
        <b/>
        <sz val="12"/>
        <color rgb="FF000000"/>
        <rFont val="Franklin Gothic Book"/>
        <family val="2"/>
      </rPr>
      <t>Partie 2 (liste de vérification)</t>
    </r>
    <r>
      <rPr>
        <sz val="12"/>
        <color rgb="FF000000"/>
        <rFont val="Franklin Gothic Book"/>
        <family val="2"/>
      </rPr>
      <t xml:space="preserve"> Elle couvre l’information contextuelle et financière agrégée prévue par les Exigences ITIE 2,3,4,5 et 6.</t>
    </r>
  </si>
  <si>
    <t xml:space="preserve">Pour chaque ligne, veuillez procéder comme suit </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</si>
  <si>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</si>
  <si>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 D’autres orientations apparaissent lorsque vous remplissez les cellules. Remplissez-les comme indiqué, complétant chaque colonne de chaque ligne avant de remplir la ligne suivante.</t>
  </si>
  <si>
    <r>
      <t xml:space="preserve">Par exemple, en sélectionnant « Oui, dans le Rapport ITIE », le texte « Veuillez inclure la section du Rapport ITIE » dans la case </t>
    </r>
    <r>
      <rPr>
        <b/>
        <i/>
        <sz val="12"/>
        <color theme="1"/>
        <rFont val="Franklin Gothic Book"/>
        <family val="2"/>
      </rPr>
      <t xml:space="preserve">Source/unités </t>
    </r>
    <r>
      <rPr>
        <i/>
        <sz val="12"/>
        <color theme="1"/>
        <rFont val="Franklin Gothic Book"/>
        <family val="2"/>
      </rPr>
      <t>apparaît.</t>
    </r>
  </si>
  <si>
    <r>
      <t xml:space="preserve">3. Insérez au besoin toute information supplémentaire ou tout commentaire dans la colonne </t>
    </r>
    <r>
      <rPr>
        <b/>
        <i/>
        <sz val="12"/>
        <color theme="1"/>
        <rFont val="Franklin Gothic Book"/>
        <family val="2"/>
      </rPr>
      <t>Commentaires/Notes</t>
    </r>
    <r>
      <rPr>
        <i/>
        <sz val="12"/>
        <color theme="1"/>
        <rFont val="Franklin Gothic Book"/>
        <family val="2"/>
      </rPr>
      <t>.</t>
    </r>
  </si>
  <si>
    <r>
      <rPr>
        <sz val="12"/>
        <rFont val="Franklin Gothic Book"/>
        <family val="2"/>
      </rPr>
      <t xml:space="preserve">Si vous avez des questions, veuillez contacter </t>
    </r>
    <r>
      <rPr>
        <b/>
        <u/>
        <sz val="12"/>
        <color theme="10"/>
        <rFont val="Franklin Gothic Book"/>
        <family val="2"/>
      </rPr>
      <t>data@eiti.org</t>
    </r>
  </si>
  <si>
    <t>Les cellules en bleu pâle ne servent qu’à indiquer les sources et/ou inscrire des commentaires</t>
  </si>
  <si>
    <t xml:space="preserve">Ignorez les cellules en blanc, car elles n’exigent aucune action </t>
  </si>
  <si>
    <t>Partie 2 - Liste de pointage</t>
  </si>
  <si>
    <r>
      <t xml:space="preserve">Veuillez répondre à </t>
    </r>
    <r>
      <rPr>
        <i/>
        <u/>
        <sz val="12"/>
        <color rgb="FF000000"/>
        <rFont val="Franklin Gothic Book"/>
        <family val="2"/>
      </rPr>
      <t>toutes les questions posées ci-dessous</t>
    </r>
    <r>
      <rPr>
        <i/>
        <sz val="12"/>
        <color rgb="FF000000"/>
        <rFont val="Franklin Gothic Book"/>
        <family val="2"/>
      </rPr>
      <t xml:space="preserve">. </t>
    </r>
  </si>
  <si>
    <t>Exigence</t>
  </si>
  <si>
    <t>Inclusion</t>
  </si>
  <si>
    <t>Source/unités</t>
  </si>
  <si>
    <t>Commentaires/Notes</t>
  </si>
  <si>
    <r>
      <t xml:space="preserve">Exigence ITIE 2.1 : </t>
    </r>
    <r>
      <rPr>
        <b/>
        <sz val="10.5"/>
        <rFont val="Franklin Gothic Book"/>
        <family val="2"/>
      </rPr>
      <t xml:space="preserve">Cadre légal et régime fiscal </t>
    </r>
  </si>
  <si>
    <t>Le gouvernement publie-t-il des informations concernant</t>
  </si>
  <si>
    <t>Les lois et réglementations ?</t>
  </si>
  <si>
    <t>Section 4.2 du rapport assoupli  ITIE 2019 - 2020</t>
  </si>
  <si>
    <t>Cadre légal, institutionnel et régime fiscal</t>
  </si>
  <si>
    <t>Vue d’ensemble des rôles des agences gouvernementales ?</t>
  </si>
  <si>
    <t>Régime des droits pétroliers et miniers?</t>
  </si>
  <si>
    <t>Section 4.3 du rapport assoupli  ITIE 2019 - 2020</t>
  </si>
  <si>
    <t>Régime fiscal ?</t>
  </si>
  <si>
    <r>
      <t xml:space="preserve">Exigence ITIE 2.2: </t>
    </r>
    <r>
      <rPr>
        <b/>
        <sz val="10.5"/>
        <rFont val="Franklin Gothic Book"/>
        <family val="2"/>
      </rPr>
      <t>Octroi des contrats et licences</t>
    </r>
  </si>
  <si>
    <t>le processus d’octroi des licences ?</t>
  </si>
  <si>
    <t>Section 4.4 du rapport assoupli  ITIE 2019 - 2020</t>
  </si>
  <si>
    <t>et les critères techniques et financiers utilisés ?</t>
  </si>
  <si>
    <t>le(s) processus de transfert de licences ?</t>
  </si>
  <si>
    <t>processus d’appel d’offres :</t>
  </si>
  <si>
    <t>Nombre d’octrois et de transferts pour l’exercice couvert</t>
  </si>
  <si>
    <r>
      <t xml:space="preserve">Exigence ITIE 2.3: </t>
    </r>
    <r>
      <rPr>
        <b/>
        <sz val="10.5"/>
        <rFont val="Franklin Gothic Book"/>
        <family val="2"/>
      </rPr>
      <t>Registre des licences</t>
    </r>
  </si>
  <si>
    <t>Registres des licences pour le secteur minier</t>
  </si>
  <si>
    <t>Oui, divulgation systématique</t>
  </si>
  <si>
    <t>https://guinee.cadastreminier.org/FR/</t>
  </si>
  <si>
    <t>Section 4.3 et Annexes 15 &amp; 16 du rapport assoupli  ITIE 2019 - 2020</t>
  </si>
  <si>
    <t>Registre des licences pour le secteur pétrolier</t>
  </si>
  <si>
    <t>Non applicable</t>
  </si>
  <si>
    <t>Registre des licences pour tout autre secteur - ajouter des lignes au besoin</t>
  </si>
  <si>
    <r>
      <t xml:space="preserve">Exigence ITIE 2.4: </t>
    </r>
    <r>
      <rPr>
        <b/>
        <sz val="10.5"/>
        <rFont val="Franklin Gothic Book"/>
        <family val="2"/>
      </rPr>
      <t>Divulgation des contrats</t>
    </r>
  </si>
  <si>
    <t>Politique sur la divulgation des contrats</t>
  </si>
  <si>
    <t>Section 4.5 du rapport assoupli  ITIE 2019 - 2020</t>
  </si>
  <si>
    <t>Les contrats sont-ils divulgués ?</t>
  </si>
  <si>
    <t>https://mines.gov.gn/projets/conventions-minieres/
https://www.itie-guinee.org/#</t>
  </si>
  <si>
    <t>Registre des contrats pour le secteur minier</t>
  </si>
  <si>
    <t xml:space="preserve">https://www.contratsminiersguinee.org/ </t>
  </si>
  <si>
    <t>Registre des contrats pour le secteur pétrolier</t>
  </si>
  <si>
    <t>Registre des contrats pour tout autre secteur - ajouter des ligne s’il y en a plusieurs</t>
  </si>
  <si>
    <r>
      <t xml:space="preserve">Exigence ITIE 2.5: </t>
    </r>
    <r>
      <rPr>
        <b/>
        <sz val="10.5"/>
        <rFont val="Franklin Gothic Book"/>
        <family val="2"/>
      </rPr>
      <t>Propriété réelle</t>
    </r>
  </si>
  <si>
    <t>Politique du gouvernement concernant la propriété réelle</t>
  </si>
  <si>
    <t>Section 4.7 et Annexe 5 du rapport assoupli  ITIE 2019 - 2020</t>
  </si>
  <si>
    <t>Des données de propriété réelle sont-elles divulguées ?</t>
  </si>
  <si>
    <t>Registre de la propriété réelle</t>
  </si>
  <si>
    <t>Section 4.7 du rapport assoupli  ITIE 2019 - 2020</t>
  </si>
  <si>
    <r>
      <t xml:space="preserve">Exigence ITIE 2.6 : </t>
    </r>
    <r>
      <rPr>
        <b/>
        <sz val="10.5"/>
        <rFont val="Franklin Gothic Book"/>
        <family val="2"/>
      </rPr>
      <t>Participation de l’État</t>
    </r>
  </si>
  <si>
    <t>Le gouvernement rend-il compte de sa participation dans le secteur extractif ?</t>
  </si>
  <si>
    <t>Section 4.6 du rapport assoupli  ITIE 2019 - 2020</t>
  </si>
  <si>
    <t>Toute référence à des entreprises d’État (portails ou sites Internet d’entreprise), telle que paraissant dans le Rapport (Ajouter des lignes si plusieurs Entreprises D'Etat)</t>
  </si>
  <si>
    <t>https://soguipami.net/rapport-de-gestion-2018/</t>
  </si>
  <si>
    <t>Référence au(s) rapport(s) financier(s) audité(s) (Ajouter des lignes si plusieurs Entreprises d'Etat)</t>
  </si>
  <si>
    <t>https://soguipami.net/rapport-de-gestion-2018/ 
https://soguipami.net/category/rapports-commissaires-aux-comptes/
https://www.itiedoc-guinee.org/document-archive/extrait-etats-financiers-anaim-aout-2020/</t>
  </si>
  <si>
    <r>
      <t xml:space="preserve">Exigence ITIE 3.1: </t>
    </r>
    <r>
      <rPr>
        <b/>
        <sz val="10.5"/>
        <rFont val="Franklin Gothic Book"/>
        <family val="2"/>
      </rPr>
      <t>Prospection</t>
    </r>
  </si>
  <si>
    <t>Vue d’ensemble des industries extractives, y compris de toute activité importante de prospection.</t>
  </si>
  <si>
    <t>Section 4.8 du rapport assoupli  ITIE 2019 - 2020</t>
  </si>
  <si>
    <r>
      <t xml:space="preserve">Exigence ITIE 3.2: </t>
    </r>
    <r>
      <rPr>
        <b/>
        <sz val="10.5"/>
        <rFont val="Franklin Gothic Book"/>
        <family val="2"/>
      </rPr>
      <t>Production</t>
    </r>
  </si>
  <si>
    <t>(Nomenclature SH des Nations Unies)</t>
  </si>
  <si>
    <t>Divulgation des volumes de production</t>
  </si>
  <si>
    <t>Divulgation des valeurs de production</t>
  </si>
  <si>
    <t>Or (7108), volume</t>
  </si>
  <si>
    <t>Tonnes</t>
  </si>
  <si>
    <t>Argent (7106), volume</t>
  </si>
  <si>
    <t>Non disponible</t>
  </si>
  <si>
    <t>Aluminium (2606), volume</t>
  </si>
  <si>
    <t>Bauxite</t>
  </si>
  <si>
    <t>Alumine</t>
  </si>
  <si>
    <t>Diamants (7102), volume</t>
  </si>
  <si>
    <t>carats</t>
  </si>
  <si>
    <r>
      <t xml:space="preserve">Exigences ITIE 3.3 : </t>
    </r>
    <r>
      <rPr>
        <b/>
        <sz val="10.5"/>
        <rFont val="Franklin Gothic Book"/>
        <family val="2"/>
      </rPr>
      <t>Exportations</t>
    </r>
  </si>
  <si>
    <t>Divulgation des volumes d’exportation</t>
  </si>
  <si>
    <t>Divulgation des valeurs d’exportation</t>
  </si>
  <si>
    <t>Section 4.8.1.3 du rapport assoupli  ITIE 2019 - 2020</t>
  </si>
  <si>
    <r>
      <t xml:space="preserve">Exigence ITIE 4.1 : </t>
    </r>
    <r>
      <rPr>
        <b/>
        <sz val="10.5"/>
        <rFont val="Franklin Gothic Book"/>
        <family val="2"/>
      </rPr>
      <t>Exhaustivité</t>
    </r>
  </si>
  <si>
    <t>Le gouvernement divulgue-t-il entièrement les revenus extractifs par flux de revenus ?</t>
  </si>
  <si>
    <t>Section 5.3 du rapport assoupli  ITIE 2019 - 2020</t>
  </si>
  <si>
    <t>Les décisions du Groupe multipartite concernant les seuils de matérialité sont-elles publiquement disponibles ?</t>
  </si>
  <si>
    <t>Section 1.3du rapport assoupli  ITIE 2019 - 2020</t>
  </si>
  <si>
    <t>Couverture de la réconciliation</t>
  </si>
  <si>
    <t>Calcul automatique utilisant le total des revenus du gouvernement et le total des données par entreprise</t>
  </si>
  <si>
    <r>
      <t xml:space="preserve">Exigence ITIE 4.2: </t>
    </r>
    <r>
      <rPr>
        <b/>
        <sz val="10.5"/>
        <rFont val="Franklin Gothic Book"/>
        <family val="2"/>
      </rPr>
      <t>Revenus en nature</t>
    </r>
  </si>
  <si>
    <t>Le gouvernement divulgue-t-il des données sur les revenus en nature ?</t>
  </si>
  <si>
    <t xml:space="preserve">l’Exigence 4.2 de la Norme ITIE est non applicable pour le secteur minier en Guinée </t>
  </si>
  <si>
    <t>Si oui, quel est le volume reçu?</t>
  </si>
  <si>
    <t>Gaz naturel, volume</t>
  </si>
  <si>
    <t>Ajouter ici toute autre matière première, volume</t>
  </si>
  <si>
    <t>Si oui, combien a été vendu?</t>
  </si>
  <si>
    <t>Si oui, quel est le total des revenus transférés à l'Etat issus des ventes de pétrole, gas et/ou minerais?</t>
  </si>
  <si>
    <r>
      <t xml:space="preserve">Exigence ITIE 4.3 : </t>
    </r>
    <r>
      <rPr>
        <b/>
        <sz val="10.5"/>
        <rFont val="Franklin Gothic Book"/>
        <family val="2"/>
      </rPr>
      <t xml:space="preserve">Accords de troc </t>
    </r>
  </si>
  <si>
    <t>Le gouvernement divulgue-t-il des informations concernant les accords de troc et de fourniture d’infrastructures ?</t>
  </si>
  <si>
    <t>Si oui, quel est le montant total des revenus perçus à partir des accords de troc et de fourniture d’infrastructures ?</t>
  </si>
  <si>
    <t>USD</t>
  </si>
  <si>
    <r>
      <t xml:space="preserve">Exigence ITIE 4.4: </t>
    </r>
    <r>
      <rPr>
        <b/>
        <sz val="10.5"/>
        <rFont val="Franklin Gothic Book"/>
        <family val="2"/>
      </rPr>
      <t>Revenus provenant du transport</t>
    </r>
  </si>
  <si>
    <t>Le gouvernement divulgue-t-il des informations sur les revenus provenant du transport ?</t>
  </si>
  <si>
    <t>Si oui, quel est le montant total des revenus perçus à partir du transport de matières premières ?</t>
  </si>
  <si>
    <r>
      <t xml:space="preserve">Exigence ITIE 4.5 : </t>
    </r>
    <r>
      <rPr>
        <b/>
        <sz val="10.5"/>
        <rFont val="Franklin Gothic Book"/>
        <family val="2"/>
      </rPr>
      <t xml:space="preserve">Transactions liées aux entreprises d’État </t>
    </r>
  </si>
  <si>
    <t>Le gouvernement divulgue-t-il des informations sur les transactions des entreprises d’État ?</t>
  </si>
  <si>
    <t>Si oui, quel est le montant total des revenus perçus par les entreprises d’État ?</t>
  </si>
  <si>
    <r>
      <t xml:space="preserve">Exigence ITIE 4.6: </t>
    </r>
    <r>
      <rPr>
        <b/>
        <sz val="10.5"/>
        <rFont val="Franklin Gothic Book"/>
        <family val="2"/>
      </rPr>
      <t xml:space="preserve">Paiements directs infranationaux </t>
    </r>
  </si>
  <si>
    <t>Section 4.10 du rapport assoupli  ITIE 2019 - 2020</t>
  </si>
  <si>
    <t>Si oui, quel est le montant total des revenus infranationaux perçus ?</t>
  </si>
  <si>
    <t>Taxe superficiaire</t>
  </si>
  <si>
    <r>
      <t xml:space="preserve">Exigence ITIE 4.8 : </t>
    </r>
    <r>
      <rPr>
        <b/>
        <sz val="10.5"/>
        <rFont val="Franklin Gothic Book"/>
        <family val="2"/>
      </rPr>
      <t>Ponctualité des données</t>
    </r>
  </si>
  <si>
    <t>Ponctualité des données (nombre d’années entre la fin de l’exercice fiscal et la publication)</t>
  </si>
  <si>
    <r>
      <t xml:space="preserve">Exigence ITIE 4.9: </t>
    </r>
    <r>
      <rPr>
        <b/>
        <sz val="10.5"/>
        <rFont val="Franklin Gothic Book"/>
        <family val="2"/>
      </rPr>
      <t>Qualité des données</t>
    </r>
  </si>
  <si>
    <t>Le gouvernement divulgue-t-il régulièrement des données financières aux termes de l’Exigence 4.1 (divulgation complète des flux de revenus intéressant à la fois le gouvernement et les entreprises) de la Norme ITIE ?</t>
  </si>
  <si>
    <t>Section 4.9 du rapport assoupli  ITIE 2019 - 2020</t>
  </si>
  <si>
    <t>Les données financières sont-elles soumises à un audit crédible et indépendant, qui applique les normes internationales ?</t>
  </si>
  <si>
    <t>Les agences gouvernementales font-elles l’objet d’audits crédibles et indépendants ?</t>
  </si>
  <si>
    <t>Base de données des audits d’entités de l’État</t>
  </si>
  <si>
    <t>http://www.ccomptes.org.gn/institutions-associees/declaration-generale-de-conformite/</t>
  </si>
  <si>
    <t>Les entreprises sont-elles soumises à des audits crédibles et indépendants ?</t>
  </si>
  <si>
    <t>Base de données des audits d’entreprise</t>
  </si>
  <si>
    <r>
      <t xml:space="preserve">Exigence 5.1 : </t>
    </r>
    <r>
      <rPr>
        <b/>
        <sz val="10.5"/>
        <rFont val="Franklin Gothic Book"/>
        <family val="2"/>
      </rPr>
      <t>Répartition des revenus provenant des industries extractives</t>
    </r>
  </si>
  <si>
    <t>Le gouvernement précise-t-il si l’ensemble des revenus extractifs sont inscrits dans le budget national (c’est-à-dire, inscrits dans le compte consolidé/compte unique du trésor de l’État ?)</t>
  </si>
  <si>
    <t>Le gouvernement divulgue-t-il la part des revenus extractifs qui ne sont pas inscrits dans le budget de l’État ?</t>
  </si>
  <si>
    <r>
      <t xml:space="preserve">Exigence ITIE 5.2 : </t>
    </r>
    <r>
      <rPr>
        <b/>
        <sz val="10.5"/>
        <rFont val="Franklin Gothic Book"/>
        <family val="2"/>
      </rPr>
      <t>Transferts infranationaux</t>
    </r>
  </si>
  <si>
    <t>Le gouvernement divulgue-t-il des informations sur les transferts infranationaux ?</t>
  </si>
  <si>
    <t>Si oui, quelle aurait dû être la part des revenus transférés par le gouvernement en vertu de la formule de répartition des revenus ?</t>
  </si>
  <si>
    <t>Si oui, quel fut le montant des revenus effectivement transférés ?</t>
  </si>
  <si>
    <t xml:space="preserve">Le mécanisme de transfert infranational n’a pas été activé </t>
  </si>
  <si>
    <r>
      <t xml:space="preserve">Exigence ITIE 5.3 : </t>
    </r>
    <r>
      <rPr>
        <b/>
        <sz val="10.5"/>
        <rFont val="Franklin Gothic Book"/>
        <family val="2"/>
      </rPr>
      <t xml:space="preserve">Gestion des revenus et dépenses publiques </t>
    </r>
  </si>
  <si>
    <t>Le gouvernement divulgue-t-il l’affectation éventuelle de certains revenus extractifs à des usages, programmes ou zones géographiques particuliers ?</t>
  </si>
  <si>
    <t>Le gouvernement donne-t-il une description des processus budgétaire et d’audit du pays ?</t>
  </si>
  <si>
    <t>Loi L/2012/No 012/CNT du 6 août 2012
Section 4.10 du rapport assoupli  ITIE 2019 - 2020</t>
  </si>
  <si>
    <r>
      <t xml:space="preserve">Le gouvernement divulgue-t-il des informations publiquement disponibles relatives aux budgets et </t>
    </r>
    <r>
      <rPr>
        <sz val="10.5"/>
        <rFont val="Franklin Gothic Book"/>
        <family val="2"/>
      </rPr>
      <t xml:space="preserve">
</t>
    </r>
    <r>
      <rPr>
        <i/>
        <sz val="10.5"/>
        <rFont val="Franklin Gothic Book"/>
        <family val="2"/>
      </rPr>
      <t>aux dépenses ? - ajouter des lignes en cas de divulgations multiples</t>
    </r>
  </si>
  <si>
    <t>Section 4.9.6 du rapport assoupli  ITIE 2019 - 2020</t>
  </si>
  <si>
    <r>
      <t xml:space="preserve">Exigence ITIE 6.1: </t>
    </r>
    <r>
      <rPr>
        <b/>
        <sz val="10.5"/>
        <rFont val="Franklin Gothic Book"/>
        <family val="2"/>
      </rPr>
      <t>Dépenses sociales et environnementales</t>
    </r>
  </si>
  <si>
    <t>Le gouvernement divulgue-t-il des informations sur les dépenses sociales ?</t>
  </si>
  <si>
    <t>Si oui, quel est le montant total des dépenses sociales obligatoires reçues ?</t>
  </si>
  <si>
    <t>Si oui, quel est le montant total des dépenses sociales volontaires reçues ?</t>
  </si>
  <si>
    <t>Les entreprises divulguent-elles des informations sur leurs dépenses sociales ?</t>
  </si>
  <si>
    <t>Si oui, quel est le montant total des dépenses sociales obligatoires engagées ?</t>
  </si>
  <si>
    <t>Si oui, quel est le montant total des dépenses sociales volontaires engagées ?</t>
  </si>
  <si>
    <t>Le gouvernement divulgue-t-il des informations sur les paiements liés à l'environnement?</t>
  </si>
  <si>
    <t>Section 4.10.1.3 du rapport assoupli  ITIE 2019 - 2020</t>
  </si>
  <si>
    <t>Si oui, quel est le montant total des paiements obligatoires liés à l'environnement?</t>
  </si>
  <si>
    <t>Si oui, quel est le montant total des paiements volontaires liés à l'environnement?</t>
  </si>
  <si>
    <r>
      <t xml:space="preserve">Exigence ITIE 6.2: </t>
    </r>
    <r>
      <rPr>
        <b/>
        <sz val="10.5"/>
        <rFont val="Franklin Gothic Book"/>
        <family val="2"/>
      </rPr>
      <t>Dépenses quasi-fiscales </t>
    </r>
  </si>
  <si>
    <t>Le gouvernement ou les entreprises d’État divulguent-ils des informations sur les dépenses quasi-fiscales ?</t>
  </si>
  <si>
    <t>Section 4.10.1.4 du rapport assoupli  ITIE 2019 - 2020</t>
  </si>
  <si>
    <t>Si oui, quel est le montant total des dépenses quasi fiscales engagées par les entreprises d’État ?</t>
  </si>
  <si>
    <r>
      <t xml:space="preserve">Exigence ITIE 6.3: </t>
    </r>
    <r>
      <rPr>
        <b/>
        <sz val="10.5"/>
        <rFont val="Franklin Gothic Book"/>
        <family val="2"/>
      </rPr>
      <t xml:space="preserve">Contribution économique </t>
    </r>
  </si>
  <si>
    <t>Le gouvernement divulgue-t-il des informations sur la contribution économique du secteur extractif ?</t>
  </si>
  <si>
    <r>
      <rPr>
        <i/>
        <sz val="10.5"/>
        <rFont val="Franklin Gothic Book"/>
        <family val="2"/>
      </rPr>
      <t xml:space="preserve">PIB - industries extractives selon le </t>
    </r>
    <r>
      <rPr>
        <i/>
        <u/>
        <sz val="10.5"/>
        <color rgb="FF0076AF"/>
        <rFont val="Franklin Gothic Book"/>
        <family val="2"/>
      </rPr>
      <t>SCN 2008</t>
    </r>
    <r>
      <rPr>
        <i/>
        <sz val="10.5"/>
        <rFont val="Franklin Gothic Book"/>
        <family val="2"/>
      </rPr>
      <t xml:space="preserve"> (valeur ajoutée brute)</t>
    </r>
  </si>
  <si>
    <t>PIB - secteur artisanal et informel</t>
  </si>
  <si>
    <t>PIB - tous secteurs</t>
  </si>
  <si>
    <t>Revenus du gouvernement - industries extractives</t>
  </si>
  <si>
    <t>Revenus du gouvernement - tous secteurs</t>
  </si>
  <si>
    <t>Exportations - industries extractives</t>
  </si>
  <si>
    <t>Voir 3.3</t>
  </si>
  <si>
    <t>Exportations - tous secteurs</t>
  </si>
  <si>
    <t>Emploi - secteur extractif - homme</t>
  </si>
  <si>
    <t>Emploi - secteur extractif - femme</t>
  </si>
  <si>
    <t xml:space="preserve">Emploi - secteur extractif </t>
  </si>
  <si>
    <t>Y compris le secteur artisanal</t>
  </si>
  <si>
    <t>Emploi - tous secteurs</t>
  </si>
  <si>
    <t>Investissements - secteur extractif</t>
  </si>
  <si>
    <t>Investissements - tous secteurs</t>
  </si>
  <si>
    <r>
      <t xml:space="preserve">EITI Requirement 6.4: </t>
    </r>
    <r>
      <rPr>
        <b/>
        <u/>
        <sz val="10.5"/>
        <rFont val="Franklin Gothic Book"/>
        <family val="2"/>
      </rPr>
      <t>Impact environnemental</t>
    </r>
  </si>
  <si>
    <t>Le gouvernement divulgue-t-il des informations à propos:</t>
  </si>
  <si>
    <t>Du cadre légal et administratif concernant la gestion de l'environnement?</t>
  </si>
  <si>
    <t>Section 4.10.3 du rapport assoupli  ITIE 2019 - 2020</t>
  </si>
  <si>
    <t>Banque de données contenant études d'impact environnemental, procédures de certification ou documentation similaire relevant de la protection de l'environnement?</t>
  </si>
  <si>
    <t>Section 4.11 du rapport assoupli  ITIE 2019 - 2020</t>
  </si>
  <si>
    <t>Autres informations concernant des procédures administratives et de régulation de l'environnement?</t>
  </si>
  <si>
    <r>
      <rPr>
        <b/>
        <sz val="12"/>
        <color rgb="FF000000"/>
        <rFont val="Franklin Gothic Book"/>
        <family val="2"/>
      </rPr>
      <t>Partie 3 (Entités déclarantes)</t>
    </r>
    <r>
      <rPr>
        <sz val="12"/>
        <color rgb="FF000000"/>
        <rFont val="Franklin Gothic Book"/>
        <family val="2"/>
      </rPr>
      <t xml:space="preserve"> Elle énumère les entités déclarantes (entités de l’État, entreprises et projets) et fournit des informations y afférentes. </t>
    </r>
  </si>
  <si>
    <r>
      <t>1. Veuillez commencer par la première case (</t>
    </r>
    <r>
      <rPr>
        <b/>
        <i/>
        <sz val="12"/>
        <color theme="1"/>
        <rFont val="Franklin Gothic Book"/>
        <family val="2"/>
      </rPr>
      <t>liste des entités déclarantes de l’État</t>
    </r>
    <r>
      <rPr>
        <i/>
        <sz val="12"/>
        <color theme="1"/>
        <rFont val="Franklin Gothic Book"/>
        <family val="2"/>
      </rPr>
      <t>), en indiquant le nom de chacune d’elles</t>
    </r>
  </si>
  <si>
    <r>
      <t xml:space="preserve">2. Remplissez la ligne des </t>
    </r>
    <r>
      <rPr>
        <b/>
        <i/>
        <sz val="12"/>
        <color theme="1"/>
        <rFont val="Franklin Gothic Book"/>
        <family val="2"/>
      </rPr>
      <t>identifiants d’entreprise</t>
    </r>
    <r>
      <rPr>
        <i/>
        <sz val="12"/>
        <color theme="1"/>
        <rFont val="Franklin Gothic Book"/>
        <family val="2"/>
      </rPr>
      <t xml:space="preserve"> Des orientations vous seront données dans les cases jaunes lorsque la cellule est mise en évidence</t>
    </r>
  </si>
  <si>
    <r>
      <t xml:space="preserve">3. Remplissez la liste des </t>
    </r>
    <r>
      <rPr>
        <b/>
        <i/>
        <sz val="12"/>
        <color theme="1"/>
        <rFont val="Franklin Gothic Book"/>
        <family val="2"/>
      </rPr>
      <t>entreprises déclarantes</t>
    </r>
    <r>
      <rPr>
        <i/>
        <sz val="12"/>
        <color theme="1"/>
        <rFont val="Franklin Gothic Book"/>
        <family val="2"/>
      </rPr>
      <t>, commençant par la première colonne, « Nom complet de l’entreprise » Remplissez en suivant les instructions, complétant chaque colonne sur chaque ligne avant de commencer la ligne suivante.</t>
    </r>
  </si>
  <si>
    <r>
      <t xml:space="preserve">4. Remplissez la </t>
    </r>
    <r>
      <rPr>
        <b/>
        <i/>
        <sz val="12"/>
        <color theme="1"/>
        <rFont val="Franklin Gothic Book"/>
        <family val="2"/>
      </rPr>
      <t>liste des Projets à déclarer</t>
    </r>
    <r>
      <rPr>
        <i/>
        <sz val="12"/>
        <color theme="1"/>
        <rFont val="Franklin Gothic Book"/>
        <family val="2"/>
      </rPr>
      <t>, commençant par la première colonne, « Nom complet du projet »</t>
    </r>
  </si>
  <si>
    <r>
      <rPr>
        <i/>
        <sz val="12"/>
        <rFont val="Franklin Gothic Book"/>
        <family val="2"/>
      </rPr>
      <t xml:space="preserve">Si vous avez des questions, veuillez contacter </t>
    </r>
    <r>
      <rPr>
        <b/>
        <u/>
        <sz val="12"/>
        <color theme="10"/>
        <rFont val="Franklin Gothic Book"/>
        <family val="2"/>
      </rPr>
      <t>data@eiti.org</t>
    </r>
  </si>
  <si>
    <t>Partie 3 - Entités déclarantes</t>
  </si>
  <si>
    <t>Veuillez fournir une liste de toutes les entités déclarantes, accompagnée de l’information y afférente</t>
  </si>
  <si>
    <t>Liste des entités de l’État déclarantes</t>
  </si>
  <si>
    <t xml:space="preserve"> </t>
  </si>
  <si>
    <t>Nom complet de l’entité</t>
  </si>
  <si>
    <t>Type d'Agence</t>
  </si>
  <si>
    <t>N° d’identifiant (le cas échéant)</t>
  </si>
  <si>
    <t>Total déclaré</t>
  </si>
  <si>
    <t>Direction Nationale des Impôts (DNI)</t>
  </si>
  <si>
    <t>Administration centrale</t>
  </si>
  <si>
    <t>N/a</t>
  </si>
  <si>
    <t>Direction Générale des Douanes (DGD)</t>
  </si>
  <si>
    <t>Direction Nationale du Trésor et de Comptabilité Publique (DNTCP)</t>
  </si>
  <si>
    <t>Centre de Promotion et de Développement Miniers (CPDM)</t>
  </si>
  <si>
    <t>Autres bénéficiaires (paiements sociaux et environnementaux)</t>
  </si>
  <si>
    <t>Autre</t>
  </si>
  <si>
    <t>Agence Nationale d'Aménagement des Infrastructures Minières (ANAIM)</t>
  </si>
  <si>
    <t>Société publique financière et Entreprise d'Etat</t>
  </si>
  <si>
    <t>Fonds d'Investissement Minier (FIM)</t>
  </si>
  <si>
    <t>Caisse Nationale de Sécurité Sociale (CNSS)</t>
  </si>
  <si>
    <t>Office Nationale de Formation et de Perfectionnement Profectionnel (ONFPP)</t>
  </si>
  <si>
    <t>Autres bénéficiaires (paiements quasi fiscaux)</t>
  </si>
  <si>
    <t>Administration locale</t>
  </si>
  <si>
    <t>Collectivités</t>
  </si>
  <si>
    <t>Direction Nationale des Mines (DNM)</t>
  </si>
  <si>
    <t>Bureau National d'Expertise (BNE)</t>
  </si>
  <si>
    <t>Banque Centrale de la République de Guinée (BCRG)</t>
  </si>
  <si>
    <t>Liste des entreprises déclarantes</t>
  </si>
  <si>
    <t>Identifiants d’entreprise</t>
  </si>
  <si>
    <t>Numero d'Identifiant Fiscal (NIF)</t>
  </si>
  <si>
    <t>Registre APIP</t>
  </si>
  <si>
    <t>http://apip.gov.gn/</t>
  </si>
  <si>
    <t>Nom complet de l’entreprise</t>
  </si>
  <si>
    <t>Type d'entreprise</t>
  </si>
  <si>
    <t>Identifiant de l’entreprise</t>
  </si>
  <si>
    <t>Secteur</t>
  </si>
  <si>
    <t>Matières premières (séparation par virgule)</t>
  </si>
  <si>
    <t xml:space="preserve">Cotation boursière ou site Internet d’entreprise </t>
  </si>
  <si>
    <t>Rapport financier audité (si indisponible, bilan comptable ou flux de trésorerie…)</t>
  </si>
  <si>
    <t>Rapport de paiements à l’État</t>
  </si>
  <si>
    <t>Rapport de paiements à l'Etat -Partie 5-</t>
  </si>
  <si>
    <t>Différence</t>
  </si>
  <si>
    <t>SOCIETE MINIERE DE BOKE SA (SMB)</t>
  </si>
  <si>
    <t>Privée</t>
  </si>
  <si>
    <t>Minier</t>
  </si>
  <si>
    <t>http://www.smb-guinee.com/</t>
  </si>
  <si>
    <t>COMPAGNIE DES BAUXITES DE GUINEE (CBG)</t>
  </si>
  <si>
    <t>http://www.cbg-guinee.com/</t>
  </si>
  <si>
    <t>SOCIETE ANGLOGOLD ASHANTI DE GUINEE S.A (SAG)</t>
  </si>
  <si>
    <t>Or</t>
  </si>
  <si>
    <t>https://www.anglogoldashanti.com/</t>
  </si>
  <si>
    <t>COMPAGNIE DU DEVELOPPEMENT DES MINES INTERNATIONALES HENAN CHINE SA</t>
  </si>
  <si>
    <t>SOCIETE MINIERE DE DINGUIRAYE (SMD)</t>
  </si>
  <si>
    <t>Or, Bauxite</t>
  </si>
  <si>
    <t>SOCIETE BEL AIR MINING SA</t>
  </si>
  <si>
    <t>COMPAGNIE DE BAUXITES ET D'ALUMINE DE DIAN-DIAN (COBAD)</t>
  </si>
  <si>
    <t>COMPAGNIE DE BAUXITE DE KINDIA (CBK)</t>
  </si>
  <si>
    <t>SOCIETE GLOBAL ALUMINA (GAC)</t>
  </si>
  <si>
    <t>DIAMOND CEMENT SA</t>
  </si>
  <si>
    <t>Autres</t>
  </si>
  <si>
    <t>SOCIETE CHALCO GUINEA COMPANY SA</t>
  </si>
  <si>
    <t>SOCIETE D'ALUMINE FRIGUIA</t>
  </si>
  <si>
    <t>Fer</t>
  </si>
  <si>
    <t>SIMFER SA</t>
  </si>
  <si>
    <t>ALLIANCE MINIERE RESPONSABLE SARL</t>
  </si>
  <si>
    <t xml:space="preserve">SOCIETE GUINEAN BRAIN TOUCH SARL   </t>
  </si>
  <si>
    <t>SOCIETE DES MINES DE FER DE GUINEE</t>
  </si>
  <si>
    <t>SOCIETE DJOMA GROUP - SA</t>
  </si>
  <si>
    <t>SOCIETE LA GUINEENNE DES MINES - SARL</t>
  </si>
  <si>
    <t>ASHAPURA GUINEA RESOURCE SARL</t>
  </si>
  <si>
    <t>SOCIETE GUINEAN GOLD EXPLORATIONS SARLU</t>
  </si>
  <si>
    <t>SOCIETE GUINEAN BIRIMIAN GOLD SARL UNIP</t>
  </si>
  <si>
    <t>SOCIETE ALAME SARL</t>
  </si>
  <si>
    <t>Carrière</t>
  </si>
  <si>
    <t>SOCIETE GUINEENNE DU PATRIMOINE MINIER SA (SOGUIPAMI)</t>
  </si>
  <si>
    <t>ET</t>
  </si>
  <si>
    <t>L'OFFICE NATIONAL DES PETROLES</t>
  </si>
  <si>
    <t>SOCIETE SOMIAG SA</t>
  </si>
  <si>
    <t>SPIC INTERNATIONAL INVESTMENT &amp; DEVELOPMENT (GUINEA) CO., LTD / CPI INTER MIN</t>
  </si>
  <si>
    <t>AGENCE  NATIONALE D'AMENAGEMENT DES INFRASTRUCTURES MINIERES</t>
  </si>
  <si>
    <t>BAUXITE KIMBO SAUNIPERS</t>
  </si>
  <si>
    <t>Liste des projets à déclarer</t>
  </si>
  <si>
    <t>Nom complet du projet</t>
  </si>
  <si>
    <t>Référence(s) de la convention juridique : contrat, licence, bail, concession,...</t>
  </si>
  <si>
    <t>Sociétés associées, commencer par l’Opérateur</t>
  </si>
  <si>
    <t>Matières premières (une matière/ligne)</t>
  </si>
  <si>
    <t>Statut</t>
  </si>
  <si>
    <t>Volume de production</t>
  </si>
  <si>
    <t>Unité</t>
  </si>
  <si>
    <t>Valeur de production</t>
  </si>
  <si>
    <t>Devise</t>
  </si>
  <si>
    <t>Permis d'exploitation de bauxite N° A 2007/1293/MMG/SGG à Boké</t>
  </si>
  <si>
    <t>Aluminium (2606)</t>
  </si>
  <si>
    <t>Production</t>
  </si>
  <si>
    <t>Projet Dian-Dian (Convention de concession minière du 21 juillet 2001 entre la République de Guinée et la société Rousski Alumini Management)</t>
  </si>
  <si>
    <t>D 2015/135/PRG/SGG-A 2015/5737/MMG/SGG- D 2016/1370/PRG/SGG- D 2016/371/PRG/SGG-D 2017/064/PRG/SGG-A 2018/4871/MMG/SGG- A 2018/1839/MMG/SGG</t>
  </si>
  <si>
    <t>236A-Convention de Base (Annexe A)</t>
  </si>
  <si>
    <t>Or (7108)</t>
  </si>
  <si>
    <t>Non communiqué</t>
  </si>
  <si>
    <t>Concession minière N° A2006/636/MMG/CAB"</t>
  </si>
  <si>
    <t>AGB2A</t>
  </si>
  <si>
    <t>Permis d'exploirtation D/2018/105/PRG/SGG- D/2018/106/PRG/SGG</t>
  </si>
  <si>
    <t>Permis d'exploitation d'Or N°24 Siguiri</t>
  </si>
  <si>
    <t>Concession minière N° D2018/184/PRG/SGG</t>
  </si>
  <si>
    <t>Argent (7106)</t>
  </si>
  <si>
    <t>Partie 4 (Recettes de l’État) Elle contient des données exhaustives sur les revenus de l’État par flux de revenu, en utilisant la classification SFP.</t>
  </si>
  <si>
    <r>
      <t xml:space="preserve">1. Inscrivez le nom de tous les </t>
    </r>
    <r>
      <rPr>
        <b/>
        <i/>
        <sz val="12"/>
        <color theme="1"/>
        <rFont val="Franklin Gothic Book"/>
        <family val="2"/>
      </rPr>
      <t>flux de revenus</t>
    </r>
    <r>
      <rPr>
        <i/>
        <sz val="12"/>
        <color theme="1"/>
        <rFont val="Franklin Gothic Book"/>
        <family val="2"/>
      </rPr>
      <t xml:space="preserve"> de l’État pour le secteur extractif, y compris les flux inférieurs aux seuils de matérialité convenus (utiliser une ligne pour chaque flux de revenus et pour chaque entité de l’État)</t>
    </r>
  </si>
  <si>
    <r>
      <t xml:space="preserve">2. Inscrivez le nom de </t>
    </r>
    <r>
      <rPr>
        <b/>
        <i/>
        <sz val="12"/>
        <rFont val="Franklin Gothic Book"/>
        <family val="2"/>
      </rPr>
      <t>l’entité de l’État percevant les revenus</t>
    </r>
    <r>
      <rPr>
        <i/>
        <sz val="12"/>
        <rFont val="Franklin Gothic Book"/>
        <family val="2"/>
      </rPr>
      <t xml:space="preserve"> (sélectionnez celle-ci sur la liste déroulante) Elle y figurera parce que vous aurez déjà inscrit l’entité de l’État à la Partie 3).</t>
    </r>
  </si>
  <si>
    <r>
      <t xml:space="preserve">3. Choisissez le </t>
    </r>
    <r>
      <rPr>
        <b/>
        <i/>
        <sz val="12"/>
        <rFont val="Franklin Gothic Book"/>
        <family val="2"/>
      </rPr>
      <t>Secteur</t>
    </r>
    <r>
      <rPr>
        <i/>
        <sz val="12"/>
        <rFont val="Franklin Gothic Book"/>
        <family val="2"/>
      </rPr>
      <t xml:space="preserve"> et la </t>
    </r>
    <r>
      <rPr>
        <b/>
        <i/>
        <sz val="12"/>
        <rFont val="Franklin Gothic Book"/>
        <family val="2"/>
      </rPr>
      <t>Classification SFP</t>
    </r>
    <r>
      <rPr>
        <i/>
        <sz val="12"/>
        <rFont val="Franklin Gothic Book"/>
        <family val="2"/>
      </rPr>
      <t xml:space="preserve"> auxquels ce flux de revenus s’applique. Consultez les orientations fournies dans le </t>
    </r>
    <r>
      <rPr>
        <i/>
        <u/>
        <sz val="12"/>
        <rFont val="Franklin Gothic Book"/>
        <family val="2"/>
      </rPr>
      <t>Cadre SFP pour le rapportage ITIE.</t>
    </r>
    <r>
      <rPr>
        <i/>
        <sz val="12"/>
        <rFont val="Franklin Gothic Book"/>
        <family val="2"/>
      </rPr>
      <t xml:space="preserve"> </t>
    </r>
    <r>
      <rPr>
        <i/>
        <u/>
        <sz val="12"/>
        <rFont val="Franklin Gothic Book"/>
        <family val="2"/>
      </rPr>
      <t xml:space="preserve"> </t>
    </r>
    <r>
      <rPr>
        <sz val="12"/>
        <rFont val="Franklin Gothic Book"/>
        <family val="2"/>
      </rPr>
      <t>Si un flux de revenus ne peut être désagrégé par secteur, sélectionnez « Autre ».</t>
    </r>
  </si>
  <si>
    <r>
      <t xml:space="preserve">4. Dans la colonne </t>
    </r>
    <r>
      <rPr>
        <b/>
        <i/>
        <sz val="12"/>
        <rFont val="Franklin Gothic Book"/>
        <family val="2"/>
      </rPr>
      <t>Valeur des revenus</t>
    </r>
    <r>
      <rPr>
        <i/>
        <sz val="12"/>
        <rFont val="Franklin Gothic Book"/>
        <family val="2"/>
      </rPr>
      <t xml:space="preserve"> inscrivez le chiffre total de chaque flux de revenus tel que divulgué par le gouvernement, qui inclut également les revenus qui n’ont pas été rapprochés.</t>
    </r>
  </si>
  <si>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</si>
  <si>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Si des paiements sont recensés dans le Rapport ITIE mais ne correspondent pas aux catégories SFP, veuillez les lister dans la case ci-dessous dénommée « Informations supplémentaires ».</t>
  </si>
  <si>
    <t>Total des recettes de l’État provenant du secteur extractif (utilisant la classification SFP)</t>
  </si>
  <si>
    <t>Cadre SFP pour le rapportage ITIE</t>
  </si>
  <si>
    <t>Exigence ITIE 5.1.b: Classification des revenus</t>
  </si>
  <si>
    <r>
      <rPr>
        <i/>
        <u/>
        <sz val="10.5"/>
        <color rgb="FF0076AF"/>
        <rFont val="Franklin Gothic Book"/>
        <family val="2"/>
      </rPr>
      <t xml:space="preserve"> Exigence ITIE 4.1.d</t>
    </r>
    <r>
      <rPr>
        <i/>
        <sz val="10.5"/>
        <color theme="1"/>
        <rFont val="Franklin Gothic Book"/>
        <family val="2"/>
      </rPr>
      <t xml:space="preserve">: Divulgation exhaustive de la part du gouvernement </t>
    </r>
  </si>
  <si>
    <t>GFS Niveau 1</t>
  </si>
  <si>
    <t>GFS Niveau 2</t>
  </si>
  <si>
    <t>GFS Niveau 3</t>
  </si>
  <si>
    <t>GFS Niveau 4</t>
  </si>
  <si>
    <t>Classification SFP</t>
  </si>
  <si>
    <t>Nom du flux de revenus</t>
  </si>
  <si>
    <t>Entité de l’État</t>
  </si>
  <si>
    <t>Valeur des revenus</t>
  </si>
  <si>
    <t>En quoi consiste le SFP ?</t>
  </si>
  <si>
    <t>Taxes sur les exportations (1152E)</t>
  </si>
  <si>
    <t xml:space="preserve">Taxes à l’exportation des substances minières autres que les substances précieuses </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</si>
  <si>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</si>
  <si>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Redevances (1415E1)</t>
  </si>
  <si>
    <t xml:space="preserve">Taxes sur l'extraction des substances minières autres que les substances précieuses </t>
  </si>
  <si>
    <t>Direction Générale des Impôts (DGI)</t>
  </si>
  <si>
    <t>Impôts généraux sur les biens et services (TVA, taxes sur les ventes, taxes sur le chiffre d’affaires)(1141E)</t>
  </si>
  <si>
    <t>Taxe sur la valeur ajoutée reversée</t>
  </si>
  <si>
    <t>Impôts ordinaires sur le revenu, le bénéfice et les plus-values (1112E1)</t>
  </si>
  <si>
    <t>Impôt sur les sociétés</t>
  </si>
  <si>
    <t>Droits de douane et autres droits d’importation (1151E)</t>
  </si>
  <si>
    <t>Droits de douanes (Droits, TVA, etc.)</t>
  </si>
  <si>
    <t xml:space="preserve">Taxe Spéciale sur les Produits Miniers </t>
  </si>
  <si>
    <r>
      <t xml:space="preserve">Pour plus d’orientations, visitez la page </t>
    </r>
    <r>
      <rPr>
        <u/>
        <sz val="10.5"/>
        <color rgb="FF0076AF"/>
        <rFont val="Franklin Gothic Book"/>
        <family val="2"/>
      </rPr>
      <t>https://eiti.org/fr/document/modele-donnees-resumees-itie</t>
    </r>
  </si>
  <si>
    <t xml:space="preserve">Taxe sur la production et l’exportation industrielle et semi-industrielle de métaux précieux </t>
  </si>
  <si>
    <r>
      <rPr>
        <i/>
        <sz val="10.5"/>
        <rFont val="Franklin Gothic Book"/>
        <family val="2"/>
      </rPr>
      <t xml:space="preserve">ou </t>
    </r>
    <r>
      <rPr>
        <b/>
        <sz val="10.5"/>
        <color theme="10"/>
        <rFont val="Franklin Gothic Book"/>
        <family val="2"/>
      </rPr>
      <t>https://www.imf.org/external/pubs/ft/gfs/manual/pdf/2014companion/FrenchGFSM.pdf</t>
    </r>
  </si>
  <si>
    <t>Impôts sur la masse salariale et la force de travail (112E)</t>
  </si>
  <si>
    <t>Versement forfaitaire sur les salaires</t>
  </si>
  <si>
    <t>Ventes de marchandises et de services par des entités de l’État (1421E)</t>
  </si>
  <si>
    <t>Loyers des infrastructures minières</t>
  </si>
  <si>
    <t>Cotisations patronales à la sécurité sociale (1212E)</t>
  </si>
  <si>
    <t xml:space="preserve">Cotisations sociales </t>
  </si>
  <si>
    <t>Droits de licence (114521E)</t>
  </si>
  <si>
    <t>Frais d’instruction des dossiers des titres miniers</t>
  </si>
  <si>
    <t>Autres impôts payés par les entreprises exploitant des ressources naturelles (116E)</t>
  </si>
  <si>
    <t>Droits fixes</t>
  </si>
  <si>
    <t>Amendes, peines et dédits (143E)</t>
  </si>
  <si>
    <t>Amendes et pénalités fiscales</t>
  </si>
  <si>
    <t>Taxe sur les substances de carrières (DNM / DPM)</t>
  </si>
  <si>
    <t>Redevance superficiaire</t>
  </si>
  <si>
    <t>Amendes et pénalités douanières</t>
  </si>
  <si>
    <t>Taxe à l’exportation sur la production artisanale des pierres précieuses (Diamant et autres gemmes)</t>
  </si>
  <si>
    <t xml:space="preserve">Taxe sur Consommation de bauxite </t>
  </si>
  <si>
    <t>Redevance de la BCRG sur les expéditions de l’Or</t>
  </si>
  <si>
    <t>Taxes sur les émissions et la pollution (114522E)</t>
  </si>
  <si>
    <t>Paiements environnementaux</t>
  </si>
  <si>
    <t>Produits d'enregistrement</t>
  </si>
  <si>
    <t>Droits fixes (FIM)</t>
  </si>
  <si>
    <t>Taxe sur les substances de carrières (FIM)</t>
  </si>
  <si>
    <t>Taxe d'apprentissage</t>
  </si>
  <si>
    <t>Impôts extraordinaires sur le revenu, le bénéfice et les plus-values (1112E2)</t>
  </si>
  <si>
    <t>Retenue à la source sur les loyers</t>
  </si>
  <si>
    <t>Primes (1415E2)</t>
  </si>
  <si>
    <t>Bonus de signature</t>
  </si>
  <si>
    <t>Impôts sur la propriété (113E)</t>
  </si>
  <si>
    <t>Contribution Foncière Unique (CFU)</t>
  </si>
  <si>
    <t>Transferts obligatoires à l’État (infrastructures et autres éléments) (1415E4)</t>
  </si>
  <si>
    <t>Dépenses quasi fiscales</t>
  </si>
  <si>
    <t>Provenant de la participation de l’État (1412E2)</t>
  </si>
  <si>
    <t>Dividendes</t>
  </si>
  <si>
    <t>Droits de suite</t>
  </si>
  <si>
    <t>Société Guinéenne du Patrimoine Minier SA (SOGUIPAMI)</t>
  </si>
  <si>
    <t>Redevance Comptoir, Acheteur, Collecteur et Balancier pour la commercialisation de l'Or</t>
  </si>
  <si>
    <t>Redevance Comptoirs d'achat, Acheteur et Collecteur sur la commercialisation du diamant et autres gemmes</t>
  </si>
  <si>
    <t>Redevances portuaires</t>
  </si>
  <si>
    <t>Total en USD</t>
  </si>
  <si>
    <t>Informations supplémentaires</t>
  </si>
  <si>
    <t>Ajouter ci-dessous, à titre de commentaire, toute information supplémentaire qu’il ne serait pas judicieux d’inclure dans le tableau ci-dessus.</t>
  </si>
  <si>
    <t>Les flux de revenus suivants ont été exclus du tableau ci-dessus, dans la mesure où ils sont ultimement payés par les employés et non les entreprises.</t>
  </si>
  <si>
    <t>Retenues à la Source</t>
  </si>
  <si>
    <t>Retenues sur les salaires</t>
  </si>
  <si>
    <t>Mines</t>
  </si>
  <si>
    <t>Impôt sur le Revenu des Personnes Physiques (précompte / BIC / forfaitaire)</t>
  </si>
  <si>
    <t>Total</t>
  </si>
  <si>
    <t>Total gouvernement (incluant la déclaration unilatérale)</t>
  </si>
  <si>
    <t>Total réconcilié</t>
  </si>
  <si>
    <t xml:space="preserve">Paiements sociaux </t>
  </si>
  <si>
    <r>
      <rPr>
        <b/>
        <sz val="12"/>
        <color rgb="FF000000"/>
        <rFont val="Franklin Gothic Book"/>
        <family val="2"/>
      </rPr>
      <t>Partie 5 (Données d’entreprise)</t>
    </r>
    <r>
      <rPr>
        <sz val="12"/>
        <color rgb="FF000000"/>
        <rFont val="Franklin Gothic Book"/>
        <family val="2"/>
      </rPr>
      <t xml:space="preserve"> Elle contient des données venant des entreprises - et du niveau projet - par flux de revenus. Les entreprises et projets sont indiqués sur le menu déroulant car ils ont été saisis sur la feuille 3. </t>
    </r>
  </si>
  <si>
    <r>
      <t xml:space="preserve">1. Sélectionnez le nom de </t>
    </r>
    <r>
      <rPr>
        <b/>
        <i/>
        <sz val="12"/>
        <color theme="1"/>
        <rFont val="Franklin Gothic Book"/>
        <family val="2"/>
      </rPr>
      <t>l’entreprise</t>
    </r>
    <r>
      <rPr>
        <i/>
        <sz val="12"/>
        <color theme="1"/>
        <rFont val="Franklin Gothic Book"/>
        <family val="2"/>
      </rPr>
      <t xml:space="preserve"> sur le menu déroulant</t>
    </r>
  </si>
  <si>
    <r>
      <t xml:space="preserve">2. Sélectionnez </t>
    </r>
    <r>
      <rPr>
        <b/>
        <i/>
        <sz val="12"/>
        <color theme="1"/>
        <rFont val="Franklin Gothic Book"/>
        <family val="2"/>
      </rPr>
      <t>l’entité collectrice de l’État</t>
    </r>
    <r>
      <rPr>
        <i/>
        <sz val="12"/>
        <color theme="1"/>
        <rFont val="Franklin Gothic Book"/>
        <family val="2"/>
      </rPr>
      <t xml:space="preserve"> et le </t>
    </r>
    <r>
      <rPr>
        <b/>
        <i/>
        <sz val="12"/>
        <color theme="1"/>
        <rFont val="Franklin Gothic Book"/>
        <family val="2"/>
      </rPr>
      <t>nom du paiement</t>
    </r>
    <r>
      <rPr>
        <i/>
        <sz val="12"/>
        <color theme="1"/>
        <rFont val="Franklin Gothic Book"/>
        <family val="2"/>
      </rPr>
      <t xml:space="preserve"> sur le menu déroulant</t>
    </r>
  </si>
  <si>
    <r>
      <t xml:space="preserve">3. Indiquez si le flux de paiements est (i) </t>
    </r>
    <r>
      <rPr>
        <b/>
        <i/>
        <sz val="12"/>
        <color theme="1"/>
        <rFont val="Franklin Gothic Book"/>
        <family val="2"/>
      </rPr>
      <t>perçu par projet</t>
    </r>
    <r>
      <rPr>
        <i/>
        <sz val="12"/>
        <color theme="1"/>
        <rFont val="Franklin Gothic Book"/>
        <family val="2"/>
      </rPr>
      <t xml:space="preserve"> et (ii) </t>
    </r>
    <r>
      <rPr>
        <b/>
        <i/>
        <sz val="12"/>
        <color theme="1"/>
        <rFont val="Franklin Gothic Book"/>
        <family val="2"/>
      </rPr>
      <t>déclaré par projet</t>
    </r>
  </si>
  <si>
    <r>
      <t xml:space="preserve">4. Inscrivez l’information de projet : </t>
    </r>
    <r>
      <rPr>
        <b/>
        <i/>
        <sz val="12"/>
        <color theme="1"/>
        <rFont val="Franklin Gothic Book"/>
        <family val="2"/>
      </rPr>
      <t>nom du projet</t>
    </r>
    <r>
      <rPr>
        <i/>
        <sz val="12"/>
        <color theme="1"/>
        <rFont val="Franklin Gothic Book"/>
        <family val="2"/>
      </rPr>
      <t xml:space="preserve"> et </t>
    </r>
    <r>
      <rPr>
        <b/>
        <i/>
        <sz val="12"/>
        <color theme="1"/>
        <rFont val="Franklin Gothic Book"/>
        <family val="2"/>
      </rPr>
      <t>devise de déclaration</t>
    </r>
  </si>
  <si>
    <r>
      <t xml:space="preserve">5. Inscrivez la </t>
    </r>
    <r>
      <rPr>
        <b/>
        <i/>
        <sz val="12"/>
        <color theme="1"/>
        <rFont val="Franklin Gothic Book"/>
        <family val="2"/>
      </rPr>
      <t>valeur des revenus</t>
    </r>
    <r>
      <rPr>
        <i/>
        <sz val="12"/>
        <color theme="1"/>
        <rFont val="Franklin Gothic Book"/>
        <family val="2"/>
      </rPr>
      <t xml:space="preserve"> </t>
    </r>
    <r>
      <rPr>
        <i/>
        <u/>
        <sz val="12"/>
        <color theme="1"/>
        <rFont val="Franklin Gothic Book"/>
        <family val="2"/>
      </rPr>
      <t>telle que divulguée par le gouvernement</t>
    </r>
    <r>
      <rPr>
        <i/>
        <sz val="12"/>
        <color theme="1"/>
        <rFont val="Franklin Gothic Book"/>
        <family val="2"/>
      </rPr>
      <t xml:space="preserve"> et ajoutez tout commentaire pertinent.</t>
    </r>
  </si>
  <si>
    <t>Recettes de l’État par entreprise et projet</t>
  </si>
  <si>
    <r>
      <t>Exigence ITIE 4.1.c</t>
    </r>
    <r>
      <rPr>
        <i/>
        <u/>
        <sz val="10.5"/>
        <rFont val="Franklin Gothic Book"/>
        <family val="2"/>
      </rPr>
      <t xml:space="preserve">: Paiements des entreprises </t>
    </r>
    <r>
      <rPr>
        <i/>
        <u/>
        <sz val="10.5"/>
        <color theme="10"/>
        <rFont val="Franklin Gothic Book"/>
        <family val="2"/>
      </rPr>
      <t>;  Exigence ITIE 4.7</t>
    </r>
    <r>
      <rPr>
        <i/>
        <u/>
        <sz val="10.5"/>
        <rFont val="Franklin Gothic Book"/>
        <family val="2"/>
      </rPr>
      <t>: Déclaration par projet</t>
    </r>
  </si>
  <si>
    <t>Entreprise</t>
  </si>
  <si>
    <t>Nom du paiement</t>
  </si>
  <si>
    <t>Perçu par projet (O/N)</t>
  </si>
  <si>
    <t>Déclaré par projet (O/N)</t>
  </si>
  <si>
    <t>Nom du projet</t>
  </si>
  <si>
    <t>Devise de déclaration</t>
  </si>
  <si>
    <t>Valeur de revenus</t>
  </si>
  <si>
    <t>Paiement effectué en nature?</t>
  </si>
  <si>
    <t>Volume en nature (si applicable)</t>
  </si>
  <si>
    <t>Unité (si applicable)</t>
  </si>
  <si>
    <t>Commentaires</t>
  </si>
  <si>
    <t>Permis d'exploitation de Bauxite N°A2018005-/DIGM/CPDM à Boké</t>
  </si>
  <si>
    <t>Taxes sur l'extraction des substances minières autres que les substances précieuses (Bauxite, fer, etc..)</t>
  </si>
  <si>
    <t>Permis d'exploitation de bauxite N° D/2017/124/PRG/SGG à Boké</t>
  </si>
  <si>
    <t>Taxes à l’exportation des substances minières autres que les substances précieuses (Bauxite, fer, etc..)</t>
  </si>
  <si>
    <t>Taxe Spéciale sur les Produits Miniers (TSPM)</t>
  </si>
  <si>
    <t>Taxe sur la production et l’exportation industrielle et semi-industrielle de métaux précieux (OR et autres)</t>
  </si>
  <si>
    <t>AJOUTER UN SECTEUR</t>
  </si>
  <si>
    <t>Ajouter ci-dessous, à titre de commentaire, toute information supplémentaire qu’il ne serait pas nécessaire d’inclure dans le tableau ci-dessus.</t>
  </si>
  <si>
    <t>Projet</t>
  </si>
  <si>
    <t>Rapport ITIE</t>
  </si>
  <si>
    <t>Total déclaration unilatérale</t>
  </si>
  <si>
    <t>Tableau de données résumées</t>
  </si>
  <si>
    <t>"+IRPP et Retenues Salaires et Retenue à la source"</t>
  </si>
  <si>
    <t>Total réconcilié:</t>
  </si>
  <si>
    <t>Différence:</t>
  </si>
  <si>
    <t>TOTAL:</t>
  </si>
  <si>
    <t>a</t>
  </si>
  <si>
    <t>La Société des Mines de Fer du Sénégal Oriental (MIFERSO)</t>
  </si>
  <si>
    <t>N°</t>
  </si>
  <si>
    <t>Nomenclature des flux</t>
  </si>
  <si>
    <t>Sociétés</t>
  </si>
  <si>
    <t>Gouvernement</t>
  </si>
  <si>
    <t>Différence Finale</t>
  </si>
  <si>
    <t>Initial</t>
  </si>
  <si>
    <t>Ajustements</t>
  </si>
  <si>
    <t>Final</t>
  </si>
  <si>
    <t>Paiements en nature</t>
  </si>
  <si>
    <t xml:space="preserve">Part de la production de l'État (Profit Oil État) </t>
  </si>
  <si>
    <t xml:space="preserve">Part de la production de PETROSEN (Profit Oil - Cost Oil PETROSEN) </t>
  </si>
  <si>
    <t>Paiements en numéraire</t>
  </si>
  <si>
    <t>DMG</t>
  </si>
  <si>
    <t xml:space="preserve">Redevance minière </t>
  </si>
  <si>
    <t>Appui institutionnel</t>
  </si>
  <si>
    <t>Droits d'entrée fixes</t>
  </si>
  <si>
    <t>Bonus (DMG)</t>
  </si>
  <si>
    <t>PETROSEN</t>
  </si>
  <si>
    <t>Bonus (PETROSEN)</t>
  </si>
  <si>
    <t xml:space="preserve">Appui à la formation </t>
  </si>
  <si>
    <t>Appui à l'équipement</t>
  </si>
  <si>
    <t xml:space="preserve">Revenus issus de la commercialisation de la Part de la production de l'État </t>
  </si>
  <si>
    <t xml:space="preserve">Loyer superficiaire </t>
  </si>
  <si>
    <t>Pénalités versées à PETROSEN</t>
  </si>
  <si>
    <t>Redevance</t>
  </si>
  <si>
    <t>Achat de données sismiques</t>
  </si>
  <si>
    <t>DGCPT</t>
  </si>
  <si>
    <t>Patente</t>
  </si>
  <si>
    <t>Contribution foncière des propriétés bâties (CFPB)</t>
  </si>
  <si>
    <t>Contribution foncière des propriétés non bâties (CFPNB)</t>
  </si>
  <si>
    <t xml:space="preserve">Appui institutionnel aux collectivités locales </t>
  </si>
  <si>
    <t xml:space="preserve">Impôt du minimum fiscal </t>
  </si>
  <si>
    <t xml:space="preserve">Dividendes versés à l'Etat </t>
  </si>
  <si>
    <t>Frais d'inscription d'une concession minière ou d'un permis d'exploitation</t>
  </si>
  <si>
    <t>Bonus (DGCPT)</t>
  </si>
  <si>
    <t xml:space="preserve">Contribution économique locale (CEL VA et CEL VL) </t>
  </si>
  <si>
    <t>DGID</t>
  </si>
  <si>
    <t>Retenues à la source sur salaires (IR, TRIMF et CFCE)</t>
  </si>
  <si>
    <t>Redressements fiscaux</t>
  </si>
  <si>
    <t>29 - (a)</t>
  </si>
  <si>
    <t>29 - (b)</t>
  </si>
  <si>
    <t>Impôt sur les sociétés (bénéfices non pétroliers/miniers )</t>
  </si>
  <si>
    <t>Retenues à la source sur bénéfice non commercial</t>
  </si>
  <si>
    <t>Contribution spéciale sur les produits des mines et des carrières (CSMC)</t>
  </si>
  <si>
    <t>Retenue à la source sur sommes versées à des tiers</t>
  </si>
  <si>
    <t>Taxe sur la valeur ajoutée précomptée</t>
  </si>
  <si>
    <t>Impôt minimum forfaitaire</t>
  </si>
  <si>
    <t>Bonus (DGID)</t>
  </si>
  <si>
    <t xml:space="preserve">Surtaxe foncière </t>
  </si>
  <si>
    <t>Impôt sur le revenu des valeurs mobilières</t>
  </si>
  <si>
    <t>Taxe spéciale sur le ciment</t>
  </si>
  <si>
    <t xml:space="preserve">Frais d'inscription d'une concession minière ou d'un permis d'exploitation </t>
  </si>
  <si>
    <t>DGD</t>
  </si>
  <si>
    <t xml:space="preserve">Taxe sur la valeur ajoutée </t>
  </si>
  <si>
    <t xml:space="preserve">Prélèvement communautaire solidaire UEMOA </t>
  </si>
  <si>
    <t>Redevance statistique UEMOA</t>
  </si>
  <si>
    <t>Droits de douane</t>
  </si>
  <si>
    <t xml:space="preserve">Prélèvement communautaire CEDEAO </t>
  </si>
  <si>
    <t xml:space="preserve">Prélèvement pour le Conseil Sénégalais des Chargeurs (COSEC) </t>
  </si>
  <si>
    <t xml:space="preserve">Taxe d'enregistrement des véhicules </t>
  </si>
  <si>
    <t>Amendes, pénalités et redressements douaniers</t>
  </si>
  <si>
    <t>DEEC</t>
  </si>
  <si>
    <t>Taxe à la pollution</t>
  </si>
  <si>
    <t xml:space="preserve">Appui Institutionnel (Fonds d'appui au Mini. De l'Env) </t>
  </si>
  <si>
    <t>DEFC</t>
  </si>
  <si>
    <t>Taxes d'abattage</t>
  </si>
  <si>
    <t>CSS</t>
  </si>
  <si>
    <t xml:space="preserve">Cotisations sociales (y compris les pénalités) </t>
  </si>
  <si>
    <t>IPRES</t>
  </si>
  <si>
    <t>Cotisations sociales (y compris les pénalités)(IPRES)</t>
  </si>
  <si>
    <t>Autres flux de paiements significatifs (&gt; 25 millions de  FCFA) (reconciliables)</t>
  </si>
  <si>
    <t>Société de Commercialisation du Ciment (SOCOCIM)</t>
  </si>
  <si>
    <t>Sabodala Gold Operations (SGO)</t>
  </si>
  <si>
    <t>Ciments du Sahel (CDS)</t>
  </si>
  <si>
    <t>Grande Côte Opérations (GCO)</t>
  </si>
  <si>
    <t>Société Sénégalaise des Phosphates de Thiès (SSPT)</t>
  </si>
  <si>
    <t>Industries Chimiques du Sénégal (ICS)</t>
  </si>
  <si>
    <t>Dangote Industries Sénégal SA (DANGOTE)</t>
  </si>
  <si>
    <t>Petowal Mining Company (PMC) SA</t>
  </si>
  <si>
    <t>Société Minière de la Vallée du fleuve Sénégal (SOMIVA)</t>
  </si>
  <si>
    <t>Agem Sénégal Exploration SUARL (AGEM)</t>
  </si>
  <si>
    <t>Sabodala Mining Company (SMC)</t>
  </si>
  <si>
    <t>Sephos Senegal SA (SEPHOS)</t>
  </si>
  <si>
    <t>G-PHOS SA</t>
  </si>
  <si>
    <t>African Investment Group SA (AIG)</t>
  </si>
  <si>
    <t>Compagnie Générale d'Exploitation de Carrière (COGECA)</t>
  </si>
  <si>
    <t>Gécamines (GECAMINES)</t>
  </si>
  <si>
    <t>Société pour le Développement de l'Industrie, du Tourisme et de l'Habitat au Sénégal (SODEVIT)</t>
  </si>
  <si>
    <t>Société des Pétroles du Sénégal (PETROSEN)</t>
  </si>
  <si>
    <t>Fortesa International Senegal</t>
  </si>
  <si>
    <t xml:space="preserve">Capricorn Senegal Limited </t>
  </si>
  <si>
    <t xml:space="preserve">Kosmos Energy Senegal </t>
  </si>
  <si>
    <t xml:space="preserve">Oranto Petroleum </t>
  </si>
  <si>
    <t xml:space="preserve"> TOTAL E&amp;P Senegal </t>
  </si>
  <si>
    <t>BP SENEGAL INVESTMENTS LIMITED</t>
  </si>
  <si>
    <t xml:space="preserve">Woodside Energy Senegal </t>
  </si>
  <si>
    <t>aa</t>
  </si>
  <si>
    <t>z</t>
  </si>
  <si>
    <t>Direction Générale des Douanes</t>
  </si>
  <si>
    <t>Société des Pétroles du Sénégal</t>
  </si>
  <si>
    <t>Direction des Eaux, Forêts, Chasses et Conservation des Sols</t>
  </si>
  <si>
    <t>Direction des Mines et de la Géologie</t>
  </si>
  <si>
    <t>Direction Générale de la Comptabilité Publique et du Trésor</t>
  </si>
  <si>
    <t>Autres bénéficiaires</t>
  </si>
  <si>
    <t>Direction Générale des Impôts et des Domaines</t>
  </si>
  <si>
    <t xml:space="preserve">Caisse de Sécurité Sociale </t>
  </si>
  <si>
    <t>Institution de Prévoyance Retraite du Sénégal</t>
  </si>
  <si>
    <t>Direction de l'Environnement et des Etablissements Classés</t>
  </si>
  <si>
    <t>Alloukagne</t>
  </si>
  <si>
    <t>SSPT</t>
  </si>
  <si>
    <t>Bandia</t>
  </si>
  <si>
    <t>COGECA</t>
  </si>
  <si>
    <t>Bandia, Diack</t>
  </si>
  <si>
    <t>SODEVIT</t>
  </si>
  <si>
    <t>Bargny</t>
  </si>
  <si>
    <t>SOCOCIM</t>
  </si>
  <si>
    <t>Gécamines</t>
  </si>
  <si>
    <t xml:space="preserve">TOTAL E&amp;P Senegal </t>
  </si>
  <si>
    <t>Diack</t>
  </si>
  <si>
    <t>Fortesa</t>
  </si>
  <si>
    <t>Diender</t>
  </si>
  <si>
    <t>Diack/Bandia</t>
  </si>
  <si>
    <t>GCO</t>
  </si>
  <si>
    <t>Diogo</t>
  </si>
  <si>
    <t>CDS</t>
  </si>
  <si>
    <t>Kirene</t>
  </si>
  <si>
    <t>SEPHOS</t>
  </si>
  <si>
    <t>LamLam</t>
  </si>
  <si>
    <t>PMC</t>
  </si>
  <si>
    <t>Mako</t>
  </si>
  <si>
    <t>SOMIVA</t>
  </si>
  <si>
    <t>Matam</t>
  </si>
  <si>
    <t>Dangote</t>
  </si>
  <si>
    <t>Pout</t>
  </si>
  <si>
    <t>SGO</t>
  </si>
  <si>
    <t>Sabodala</t>
  </si>
  <si>
    <t>ICS</t>
  </si>
  <si>
    <t>Tobène</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</si>
  <si>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</si>
  <si>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</si>
  <si>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</si>
  <si>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</si>
  <si>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</si>
  <si>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</si>
  <si>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</si>
  <si>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</si>
  <si>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</si>
  <si>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</si>
  <si>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</si>
  <si>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</si>
  <si>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</si>
  <si>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</si>
  <si>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</si>
  <si>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</si>
  <si>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</si>
  <si>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</si>
  <si>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</si>
  <si>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</si>
  <si>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</si>
  <si>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</si>
  <si>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</si>
  <si>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</si>
  <si>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</si>
  <si>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</si>
  <si>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</si>
  <si>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</si>
  <si>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Afghanistan</t>
  </si>
  <si>
    <t>AF</t>
  </si>
  <si>
    <t>AFG</t>
  </si>
  <si>
    <t>4</t>
  </si>
  <si>
    <t>AFN</t>
  </si>
  <si>
    <t>Afghani afghan</t>
  </si>
  <si>
    <t>&lt;Sélectionner l’option&gt;</t>
  </si>
  <si>
    <t>&lt;Rapportage ITIE ou divulgation systématique?&gt;</t>
  </si>
  <si>
    <t>2606</t>
  </si>
  <si>
    <t>Impôts ordinaires sur le revenu, le bénéfice et les plus-values</t>
  </si>
  <si>
    <t>1112E1</t>
  </si>
  <si>
    <t>Impôts (11E)</t>
  </si>
  <si>
    <t>Impôts sur le revenu, le bénéfice et les plus-values</t>
  </si>
  <si>
    <t>&lt;Sélectionner le secteur&gt;</t>
  </si>
  <si>
    <t>&lt;Sélectionner l’étape&gt;</t>
  </si>
  <si>
    <t>Afrique du Sud</t>
  </si>
  <si>
    <t>ZA</t>
  </si>
  <si>
    <t>ZAF</t>
  </si>
  <si>
    <t>710</t>
  </si>
  <si>
    <t>ZAR</t>
  </si>
  <si>
    <t>Rand sud-africain</t>
  </si>
  <si>
    <r>
      <rPr>
        <sz val="10.5"/>
        <color theme="1"/>
        <rFont val="Calibri"/>
        <family val="2"/>
      </rPr>
      <t>Oui, divulgation systématique</t>
    </r>
  </si>
  <si>
    <t>2524</t>
  </si>
  <si>
    <t>Amiante (2524)</t>
  </si>
  <si>
    <t>Amiante (2524), volume</t>
  </si>
  <si>
    <t>Impôts extraordinaires sur le revenu, le bénéfice et les plus-values</t>
  </si>
  <si>
    <t>1112E2</t>
  </si>
  <si>
    <t>Impôts sur le revenu, le bénéfice et les plus-values (111E)</t>
  </si>
  <si>
    <t>Prospection</t>
  </si>
  <si>
    <t>Administration d'Etat fédéré</t>
  </si>
  <si>
    <t>Albanie</t>
  </si>
  <si>
    <t>AL</t>
  </si>
  <si>
    <t>ALB</t>
  </si>
  <si>
    <t>8</t>
  </si>
  <si>
    <t>ALL</t>
  </si>
  <si>
    <t>Lek albanais</t>
  </si>
  <si>
    <t>2514</t>
  </si>
  <si>
    <t>Ardoise (2514)</t>
  </si>
  <si>
    <t>Ardoise (2514), volume</t>
  </si>
  <si>
    <t>Impôts sur la masse salariale et la force de travail</t>
  </si>
  <si>
    <t>112E</t>
  </si>
  <si>
    <t>Algérie</t>
  </si>
  <si>
    <t>DZ</t>
  </si>
  <si>
    <t>DZA</t>
  </si>
  <si>
    <t>12</t>
  </si>
  <si>
    <t>DZD</t>
  </si>
  <si>
    <t>Dinar algérien</t>
  </si>
  <si>
    <t>7106</t>
  </si>
  <si>
    <t>Impôts sur la propriété</t>
  </si>
  <si>
    <t>113E</t>
  </si>
  <si>
    <t>Développement</t>
  </si>
  <si>
    <t>Allemagne</t>
  </si>
  <si>
    <t>DE</t>
  </si>
  <si>
    <t>DEU</t>
  </si>
  <si>
    <t>276</t>
  </si>
  <si>
    <t>EUR</t>
  </si>
  <si>
    <t>Euro</t>
  </si>
  <si>
    <t>2509</t>
  </si>
  <si>
    <t>Argile (2509)</t>
  </si>
  <si>
    <t>Argile (2509), volume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</si>
  <si>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</si>
  <si>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</si>
  <si>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</si>
  <si>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</si>
  <si>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Andorre</t>
  </si>
  <si>
    <t>AD</t>
  </si>
  <si>
    <t>AND</t>
  </si>
  <si>
    <t>20</t>
  </si>
  <si>
    <t>2617</t>
  </si>
  <si>
    <t>Autres (2617)</t>
  </si>
  <si>
    <t>Autres (2617), volume</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</si>
  <si>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</si>
  <si>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</si>
  <si>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</si>
  <si>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</si>
  <si>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</si>
  <si>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</si>
  <si>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</si>
  <si>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</si>
  <si>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</si>
  <si>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</si>
  <si>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</si>
  <si>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2508</t>
  </si>
  <si>
    <t>Autres argiles (2508)</t>
  </si>
  <si>
    <t>Autres argiles (2508), volume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</si>
  <si>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</si>
  <si>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</si>
  <si>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</si>
  <si>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</si>
  <si>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</si>
  <si>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</si>
  <si>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</si>
  <si>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</si>
  <si>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</si>
  <si>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</si>
  <si>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</si>
  <si>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</si>
  <si>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2621</t>
  </si>
  <si>
    <t>Autres cendres et mâchefer (2621)</t>
  </si>
  <si>
    <t>Autres cendres et mâchefer (2621), volume</t>
  </si>
  <si>
    <t>Taxes sur les émissions et la pollution</t>
  </si>
  <si>
    <t>114522E</t>
  </si>
  <si>
    <t>Antigua et Barbuda</t>
  </si>
  <si>
    <t>AG</t>
  </si>
  <si>
    <t>ATG</t>
  </si>
  <si>
    <t>28</t>
  </si>
  <si>
    <r>
      <rPr>
        <sz val="10.5"/>
        <color theme="1"/>
        <rFont val="Calibri"/>
        <family val="2"/>
      </rPr>
      <t>AED</t>
    </r>
  </si>
  <si>
    <r>
      <rPr>
        <sz val="10.5"/>
        <color theme="1"/>
        <rFont val="Calibri"/>
        <family val="2"/>
      </rPr>
      <t>Dirham des émirats arabes unis</t>
    </r>
  </si>
  <si>
    <t>2714</t>
  </si>
  <si>
    <t>Bitume et asphalte (2714)</t>
  </si>
  <si>
    <t>Bitume et asphalte (2714), volume</t>
  </si>
  <si>
    <t>Taxes sur les véhicules à moteur (11451E)</t>
  </si>
  <si>
    <t>Taxes sur les véhicules à moteur</t>
  </si>
  <si>
    <t>11451E</t>
  </si>
  <si>
    <t>Antilles néerlandaises</t>
  </si>
  <si>
    <t>AN</t>
  </si>
  <si>
    <t>ANT</t>
  </si>
  <si>
    <t>530</t>
  </si>
  <si>
    <t>ANG</t>
  </si>
  <si>
    <t>Florin des Antilles néerlandaises</t>
  </si>
  <si>
    <r>
      <rPr>
        <sz val="10.5"/>
        <color theme="1"/>
        <rFont val="Calibri"/>
        <family val="2"/>
      </rPr>
      <t>AFN</t>
    </r>
  </si>
  <si>
    <r>
      <rPr>
        <sz val="10.5"/>
        <color theme="1"/>
        <rFont val="Calibri"/>
        <family val="2"/>
      </rPr>
      <t>Afghani afghan</t>
    </r>
  </si>
  <si>
    <t>2528</t>
  </si>
  <si>
    <t>Borates et concentrés naturels (2528)</t>
  </si>
  <si>
    <t>Borates et concentrés naturels (2528), volume</t>
  </si>
  <si>
    <t>Droits de douane et autres droits d’importation</t>
  </si>
  <si>
    <t>1151E</t>
  </si>
  <si>
    <t>Taxes sur le commerce et les transactions au niveau international (115E)</t>
  </si>
  <si>
    <t>Arabie saoudite</t>
  </si>
  <si>
    <t>SA</t>
  </si>
  <si>
    <t>SAU</t>
  </si>
  <si>
    <t>682</t>
  </si>
  <si>
    <t>SAR</t>
  </si>
  <si>
    <t>Rial saoudite</t>
  </si>
  <si>
    <r>
      <rPr>
        <sz val="10.5"/>
        <color theme="1"/>
        <rFont val="Calibri"/>
        <family val="2"/>
      </rPr>
      <t>ALL</t>
    </r>
  </si>
  <si>
    <r>
      <rPr>
        <sz val="10.5"/>
        <color theme="1"/>
        <rFont val="Calibri"/>
        <family val="2"/>
      </rPr>
      <t>Lek albanais</t>
    </r>
  </si>
  <si>
    <t>2517</t>
  </si>
  <si>
    <t>Cailloux (2517)</t>
  </si>
  <si>
    <t>Cailloux (2517), volume</t>
  </si>
  <si>
    <t>Taxes sur les exportations</t>
  </si>
  <si>
    <t>1152E</t>
  </si>
  <si>
    <t>Argentine</t>
  </si>
  <si>
    <t>AR</t>
  </si>
  <si>
    <t>ARG</t>
  </si>
  <si>
    <t>32</t>
  </si>
  <si>
    <t>ARS</t>
  </si>
  <si>
    <t>Peso argentin</t>
  </si>
  <si>
    <r>
      <rPr>
        <sz val="10.5"/>
        <color theme="1"/>
        <rFont val="Calibri"/>
        <family val="2"/>
      </rPr>
      <t>AMD</t>
    </r>
  </si>
  <si>
    <r>
      <rPr>
        <sz val="10.5"/>
        <color theme="1"/>
        <rFont val="Calibri"/>
        <family val="2"/>
      </rPr>
      <t>Dram arménien</t>
    </r>
  </si>
  <si>
    <t>2521</t>
  </si>
  <si>
    <t>Calcaire (2521)</t>
  </si>
  <si>
    <t>Calcaire (2521),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</si>
  <si>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</si>
  <si>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</si>
  <si>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</si>
  <si>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</si>
  <si>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</si>
  <si>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</si>
  <si>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</si>
  <si>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</si>
  <si>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</si>
  <si>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0.5"/>
        <color theme="1"/>
        <rFont val="Calibri"/>
        <family val="2"/>
      </rPr>
      <t>ANG</t>
    </r>
  </si>
  <si>
    <r>
      <rPr>
        <sz val="10.5"/>
        <color theme="1"/>
        <rFont val="Calibri"/>
        <family val="2"/>
      </rPr>
      <t>Florin des Antilles néerlandaises</t>
    </r>
  </si>
  <si>
    <t>2519</t>
  </si>
  <si>
    <t>Carbonate de magnésium naturel (2519)</t>
  </si>
  <si>
    <t>Carbonate de magnésium naturel (2519), volume</t>
  </si>
  <si>
    <t>Autres impôts payés par les entreprises exploitant des ressources naturelles</t>
  </si>
  <si>
    <t>116E</t>
  </si>
  <si>
    <t>Aruba</t>
  </si>
  <si>
    <t>AW</t>
  </si>
  <si>
    <t>ABW</t>
  </si>
  <si>
    <t>533</t>
  </si>
  <si>
    <t>AWG</t>
  </si>
  <si>
    <t>Florin d’Aruba</t>
  </si>
  <si>
    <r>
      <rPr>
        <sz val="10.5"/>
        <color theme="1"/>
        <rFont val="Calibri"/>
        <family val="2"/>
      </rPr>
      <t>AOA</t>
    </r>
  </si>
  <si>
    <r>
      <rPr>
        <sz val="10.5"/>
        <color theme="1"/>
        <rFont val="Calibri"/>
        <family val="2"/>
      </rPr>
      <t>Kwanza angolais</t>
    </r>
  </si>
  <si>
    <t>2620</t>
  </si>
  <si>
    <t>Cendres et résidus (2620)</t>
  </si>
  <si>
    <t>Cendres et résidus (2620), volume</t>
  </si>
  <si>
    <t>Cotisations patronales à la sécurité sociale</t>
  </si>
  <si>
    <t>1212E</t>
  </si>
  <si>
    <t>Cotisations sociales (12E)</t>
  </si>
  <si>
    <t>Australie</t>
  </si>
  <si>
    <t>AU</t>
  </si>
  <si>
    <t>AUS</t>
  </si>
  <si>
    <t>36</t>
  </si>
  <si>
    <t>AUD</t>
  </si>
  <si>
    <t>Dollar australien</t>
  </si>
  <si>
    <r>
      <rPr>
        <sz val="10.5"/>
        <color theme="1"/>
        <rFont val="Calibri"/>
        <family val="2"/>
      </rPr>
      <t>ARS</t>
    </r>
  </si>
  <si>
    <r>
      <rPr>
        <sz val="10.5"/>
        <color theme="1"/>
        <rFont val="Calibri"/>
        <family val="2"/>
      </rPr>
      <t>Peso argentin</t>
    </r>
  </si>
  <si>
    <t>2701</t>
  </si>
  <si>
    <t>Charbon (2701)</t>
  </si>
  <si>
    <t>Charbon (2701), volume</t>
  </si>
  <si>
    <t>Des entreprises d’État (1412E1)</t>
  </si>
  <si>
    <t>Des entreprises d’État</t>
  </si>
  <si>
    <t>1412E1</t>
  </si>
  <si>
    <t>Autre revenu (14E)</t>
  </si>
  <si>
    <t>Revenu dégagé de la propriété (141E)</t>
  </si>
  <si>
    <t>Dividendes (1412E)</t>
  </si>
  <si>
    <t>Autriche</t>
  </si>
  <si>
    <t>AT</t>
  </si>
  <si>
    <t>AUT</t>
  </si>
  <si>
    <t>40</t>
  </si>
  <si>
    <r>
      <rPr>
        <sz val="10.5"/>
        <color theme="1"/>
        <rFont val="Calibri"/>
        <family val="2"/>
      </rPr>
      <t>AUD</t>
    </r>
  </si>
  <si>
    <r>
      <rPr>
        <sz val="10.5"/>
        <color theme="1"/>
        <rFont val="Calibri"/>
        <family val="2"/>
      </rPr>
      <t>Dollar australien</t>
    </r>
  </si>
  <si>
    <t>2522</t>
  </si>
  <si>
    <t>Chaux vive (2522)</t>
  </si>
  <si>
    <t>Chaux vive (2522), volume</t>
  </si>
  <si>
    <t>Provenant de la participation de l’État</t>
  </si>
  <si>
    <t>1412E2</t>
  </si>
  <si>
    <t>Azerbaïdjan</t>
  </si>
  <si>
    <t>AZ</t>
  </si>
  <si>
    <t>AZE</t>
  </si>
  <si>
    <t>31</t>
  </si>
  <si>
    <t>AZN</t>
  </si>
  <si>
    <t>Manat azéri</t>
  </si>
  <si>
    <r>
      <rPr>
        <sz val="10.5"/>
        <color theme="1"/>
        <rFont val="Calibri"/>
        <family val="2"/>
      </rPr>
      <t>AWG</t>
    </r>
  </si>
  <si>
    <r>
      <rPr>
        <sz val="10.5"/>
        <color theme="1"/>
        <rFont val="Calibri"/>
        <family val="2"/>
      </rPr>
      <t>Florin d’Aruba</t>
    </r>
  </si>
  <si>
    <t>2610</t>
  </si>
  <si>
    <t>Chrome (2610)</t>
  </si>
  <si>
    <t>Chrome (2610), volume</t>
  </si>
  <si>
    <t>Retraits à partir du revenu de quasi-sociétés (1413E)</t>
  </si>
  <si>
    <t>Retraits à partir du revenu de quasi-sociétés</t>
  </si>
  <si>
    <t>1413E</t>
  </si>
  <si>
    <t>Bahamas</t>
  </si>
  <si>
    <t>BS</t>
  </si>
  <si>
    <t>BHS</t>
  </si>
  <si>
    <t>44</t>
  </si>
  <si>
    <t>BSD</t>
  </si>
  <si>
    <t>Dollar bahamien</t>
  </si>
  <si>
    <r>
      <rPr>
        <sz val="10.5"/>
        <color theme="1"/>
        <rFont val="Calibri"/>
        <family val="2"/>
      </rPr>
      <t>AZN</t>
    </r>
  </si>
  <si>
    <r>
      <rPr>
        <sz val="10.5"/>
        <color theme="1"/>
        <rFont val="Calibri"/>
        <family val="2"/>
      </rPr>
      <t>Manat azéri</t>
    </r>
  </si>
  <si>
    <t>2523</t>
  </si>
  <si>
    <t>Ciment Portland (2523)</t>
  </si>
  <si>
    <t>Ciment Portland (2523), volume</t>
  </si>
  <si>
    <t>Redevances</t>
  </si>
  <si>
    <t>1415E1</t>
  </si>
  <si>
    <t>Loyers (1415E)</t>
  </si>
  <si>
    <t>Bahreïn</t>
  </si>
  <si>
    <t>BH</t>
  </si>
  <si>
    <t>BHR</t>
  </si>
  <si>
    <t>48</t>
  </si>
  <si>
    <t>BHD</t>
  </si>
  <si>
    <t>Dinar de Bahreïn</t>
  </si>
  <si>
    <r>
      <rPr>
        <sz val="10.5"/>
        <color theme="1"/>
        <rFont val="Calibri"/>
        <family val="2"/>
      </rPr>
      <t>BAM</t>
    </r>
  </si>
  <si>
    <r>
      <rPr>
        <sz val="10.5"/>
        <color theme="1"/>
        <rFont val="Calibri"/>
        <family val="2"/>
      </rPr>
      <t>Mark convertible de Bosnie-Herzégovine</t>
    </r>
  </si>
  <si>
    <t>2605</t>
  </si>
  <si>
    <t>Cobalt (2605)</t>
  </si>
  <si>
    <t>Cobalt (2605), volume</t>
  </si>
  <si>
    <t>Primes</t>
  </si>
  <si>
    <t>1415E2</t>
  </si>
  <si>
    <t>Bangladesh</t>
  </si>
  <si>
    <t>BD</t>
  </si>
  <si>
    <t>BGD</t>
  </si>
  <si>
    <t>50</t>
  </si>
  <si>
    <t>BDT</t>
  </si>
  <si>
    <t>Taka bangladeshi</t>
  </si>
  <si>
    <r>
      <rPr>
        <sz val="10.5"/>
        <color theme="1"/>
        <rFont val="Calibri"/>
        <family val="2"/>
      </rPr>
      <t>BBD</t>
    </r>
  </si>
  <si>
    <r>
      <rPr>
        <sz val="10.5"/>
        <color theme="1"/>
        <rFont val="Calibri"/>
        <family val="2"/>
      </rPr>
      <t>Dollar de la Barbade</t>
    </r>
  </si>
  <si>
    <t>2713</t>
  </si>
  <si>
    <t>Coke de pétrole (2713)</t>
  </si>
  <si>
    <t>Coke de pétrole (2713),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</si>
  <si>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</si>
  <si>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</si>
  <si>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</si>
  <si>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</si>
  <si>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</si>
  <si>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</si>
  <si>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</si>
  <si>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</si>
  <si>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</si>
  <si>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</si>
  <si>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0.5"/>
        <color theme="1"/>
        <rFont val="Calibri"/>
        <family val="2"/>
      </rPr>
      <t>BDT</t>
    </r>
  </si>
  <si>
    <r>
      <rPr>
        <sz val="10.5"/>
        <color theme="1"/>
        <rFont val="Calibri"/>
        <family val="2"/>
      </rPr>
      <t>Taka bangladeshi</t>
    </r>
  </si>
  <si>
    <t>2704</t>
  </si>
  <si>
    <t>Coke et semi-coke (2704)</t>
  </si>
  <si>
    <t>Coke et semi-coke (2704), volume</t>
  </si>
  <si>
    <t>Livré/payé à une/des entreprise(s) d’État (1415E32)</t>
  </si>
  <si>
    <t>Livré/payé à une/des entreprise(s) d’État</t>
  </si>
  <si>
    <t>1415E32</t>
  </si>
  <si>
    <t>Belarus</t>
  </si>
  <si>
    <t>BY</t>
  </si>
  <si>
    <t>BLR</t>
  </si>
  <si>
    <t>112</t>
  </si>
  <si>
    <t>BYR</t>
  </si>
  <si>
    <t>Rouble de Belarus</t>
  </si>
  <si>
    <r>
      <rPr>
        <sz val="10.5"/>
        <color theme="1"/>
        <rFont val="Calibri"/>
        <family val="2"/>
      </rPr>
      <t>BGN</t>
    </r>
  </si>
  <si>
    <r>
      <rPr>
        <sz val="10.5"/>
        <color theme="1"/>
        <rFont val="Calibri"/>
        <family val="2"/>
      </rPr>
      <t>Lev bulgare (ancien)</t>
    </r>
  </si>
  <si>
    <t>2527</t>
  </si>
  <si>
    <t>Cryolite naturelle (2527)</t>
  </si>
  <si>
    <t>Cryolite naturelle (2527), volume</t>
  </si>
  <si>
    <t>Transferts obligatoires à l’État (infrastructures et autres éléments)</t>
  </si>
  <si>
    <t>1415E4</t>
  </si>
  <si>
    <t>Belgique</t>
  </si>
  <si>
    <t>BE</t>
  </si>
  <si>
    <t>BEL</t>
  </si>
  <si>
    <t>56</t>
  </si>
  <si>
    <r>
      <rPr>
        <sz val="10.5"/>
        <color theme="1"/>
        <rFont val="Calibri"/>
        <family val="2"/>
      </rPr>
      <t>BHD</t>
    </r>
  </si>
  <si>
    <r>
      <rPr>
        <sz val="10.5"/>
        <color theme="1"/>
        <rFont val="Calibri"/>
        <family val="2"/>
      </rPr>
      <t>Dinar de Bahreïn</t>
    </r>
  </si>
  <si>
    <t>2603</t>
  </si>
  <si>
    <t>Cuivre (2603)</t>
  </si>
  <si>
    <t>Cuivre (2603), volume</t>
  </si>
  <si>
    <t>Autres paiements de loyer (1415E5)</t>
  </si>
  <si>
    <t>Autres paiements de loyer</t>
  </si>
  <si>
    <t>1415E5</t>
  </si>
  <si>
    <t>Belize</t>
  </si>
  <si>
    <t>BZ</t>
  </si>
  <si>
    <t>BLZ</t>
  </si>
  <si>
    <t>84</t>
  </si>
  <si>
    <t>BZD</t>
  </si>
  <si>
    <t>Dollar de Belize</t>
  </si>
  <si>
    <r>
      <rPr>
        <sz val="10.5"/>
        <color theme="1"/>
        <rFont val="Calibri"/>
        <family val="2"/>
      </rPr>
      <t>BIF</t>
    </r>
  </si>
  <si>
    <r>
      <rPr>
        <sz val="10.5"/>
        <color theme="1"/>
        <rFont val="Calibri"/>
        <family val="2"/>
      </rPr>
      <t>Franc du Burundi</t>
    </r>
  </si>
  <si>
    <t>7102</t>
  </si>
  <si>
    <t>Diamants (7102)</t>
  </si>
  <si>
    <t>Ventes de marchandises et de services par des entités de l’État</t>
  </si>
  <si>
    <t>1421E</t>
  </si>
  <si>
    <t>Ventes de marchandises et de services (142E)</t>
  </si>
  <si>
    <t>Bénin</t>
  </si>
  <si>
    <t>BJ</t>
  </si>
  <si>
    <t>BEN</t>
  </si>
  <si>
    <t>204</t>
  </si>
  <si>
    <t>XOF</t>
  </si>
  <si>
    <t>Franc CFA d’Afrique de l’Ouest</t>
  </si>
  <si>
    <r>
      <rPr>
        <sz val="10.5"/>
        <color theme="1"/>
        <rFont val="Calibri"/>
        <family val="2"/>
      </rPr>
      <t>BMD</t>
    </r>
  </si>
  <si>
    <r>
      <rPr>
        <sz val="10.5"/>
        <color theme="1"/>
        <rFont val="Calibri"/>
        <family val="2"/>
      </rPr>
      <t>Dollar des Bermudes</t>
    </r>
  </si>
  <si>
    <t>2518</t>
  </si>
  <si>
    <t>Dolomite (2518)</t>
  </si>
  <si>
    <t>Dolomite (2518), volume</t>
  </si>
  <si>
    <t>Frais administratifs pour services gouvernementaux (1422E)</t>
  </si>
  <si>
    <t>Frais administratifs pour services gouvernementaux</t>
  </si>
  <si>
    <t>1422E</t>
  </si>
  <si>
    <t>Bermudes</t>
  </si>
  <si>
    <t>BM</t>
  </si>
  <si>
    <t>BMU</t>
  </si>
  <si>
    <t>60</t>
  </si>
  <si>
    <t>BMD</t>
  </si>
  <si>
    <t>Dollar des Bermudes</t>
  </si>
  <si>
    <r>
      <rPr>
        <sz val="10.5"/>
        <color theme="1"/>
        <rFont val="Calibri"/>
        <family val="2"/>
      </rPr>
      <t>BND</t>
    </r>
  </si>
  <si>
    <r>
      <rPr>
        <sz val="10.5"/>
        <color theme="1"/>
        <rFont val="Calibri"/>
        <family val="2"/>
      </rPr>
      <t>Dollar de Brunei</t>
    </r>
  </si>
  <si>
    <t>2 716</t>
  </si>
  <si>
    <t>Énergie électrique (2 716)</t>
  </si>
  <si>
    <t>Énergie électrique (2 716), volume</t>
  </si>
  <si>
    <t>Amendes, peines et forfaits</t>
  </si>
  <si>
    <t>143E</t>
  </si>
  <si>
    <t>Amendes, peines et forfaits (143E)</t>
  </si>
  <si>
    <t>Amendes, peines et forfaits(143E)</t>
  </si>
  <si>
    <t>Bhoutan</t>
  </si>
  <si>
    <t>BT</t>
  </si>
  <si>
    <t>BTN</t>
  </si>
  <si>
    <t>64</t>
  </si>
  <si>
    <t>Nutum du Bhoutan</t>
  </si>
  <si>
    <r>
      <rPr>
        <sz val="10.5"/>
        <color theme="1"/>
        <rFont val="Calibri"/>
        <family val="2"/>
      </rPr>
      <t>BOB</t>
    </r>
  </si>
  <si>
    <r>
      <rPr>
        <sz val="10.5"/>
        <color theme="1"/>
        <rFont val="Calibri"/>
        <family val="2"/>
      </rPr>
      <t>Boliviano bolivien</t>
    </r>
  </si>
  <si>
    <t>2609</t>
  </si>
  <si>
    <t>Étain (2609)</t>
  </si>
  <si>
    <t>Étain (2609),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</si>
  <si>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</si>
  <si>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</si>
  <si>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</si>
  <si>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</si>
  <si>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</si>
  <si>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</si>
  <si>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</si>
  <si>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</si>
  <si>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</si>
  <si>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</si>
  <si>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0.5"/>
        <color theme="1"/>
        <rFont val="Calibri"/>
        <family val="2"/>
      </rPr>
      <t>BRL</t>
    </r>
  </si>
  <si>
    <r>
      <rPr>
        <sz val="10.5"/>
        <color theme="1"/>
        <rFont val="Calibri"/>
        <family val="2"/>
      </rPr>
      <t>Réal brésilien</t>
    </r>
  </si>
  <si>
    <t>2512</t>
  </si>
  <si>
    <t>Farines siliceuses fossiles (2512)</t>
  </si>
  <si>
    <t>Farines siliceuses fossiles (2512), volume</t>
  </si>
  <si>
    <t>&lt;Sélectionner à partir du menu&gt;</t>
  </si>
  <si>
    <t>Bosnie-Herzégovine</t>
  </si>
  <si>
    <t>BA</t>
  </si>
  <si>
    <t>BIH</t>
  </si>
  <si>
    <t>70</t>
  </si>
  <si>
    <t>BAM</t>
  </si>
  <si>
    <t>Mark convertible de Bosnie-Herzégovine</t>
  </si>
  <si>
    <r>
      <rPr>
        <sz val="10.5"/>
        <color theme="1"/>
        <rFont val="Calibri"/>
        <family val="2"/>
      </rPr>
      <t>BSD</t>
    </r>
  </si>
  <si>
    <r>
      <rPr>
        <sz val="10.5"/>
        <color theme="1"/>
        <rFont val="Calibri"/>
        <family val="2"/>
      </rPr>
      <t>Dollar bahamien</t>
    </r>
  </si>
  <si>
    <t>2529</t>
  </si>
  <si>
    <t>Feldspath (2529)</t>
  </si>
  <si>
    <t>Feldspath (2529), volume</t>
  </si>
  <si>
    <t>Botswana</t>
  </si>
  <si>
    <t>BW</t>
  </si>
  <si>
    <t>BWA</t>
  </si>
  <si>
    <t>72</t>
  </si>
  <si>
    <t>BWP</t>
  </si>
  <si>
    <t>Pula du Botswana</t>
  </si>
  <si>
    <r>
      <rPr>
        <sz val="10.5"/>
        <color theme="1"/>
        <rFont val="Calibri"/>
        <family val="2"/>
      </rPr>
      <t>BTN</t>
    </r>
  </si>
  <si>
    <t>2601</t>
  </si>
  <si>
    <t>Fer (2601)</t>
  </si>
  <si>
    <t>Fer (2601), volume</t>
  </si>
  <si>
    <t>Brésil</t>
  </si>
  <si>
    <t>BR</t>
  </si>
  <si>
    <t>BRA</t>
  </si>
  <si>
    <t>76</t>
  </si>
  <si>
    <t>BRL</t>
  </si>
  <si>
    <t>Réal brésilien</t>
  </si>
  <si>
    <r>
      <rPr>
        <sz val="10.5"/>
        <color theme="1"/>
        <rFont val="Calibri"/>
        <family val="2"/>
      </rPr>
      <t>BWP</t>
    </r>
  </si>
  <si>
    <r>
      <rPr>
        <sz val="10.5"/>
        <color theme="1"/>
        <rFont val="Calibri"/>
        <family val="2"/>
      </rPr>
      <t>Pula du Botswana</t>
    </r>
  </si>
  <si>
    <t>2705</t>
  </si>
  <si>
    <t>Gaz de charbon (2705)</t>
  </si>
  <si>
    <t>Gaz de charbon (2705), volume</t>
  </si>
  <si>
    <t>Bulgarie</t>
  </si>
  <si>
    <t>BG</t>
  </si>
  <si>
    <t>BGR</t>
  </si>
  <si>
    <t>100</t>
  </si>
  <si>
    <t>BGN</t>
  </si>
  <si>
    <t>Lev bulgare (ancien)</t>
  </si>
  <si>
    <r>
      <rPr>
        <sz val="10.5"/>
        <color theme="1"/>
        <rFont val="Calibri"/>
        <family val="2"/>
      </rPr>
      <t>BYR</t>
    </r>
  </si>
  <si>
    <r>
      <rPr>
        <sz val="10.5"/>
        <color theme="1"/>
        <rFont val="Calibri"/>
        <family val="2"/>
      </rPr>
      <t>Rouble de Belarus</t>
    </r>
  </si>
  <si>
    <t>2711</t>
  </si>
  <si>
    <t>Gaz naturel (2711)</t>
  </si>
  <si>
    <t>Gaz naturel (2711), volume</t>
  </si>
  <si>
    <t>Burkina Faso</t>
  </si>
  <si>
    <t>BF</t>
  </si>
  <si>
    <t>BFA</t>
  </si>
  <si>
    <t>854</t>
  </si>
  <si>
    <r>
      <rPr>
        <sz val="10.5"/>
        <color theme="1"/>
        <rFont val="Calibri"/>
        <family val="2"/>
      </rPr>
      <t>BZD</t>
    </r>
  </si>
  <si>
    <r>
      <rPr>
        <sz val="10.5"/>
        <color theme="1"/>
        <rFont val="Calibri"/>
        <family val="2"/>
      </rPr>
      <t>Dollar de Belize</t>
    </r>
  </si>
  <si>
    <t>2712</t>
  </si>
  <si>
    <t>Gelée de pétrole (2712)</t>
  </si>
  <si>
    <t>Gelée de pétrole (2712), volume</t>
  </si>
  <si>
    <t>Burundi</t>
  </si>
  <si>
    <t>BI</t>
  </si>
  <si>
    <t>BDI</t>
  </si>
  <si>
    <t>108</t>
  </si>
  <si>
    <t>BIF</t>
  </si>
  <si>
    <t>Franc du Burundi</t>
  </si>
  <si>
    <r>
      <rPr>
        <sz val="10.5"/>
        <color theme="1"/>
        <rFont val="Calibri"/>
        <family val="2"/>
      </rPr>
      <t>CAD</t>
    </r>
  </si>
  <si>
    <r>
      <rPr>
        <sz val="10.5"/>
        <color theme="1"/>
        <rFont val="Calibri"/>
        <family val="2"/>
      </rPr>
      <t>Dollar canadien</t>
    </r>
  </si>
  <si>
    <t>2706</t>
  </si>
  <si>
    <t>Goudron distillé à partir de charbon (2706)</t>
  </si>
  <si>
    <t>Goudron distillé à partir de charbon (2706), volume</t>
  </si>
  <si>
    <t>Cambodge</t>
  </si>
  <si>
    <t>KH</t>
  </si>
  <si>
    <t>KHM</t>
  </si>
  <si>
    <t>116</t>
  </si>
  <si>
    <t>KHR</t>
  </si>
  <si>
    <t>Riel cambodgien</t>
  </si>
  <si>
    <r>
      <rPr>
        <sz val="10.5"/>
        <color theme="1"/>
        <rFont val="Calibri"/>
        <family val="2"/>
      </rPr>
      <t>CDF</t>
    </r>
  </si>
  <si>
    <r>
      <rPr>
        <sz val="10.5"/>
        <color theme="1"/>
        <rFont val="Calibri"/>
        <family val="2"/>
      </rPr>
      <t>Franc congolais</t>
    </r>
  </si>
  <si>
    <t>2516</t>
  </si>
  <si>
    <t>Granite (2516)</t>
  </si>
  <si>
    <t>Granite (2516), volume</t>
  </si>
  <si>
    <t>Cameroun</t>
  </si>
  <si>
    <t>CM</t>
  </si>
  <si>
    <t>CMR</t>
  </si>
  <si>
    <t>120</t>
  </si>
  <si>
    <t>XAF</t>
  </si>
  <si>
    <t>Franc CFA d’Afrique centrale</t>
  </si>
  <si>
    <r>
      <rPr>
        <sz val="10.5"/>
        <color theme="1"/>
        <rFont val="Calibri"/>
        <family val="2"/>
      </rPr>
      <t>CHF</t>
    </r>
  </si>
  <si>
    <r>
      <rPr>
        <sz val="10.5"/>
        <color theme="1"/>
        <rFont val="Calibri"/>
        <family val="2"/>
      </rPr>
      <t>Franc suisse</t>
    </r>
  </si>
  <si>
    <t>2504</t>
  </si>
  <si>
    <t>Graphite naturel (2504)</t>
  </si>
  <si>
    <t>Graphite naturel (2504), volume</t>
  </si>
  <si>
    <t>Canada</t>
  </si>
  <si>
    <t>CA</t>
  </si>
  <si>
    <t>CAN</t>
  </si>
  <si>
    <t>124</t>
  </si>
  <si>
    <t>CAD</t>
  </si>
  <si>
    <t>Dollar canadien</t>
  </si>
  <si>
    <r>
      <rPr>
        <sz val="10.5"/>
        <color theme="1"/>
        <rFont val="Calibri"/>
        <family val="2"/>
      </rPr>
      <t>CLF</t>
    </r>
  </si>
  <si>
    <t>Unidad de Fomento chilien</t>
  </si>
  <si>
    <t>2520</t>
  </si>
  <si>
    <t>Gypse (2520)</t>
  </si>
  <si>
    <t>Gypse (2520), volume</t>
  </si>
  <si>
    <t>Cap Vert</t>
  </si>
  <si>
    <t>CV</t>
  </si>
  <si>
    <t>CPV</t>
  </si>
  <si>
    <t>132</t>
  </si>
  <si>
    <t>CVE</t>
  </si>
  <si>
    <t>Escudo cap-verdien</t>
  </si>
  <si>
    <r>
      <rPr>
        <sz val="10.5"/>
        <color theme="1"/>
        <rFont val="Calibri"/>
        <family val="2"/>
      </rPr>
      <t>CNH</t>
    </r>
  </si>
  <si>
    <r>
      <rPr>
        <sz val="10.5"/>
        <color theme="1"/>
        <rFont val="Calibri"/>
        <family val="2"/>
      </rPr>
      <t>Yuan renminbi chinois (off-shore)</t>
    </r>
  </si>
  <si>
    <t>2710</t>
  </si>
  <si>
    <t>Huiles de pétrole hors pétrole brut (2710)</t>
  </si>
  <si>
    <t>Huiles de pétrole hors pétrole brut (2710), volume</t>
  </si>
  <si>
    <t>Chili</t>
  </si>
  <si>
    <t>CL</t>
  </si>
  <si>
    <t>CHL</t>
  </si>
  <si>
    <t>152</t>
  </si>
  <si>
    <t>CLF</t>
  </si>
  <si>
    <r>
      <rPr>
        <sz val="10.5"/>
        <color theme="1"/>
        <rFont val="Calibri"/>
        <family val="2"/>
      </rPr>
      <t>COP</t>
    </r>
  </si>
  <si>
    <r>
      <rPr>
        <sz val="10.5"/>
        <color theme="1"/>
        <rFont val="Calibri"/>
        <family val="2"/>
      </rPr>
      <t>Peso colombien</t>
    </r>
  </si>
  <si>
    <t>2507</t>
  </si>
  <si>
    <t>Kaolin (2507)</t>
  </si>
  <si>
    <t>Kaolin (2507), volume</t>
  </si>
  <si>
    <t>Chine</t>
  </si>
  <si>
    <t>CN</t>
  </si>
  <si>
    <t>CHN</t>
  </si>
  <si>
    <t>156</t>
  </si>
  <si>
    <t>CNH</t>
  </si>
  <si>
    <t>Yuan renminbi chinois (off-shore)</t>
  </si>
  <si>
    <r>
      <rPr>
        <sz val="10.5"/>
        <color theme="1"/>
        <rFont val="Calibri"/>
        <family val="2"/>
      </rPr>
      <t>CRC</t>
    </r>
  </si>
  <si>
    <r>
      <rPr>
        <sz val="10.5"/>
        <color theme="1"/>
        <rFont val="Calibri"/>
        <family val="2"/>
      </rPr>
      <t>Colon costaricain</t>
    </r>
  </si>
  <si>
    <t>2702</t>
  </si>
  <si>
    <t>Lignite (2702)</t>
  </si>
  <si>
    <t>Lignite (2702), volume</t>
  </si>
  <si>
    <t>Chypre</t>
  </si>
  <si>
    <t>CY</t>
  </si>
  <si>
    <t>CYP</t>
  </si>
  <si>
    <t>196</t>
  </si>
  <si>
    <r>
      <rPr>
        <sz val="10.5"/>
        <color theme="1"/>
        <rFont val="Calibri"/>
        <family val="2"/>
      </rPr>
      <t>CUC</t>
    </r>
  </si>
  <si>
    <r>
      <rPr>
        <sz val="10.5"/>
        <color theme="1"/>
        <rFont val="Calibri"/>
        <family val="2"/>
      </rPr>
      <t>Peso cubain convertible</t>
    </r>
  </si>
  <si>
    <t>2619</t>
  </si>
  <si>
    <t>Mâchefer (2619)</t>
  </si>
  <si>
    <t>Mâchefer (2619), volume</t>
  </si>
  <si>
    <t>Colombie</t>
  </si>
  <si>
    <t>CO</t>
  </si>
  <si>
    <t>COL</t>
  </si>
  <si>
    <t>170</t>
  </si>
  <si>
    <t>COP</t>
  </si>
  <si>
    <t>Peso colombien</t>
  </si>
  <si>
    <r>
      <rPr>
        <sz val="10.5"/>
        <color theme="1"/>
        <rFont val="Calibri"/>
        <family val="2"/>
      </rPr>
      <t>CVE</t>
    </r>
  </si>
  <si>
    <r>
      <rPr>
        <sz val="10.5"/>
        <color theme="1"/>
        <rFont val="Calibri"/>
        <family val="2"/>
      </rPr>
      <t>Escudo cap-verdien</t>
    </r>
  </si>
  <si>
    <t>2602</t>
  </si>
  <si>
    <t>Manganèse (2602)</t>
  </si>
  <si>
    <t>Manganèse (2602), volume</t>
  </si>
  <si>
    <t>Comores</t>
  </si>
  <si>
    <t>KM</t>
  </si>
  <si>
    <t>COM</t>
  </si>
  <si>
    <t>174</t>
  </si>
  <si>
    <t>KMF</t>
  </si>
  <si>
    <t>Franc comorien</t>
  </si>
  <si>
    <r>
      <rPr>
        <sz val="10.5"/>
        <color theme="1"/>
        <rFont val="Calibri"/>
        <family val="2"/>
      </rPr>
      <t>CZK</t>
    </r>
  </si>
  <si>
    <r>
      <rPr>
        <sz val="10.5"/>
        <color theme="1"/>
        <rFont val="Calibri"/>
        <family val="2"/>
      </rPr>
      <t>Couronne tchèque</t>
    </r>
  </si>
  <si>
    <t>2515</t>
  </si>
  <si>
    <t>Marbre (2515)</t>
  </si>
  <si>
    <t>Marbre (2515), volume</t>
  </si>
  <si>
    <t>Corée (du Nord)</t>
  </si>
  <si>
    <t>KP</t>
  </si>
  <si>
    <t>PRK</t>
  </si>
  <si>
    <t>408</t>
  </si>
  <si>
    <t>KPW</t>
  </si>
  <si>
    <t>Won nord-coréen</t>
  </si>
  <si>
    <r>
      <rPr>
        <sz val="10.5"/>
        <color theme="1"/>
        <rFont val="Calibri"/>
        <family val="2"/>
      </rPr>
      <t>DJF</t>
    </r>
  </si>
  <si>
    <r>
      <rPr>
        <sz val="10.5"/>
        <color theme="1"/>
        <rFont val="Calibri"/>
        <family val="2"/>
      </rPr>
      <t>Franc djiboutien</t>
    </r>
  </si>
  <si>
    <t>2715</t>
  </si>
  <si>
    <t>Mélanges bitumineux (2715)</t>
  </si>
  <si>
    <t>Mélanges bitumineux (2715), volume</t>
  </si>
  <si>
    <t>Corée (du Sud)</t>
  </si>
  <si>
    <t>KR</t>
  </si>
  <si>
    <t>KOR</t>
  </si>
  <si>
    <t>410</t>
  </si>
  <si>
    <t>KRW</t>
  </si>
  <si>
    <t>Won sud-coréen</t>
  </si>
  <si>
    <r>
      <rPr>
        <sz val="10.5"/>
        <color theme="1"/>
        <rFont val="Calibri"/>
        <family val="2"/>
      </rPr>
      <t>DKK</t>
    </r>
  </si>
  <si>
    <r>
      <rPr>
        <sz val="10.5"/>
        <color theme="1"/>
        <rFont val="Calibri"/>
        <family val="2"/>
      </rPr>
      <t>Couronne danoise</t>
    </r>
  </si>
  <si>
    <t>2616</t>
  </si>
  <si>
    <t>Métaux précieux (2616)</t>
  </si>
  <si>
    <t>Métaux précieux (2616), volume</t>
  </si>
  <si>
    <t>Costa Rica</t>
  </si>
  <si>
    <t>CR</t>
  </si>
  <si>
    <t>CRI</t>
  </si>
  <si>
    <t>188</t>
  </si>
  <si>
    <t>CRC</t>
  </si>
  <si>
    <t>Colon costaricain</t>
  </si>
  <si>
    <r>
      <rPr>
        <sz val="10.5"/>
        <color theme="1"/>
        <rFont val="Calibri"/>
        <family val="2"/>
      </rPr>
      <t>DOP</t>
    </r>
  </si>
  <si>
    <r>
      <rPr>
        <sz val="10.5"/>
        <color theme="1"/>
        <rFont val="Calibri"/>
        <family val="2"/>
      </rPr>
      <t>Peso dominicain</t>
    </r>
  </si>
  <si>
    <t>2525</t>
  </si>
  <si>
    <t>Mica (2525)</t>
  </si>
  <si>
    <t>Mica (2525), volume</t>
  </si>
  <si>
    <t>Côte d’Ivoire</t>
  </si>
  <si>
    <t>CI</t>
  </si>
  <si>
    <t>CIV</t>
  </si>
  <si>
    <t>384</t>
  </si>
  <si>
    <r>
      <rPr>
        <sz val="10.5"/>
        <color theme="1"/>
        <rFont val="Calibri"/>
        <family val="2"/>
      </rPr>
      <t>DZD</t>
    </r>
  </si>
  <si>
    <r>
      <rPr>
        <sz val="10.5"/>
        <color theme="1"/>
        <rFont val="Calibri"/>
        <family val="2"/>
      </rPr>
      <t>Dinar algérien</t>
    </r>
  </si>
  <si>
    <t>2613</t>
  </si>
  <si>
    <t>Molybdène (2613)</t>
  </si>
  <si>
    <t>Molybdène (2613), volume</t>
  </si>
  <si>
    <t>Croatie</t>
  </si>
  <si>
    <t>HR</t>
  </si>
  <si>
    <t>HRV</t>
  </si>
  <si>
    <t>191</t>
  </si>
  <si>
    <t>HRK</t>
  </si>
  <si>
    <t>Kuna croate</t>
  </si>
  <si>
    <r>
      <rPr>
        <sz val="10.5"/>
        <color theme="1"/>
        <rFont val="Calibri"/>
        <family val="2"/>
      </rPr>
      <t>EGP</t>
    </r>
  </si>
  <si>
    <r>
      <rPr>
        <sz val="10.5"/>
        <color theme="1"/>
        <rFont val="Calibri"/>
        <family val="2"/>
      </rPr>
      <t>Livre égyptienne</t>
    </r>
  </si>
  <si>
    <t>2604</t>
  </si>
  <si>
    <t>Nickel (2604)</t>
  </si>
  <si>
    <t>Nickel (2604), volume</t>
  </si>
  <si>
    <t>Cuba</t>
  </si>
  <si>
    <t>CU</t>
  </si>
  <si>
    <t>CUB</t>
  </si>
  <si>
    <t>192</t>
  </si>
  <si>
    <t>CUC</t>
  </si>
  <si>
    <t>Peso cubain convertible</t>
  </si>
  <si>
    <r>
      <rPr>
        <sz val="10.5"/>
        <color theme="1"/>
        <rFont val="Calibri"/>
        <family val="2"/>
      </rPr>
      <t>ERN</t>
    </r>
  </si>
  <si>
    <r>
      <rPr>
        <sz val="10.5"/>
        <color theme="1"/>
        <rFont val="Calibri"/>
        <family val="2"/>
      </rPr>
      <t>Nakfa érythréen</t>
    </r>
  </si>
  <si>
    <t>2615</t>
  </si>
  <si>
    <t>Niobium, Vanadium, Zirconium (2615)</t>
  </si>
  <si>
    <t>Niobium, Vanadium, Zirconium (2615), volume</t>
  </si>
  <si>
    <t>Danemark</t>
  </si>
  <si>
    <t>DK</t>
  </si>
  <si>
    <t>DNK</t>
  </si>
  <si>
    <t>208</t>
  </si>
  <si>
    <t>DKK</t>
  </si>
  <si>
    <t>Couronne danoise</t>
  </si>
  <si>
    <r>
      <rPr>
        <sz val="10.5"/>
        <color theme="1"/>
        <rFont val="Calibri"/>
        <family val="2"/>
      </rPr>
      <t>ETB</t>
    </r>
  </si>
  <si>
    <r>
      <rPr>
        <sz val="10.5"/>
        <color theme="1"/>
        <rFont val="Calibri"/>
        <family val="2"/>
      </rPr>
      <t>Birr éthiopien</t>
    </r>
  </si>
  <si>
    <t>7108</t>
  </si>
  <si>
    <t>Darussalam de Brunei</t>
  </si>
  <si>
    <t>BN</t>
  </si>
  <si>
    <t>BRN</t>
  </si>
  <si>
    <t>96</t>
  </si>
  <si>
    <t>BND</t>
  </si>
  <si>
    <t>Dollar de Brunei</t>
  </si>
  <si>
    <r>
      <rPr>
        <sz val="10.5"/>
        <color theme="1"/>
        <rFont val="Calibri"/>
        <family val="2"/>
      </rPr>
      <t>EUR</t>
    </r>
  </si>
  <si>
    <r>
      <rPr>
        <sz val="10.5"/>
        <color theme="1"/>
        <rFont val="Calibri"/>
        <family val="2"/>
      </rPr>
      <t>Euro</t>
    </r>
  </si>
  <si>
    <t>2709</t>
  </si>
  <si>
    <t>Pétrole brut (2709)</t>
  </si>
  <si>
    <t>Pétrole brut (2709), volume</t>
  </si>
  <si>
    <t>Djibouti</t>
  </si>
  <si>
    <t>DJ</t>
  </si>
  <si>
    <t>DJI</t>
  </si>
  <si>
    <t>262</t>
  </si>
  <si>
    <t>DJF</t>
  </si>
  <si>
    <t>Franc djiboutien</t>
  </si>
  <si>
    <r>
      <rPr>
        <sz val="10.5"/>
        <color theme="1"/>
        <rFont val="Calibri"/>
        <family val="2"/>
      </rPr>
      <t>FJD</t>
    </r>
  </si>
  <si>
    <r>
      <rPr>
        <sz val="10.5"/>
        <color theme="1"/>
        <rFont val="Calibri"/>
        <family val="2"/>
      </rPr>
      <t>Dollar fidjien</t>
    </r>
  </si>
  <si>
    <t>2510</t>
  </si>
  <si>
    <t>Phosphates de calcium naturels (2510)</t>
  </si>
  <si>
    <t>Phosphates de calcium naturels (2510), volume</t>
  </si>
  <si>
    <t>Dominique</t>
  </si>
  <si>
    <t>DM</t>
  </si>
  <si>
    <t>DMA</t>
  </si>
  <si>
    <t>212</t>
  </si>
  <si>
    <r>
      <rPr>
        <sz val="10.5"/>
        <color theme="1"/>
        <rFont val="Calibri"/>
        <family val="2"/>
      </rPr>
      <t>FKP</t>
    </r>
  </si>
  <si>
    <r>
      <rPr>
        <sz val="10.5"/>
        <color theme="1"/>
        <rFont val="Calibri"/>
        <family val="2"/>
      </rPr>
      <t>Livre des Malouines</t>
    </r>
  </si>
  <si>
    <t>2513</t>
  </si>
  <si>
    <t>Pierre ponce (2513)</t>
  </si>
  <si>
    <t>Pierre ponce (2513), volume</t>
  </si>
  <si>
    <t>Égypte</t>
  </si>
  <si>
    <t>EG</t>
  </si>
  <si>
    <t>EGY</t>
  </si>
  <si>
    <t>818</t>
  </si>
  <si>
    <t>EGP</t>
  </si>
  <si>
    <t>Livre égyptienne</t>
  </si>
  <si>
    <r>
      <rPr>
        <sz val="10.5"/>
        <color theme="1"/>
        <rFont val="Calibri"/>
        <family val="2"/>
      </rPr>
      <t>GBP</t>
    </r>
  </si>
  <si>
    <r>
      <rPr>
        <sz val="10.5"/>
        <color theme="1"/>
        <rFont val="Calibri"/>
        <family val="2"/>
      </rPr>
      <t>Livre sterling</t>
    </r>
  </si>
  <si>
    <t>2607</t>
  </si>
  <si>
    <t>Plomb (2607)</t>
  </si>
  <si>
    <t>Plomb (2607), volume</t>
  </si>
  <si>
    <t>Émirats arabes unis</t>
  </si>
  <si>
    <t>AE</t>
  </si>
  <si>
    <t>ARE</t>
  </si>
  <si>
    <t>784</t>
  </si>
  <si>
    <t>AED</t>
  </si>
  <si>
    <t>Dirham des Émirats arabes unis</t>
  </si>
  <si>
    <r>
      <rPr>
        <sz val="10.5"/>
        <color theme="1"/>
        <rFont val="Calibri"/>
        <family val="2"/>
      </rPr>
      <t>GEL</t>
    </r>
  </si>
  <si>
    <r>
      <rPr>
        <sz val="10.5"/>
        <color theme="1"/>
        <rFont val="Calibri"/>
        <family val="2"/>
      </rPr>
      <t>Géorgie</t>
    </r>
  </si>
  <si>
    <t>2707</t>
  </si>
  <si>
    <t>Produits de distillation du goudron de charbon (2707)</t>
  </si>
  <si>
    <t>Produits de distillation du goudron de charbon (2707), volume</t>
  </si>
  <si>
    <t>Équateur</t>
  </si>
  <si>
    <t>EC</t>
  </si>
  <si>
    <t>ECU</t>
  </si>
  <si>
    <t>218</t>
  </si>
  <si>
    <t>Dollar des États-Unis</t>
  </si>
  <si>
    <r>
      <rPr>
        <sz val="10.5"/>
        <color theme="1"/>
        <rFont val="Calibri"/>
        <family val="2"/>
      </rPr>
      <t>GGP</t>
    </r>
  </si>
  <si>
    <r>
      <rPr>
        <sz val="10.5"/>
        <color theme="1"/>
        <rFont val="Calibri"/>
        <family val="2"/>
      </rPr>
      <t>Livre</t>
    </r>
  </si>
  <si>
    <t>2502</t>
  </si>
  <si>
    <t>Pyrites de fer (2502)</t>
  </si>
  <si>
    <t>Pyrites de fer (2502), volume</t>
  </si>
  <si>
    <t>Érythrée</t>
  </si>
  <si>
    <t>ER</t>
  </si>
  <si>
    <t>ERI</t>
  </si>
  <si>
    <t>232</t>
  </si>
  <si>
    <t>ERN</t>
  </si>
  <si>
    <t>Nakfa érythréen</t>
  </si>
  <si>
    <r>
      <rPr>
        <sz val="10.5"/>
        <color theme="1"/>
        <rFont val="Calibri"/>
        <family val="2"/>
      </rPr>
      <t>GHS</t>
    </r>
  </si>
  <si>
    <r>
      <rPr>
        <sz val="10.5"/>
        <color theme="1"/>
        <rFont val="Calibri"/>
        <family val="2"/>
      </rPr>
      <t>Cedi ghanéen</t>
    </r>
  </si>
  <si>
    <t>2506</t>
  </si>
  <si>
    <t>Quartz (2506)</t>
  </si>
  <si>
    <t>Quartz (2506), volume</t>
  </si>
  <si>
    <t>Espagne</t>
  </si>
  <si>
    <t>ES</t>
  </si>
  <si>
    <t>ESP</t>
  </si>
  <si>
    <t>724</t>
  </si>
  <si>
    <r>
      <rPr>
        <sz val="10.5"/>
        <color theme="1"/>
        <rFont val="Calibri"/>
        <family val="2"/>
      </rPr>
      <t>GIP</t>
    </r>
  </si>
  <si>
    <r>
      <rPr>
        <sz val="10.5"/>
        <color theme="1"/>
        <rFont val="Calibri"/>
        <family val="2"/>
      </rPr>
      <t>Livre de Gibraltar</t>
    </r>
  </si>
  <si>
    <t>2505</t>
  </si>
  <si>
    <t>Sables naturels (2505)</t>
  </si>
  <si>
    <t>Sables naturels (2505), volume</t>
  </si>
  <si>
    <t>Estonie</t>
  </si>
  <si>
    <t>EE</t>
  </si>
  <si>
    <t>EST</t>
  </si>
  <si>
    <t>233</t>
  </si>
  <si>
    <r>
      <rPr>
        <sz val="10.5"/>
        <color theme="1"/>
        <rFont val="Calibri"/>
        <family val="2"/>
      </rPr>
      <t>GMD</t>
    </r>
  </si>
  <si>
    <r>
      <rPr>
        <sz val="10.5"/>
        <color theme="1"/>
        <rFont val="Calibri"/>
        <family val="2"/>
      </rPr>
      <t>Dalasi gambien</t>
    </r>
  </si>
  <si>
    <t>2618</t>
  </si>
  <si>
    <t>Scorie granulée (2618)</t>
  </si>
  <si>
    <t>Scorie granulée (2618), volume</t>
  </si>
  <si>
    <t>Eswatini</t>
  </si>
  <si>
    <t>SZ</t>
  </si>
  <si>
    <t>SWZ</t>
  </si>
  <si>
    <t>748</t>
  </si>
  <si>
    <t>SZL</t>
  </si>
  <si>
    <t>Lilangeni swazi</t>
  </si>
  <si>
    <r>
      <rPr>
        <sz val="10.5"/>
        <color theme="1"/>
        <rFont val="Calibri"/>
        <family val="2"/>
      </rPr>
      <t>GNF</t>
    </r>
  </si>
  <si>
    <r>
      <rPr>
        <sz val="10.5"/>
        <color theme="1"/>
        <rFont val="Calibri"/>
        <family val="2"/>
      </rPr>
      <t>Franc guinéen</t>
    </r>
  </si>
  <si>
    <t>2501</t>
  </si>
  <si>
    <t>Sel et chlorure de sodium pur (2501)</t>
  </si>
  <si>
    <t>Sel et chlorure de sodium pur (2501), volume</t>
  </si>
  <si>
    <t>États-Unis</t>
  </si>
  <si>
    <t>US</t>
  </si>
  <si>
    <t>USA</t>
  </si>
  <si>
    <t>840</t>
  </si>
  <si>
    <r>
      <rPr>
        <sz val="10.5"/>
        <color theme="1"/>
        <rFont val="Calibri"/>
        <family val="2"/>
      </rPr>
      <t>GTQ</t>
    </r>
  </si>
  <si>
    <r>
      <rPr>
        <sz val="10.5"/>
        <color theme="1"/>
        <rFont val="Calibri"/>
        <family val="2"/>
      </rPr>
      <t>Quetzal guatémaltèque</t>
    </r>
  </si>
  <si>
    <t>2503</t>
  </si>
  <si>
    <t>Soufre de tout type (2503)</t>
  </si>
  <si>
    <t>Soufre de tout type (2503), volume</t>
  </si>
  <si>
    <t>Éthiopie</t>
  </si>
  <si>
    <t>ETH</t>
  </si>
  <si>
    <t>231</t>
  </si>
  <si>
    <t>ETB</t>
  </si>
  <si>
    <t>Birr éthiopien</t>
  </si>
  <si>
    <r>
      <rPr>
        <sz val="10.5"/>
        <color theme="1"/>
        <rFont val="Calibri"/>
        <family val="2"/>
      </rPr>
      <t>GYD</t>
    </r>
  </si>
  <si>
    <r>
      <rPr>
        <sz val="10.5"/>
        <color theme="1"/>
        <rFont val="Calibri"/>
        <family val="2"/>
      </rPr>
      <t>Dollar guyanais</t>
    </r>
  </si>
  <si>
    <t>2526</t>
  </si>
  <si>
    <t>Stéatite naturelle (2526)</t>
  </si>
  <si>
    <t>Stéatite naturelle (2526), volume</t>
  </si>
  <si>
    <t>Fédération de Russie</t>
  </si>
  <si>
    <t>RU</t>
  </si>
  <si>
    <t>RUS</t>
  </si>
  <si>
    <t>643</t>
  </si>
  <si>
    <t>RUB</t>
  </si>
  <si>
    <t>Rouble russe</t>
  </si>
  <si>
    <r>
      <rPr>
        <sz val="10.5"/>
        <color theme="1"/>
        <rFont val="Calibri"/>
        <family val="2"/>
      </rPr>
      <t>HKD</t>
    </r>
  </si>
  <si>
    <t>Dollar de Hong Kong</t>
  </si>
  <si>
    <t>2530</t>
  </si>
  <si>
    <t>Substances minérales non spécifiées ailleurs (2530)</t>
  </si>
  <si>
    <t>Substances minérales non spécifiées ailleurs (2530), volume</t>
  </si>
  <si>
    <t>Fidji</t>
  </si>
  <si>
    <t>FJ</t>
  </si>
  <si>
    <t>FJI</t>
  </si>
  <si>
    <t>242</t>
  </si>
  <si>
    <t>FJD</t>
  </si>
  <si>
    <t>Dollar fidjien</t>
  </si>
  <si>
    <r>
      <rPr>
        <sz val="10.5"/>
        <color theme="1"/>
        <rFont val="Calibri"/>
        <family val="2"/>
      </rPr>
      <t>HNL</t>
    </r>
  </si>
  <si>
    <r>
      <rPr>
        <sz val="10.5"/>
        <color theme="1"/>
        <rFont val="Calibri"/>
        <family val="2"/>
      </rPr>
      <t>Lempira hondurien</t>
    </r>
  </si>
  <si>
    <t>2511</t>
  </si>
  <si>
    <t>Sulfate de baryum naturel (2511)</t>
  </si>
  <si>
    <t>Sulfate de baryum naturel (2511), volume</t>
  </si>
  <si>
    <t>Finlande</t>
  </si>
  <si>
    <t>FI</t>
  </si>
  <si>
    <t>FIN</t>
  </si>
  <si>
    <t>246</t>
  </si>
  <si>
    <r>
      <rPr>
        <sz val="10.5"/>
        <color theme="1"/>
        <rFont val="Calibri"/>
        <family val="2"/>
      </rPr>
      <t>HRK</t>
    </r>
  </si>
  <si>
    <r>
      <rPr>
        <sz val="10.5"/>
        <color theme="1"/>
        <rFont val="Calibri"/>
        <family val="2"/>
      </rPr>
      <t>Kuna croate</t>
    </r>
  </si>
  <si>
    <t>2614</t>
  </si>
  <si>
    <t>Titane (2614)</t>
  </si>
  <si>
    <t>Titane (2614), volume</t>
  </si>
  <si>
    <t>France</t>
  </si>
  <si>
    <t>FR</t>
  </si>
  <si>
    <t>FRA</t>
  </si>
  <si>
    <t>250</t>
  </si>
  <si>
    <r>
      <rPr>
        <sz val="10.5"/>
        <color theme="1"/>
        <rFont val="Calibri"/>
        <family val="2"/>
      </rPr>
      <t>HTG</t>
    </r>
  </si>
  <si>
    <r>
      <rPr>
        <sz val="10.5"/>
        <color theme="1"/>
        <rFont val="Calibri"/>
        <family val="2"/>
      </rPr>
      <t>Gourde haïtienne</t>
    </r>
  </si>
  <si>
    <t>2703</t>
  </si>
  <si>
    <t>Tourbe (2703)</t>
  </si>
  <si>
    <t>Tourbe (2703), volume</t>
  </si>
  <si>
    <t>Gabon</t>
  </si>
  <si>
    <t>GA</t>
  </si>
  <si>
    <t>GAB</t>
  </si>
  <si>
    <t>266</t>
  </si>
  <si>
    <r>
      <rPr>
        <sz val="10.5"/>
        <color theme="1"/>
        <rFont val="Calibri"/>
        <family val="2"/>
      </rPr>
      <t>HUF</t>
    </r>
  </si>
  <si>
    <r>
      <rPr>
        <sz val="10.5"/>
        <color theme="1"/>
        <rFont val="Calibri"/>
        <family val="2"/>
      </rPr>
      <t>Forint hongrois</t>
    </r>
  </si>
  <si>
    <t>2708</t>
  </si>
  <si>
    <t>Tourbe et coke de tourbe (2708)</t>
  </si>
  <si>
    <t>Tourbe et coke de tourbe (2708), volume</t>
  </si>
  <si>
    <t>Gambie</t>
  </si>
  <si>
    <t>GM</t>
  </si>
  <si>
    <t>GMB</t>
  </si>
  <si>
    <t>270</t>
  </si>
  <si>
    <t>GMD</t>
  </si>
  <si>
    <t>Dalasi gambien</t>
  </si>
  <si>
    <r>
      <rPr>
        <sz val="10.5"/>
        <color theme="1"/>
        <rFont val="Calibri"/>
        <family val="2"/>
      </rPr>
      <t>IDR</t>
    </r>
  </si>
  <si>
    <r>
      <rPr>
        <sz val="10.5"/>
        <color theme="1"/>
        <rFont val="Calibri"/>
        <family val="2"/>
      </rPr>
      <t>Roupie indonésienne</t>
    </r>
  </si>
  <si>
    <t>2611</t>
  </si>
  <si>
    <t>Tungstène (2611)</t>
  </si>
  <si>
    <t>Tungstène (2611), volume</t>
  </si>
  <si>
    <t>Géorgie</t>
  </si>
  <si>
    <t>GE</t>
  </si>
  <si>
    <t>GEO</t>
  </si>
  <si>
    <t>268</t>
  </si>
  <si>
    <t>GEL</t>
  </si>
  <si>
    <t>Lari géorgien</t>
  </si>
  <si>
    <r>
      <rPr>
        <sz val="10.5"/>
        <color theme="1"/>
        <rFont val="Calibri"/>
        <family val="2"/>
      </rPr>
      <t>ILS</t>
    </r>
  </si>
  <si>
    <r>
      <rPr>
        <sz val="10.5"/>
        <color theme="1"/>
        <rFont val="Calibri"/>
        <family val="2"/>
      </rPr>
      <t>Nouveau shekel israélien</t>
    </r>
  </si>
  <si>
    <t>2612</t>
  </si>
  <si>
    <t>Uranium ou thorium (2612)</t>
  </si>
  <si>
    <t>Uranium ou thorium (2612), volume</t>
  </si>
  <si>
    <t>Géorgie du Sud et les Îles Sandwich du Sud</t>
  </si>
  <si>
    <t>GS</t>
  </si>
  <si>
    <t>SGS</t>
  </si>
  <si>
    <t>239</t>
  </si>
  <si>
    <r>
      <rPr>
        <sz val="10.5"/>
        <color theme="1"/>
        <rFont val="Calibri"/>
        <family val="2"/>
      </rPr>
      <t>IMP</t>
    </r>
  </si>
  <si>
    <r>
      <rPr>
        <sz val="10.5"/>
        <color theme="1"/>
        <rFont val="Calibri"/>
        <family val="2"/>
      </rPr>
      <t>Livre de l’Île de Man</t>
    </r>
  </si>
  <si>
    <t>2608</t>
  </si>
  <si>
    <t>Zinc (2608)</t>
  </si>
  <si>
    <t>Zinc (2608), volume</t>
  </si>
  <si>
    <t>Ghana</t>
  </si>
  <si>
    <t>GH</t>
  </si>
  <si>
    <t>GHA</t>
  </si>
  <si>
    <t>288</t>
  </si>
  <si>
    <t>GHS</t>
  </si>
  <si>
    <t>Cedi ghanéen</t>
  </si>
  <si>
    <r>
      <rPr>
        <sz val="10.5"/>
        <color theme="1"/>
        <rFont val="Calibri"/>
        <family val="2"/>
      </rPr>
      <t>INR</t>
    </r>
  </si>
  <si>
    <r>
      <rPr>
        <sz val="10.5"/>
        <color theme="1"/>
        <rFont val="Calibri"/>
        <family val="2"/>
      </rPr>
      <t>Roupie indienne</t>
    </r>
  </si>
  <si>
    <t>Gibraltar</t>
  </si>
  <si>
    <t>GI</t>
  </si>
  <si>
    <t>GIB</t>
  </si>
  <si>
    <t>292</t>
  </si>
  <si>
    <t>GIP</t>
  </si>
  <si>
    <t>Livre de Gibraltar</t>
  </si>
  <si>
    <r>
      <rPr>
        <sz val="10.5"/>
        <color theme="1"/>
        <rFont val="Calibri"/>
        <family val="2"/>
      </rPr>
      <t>IQD</t>
    </r>
  </si>
  <si>
    <r>
      <rPr>
        <sz val="10.5"/>
        <color theme="1"/>
        <rFont val="Calibri"/>
        <family val="2"/>
      </rPr>
      <t>Dinar irakien</t>
    </r>
  </si>
  <si>
    <t>Grèce</t>
  </si>
  <si>
    <t>GR</t>
  </si>
  <si>
    <t>GRC</t>
  </si>
  <si>
    <t>300</t>
  </si>
  <si>
    <r>
      <rPr>
        <sz val="10.5"/>
        <color theme="1"/>
        <rFont val="Calibri"/>
        <family val="2"/>
      </rPr>
      <t>IRR</t>
    </r>
  </si>
  <si>
    <r>
      <rPr>
        <sz val="10.5"/>
        <color theme="1"/>
        <rFont val="Calibri"/>
        <family val="2"/>
      </rPr>
      <t>Rial iranien</t>
    </r>
  </si>
  <si>
    <t>Grenade</t>
  </si>
  <si>
    <t>GD</t>
  </si>
  <si>
    <t>GRD</t>
  </si>
  <si>
    <t>308</t>
  </si>
  <si>
    <r>
      <rPr>
        <sz val="10.5"/>
        <color theme="1"/>
        <rFont val="Calibri"/>
        <family val="2"/>
      </rPr>
      <t>ISK</t>
    </r>
  </si>
  <si>
    <r>
      <rPr>
        <sz val="10.5"/>
        <color theme="1"/>
        <rFont val="Calibri"/>
        <family val="2"/>
      </rPr>
      <t>Couronne islandaise</t>
    </r>
  </si>
  <si>
    <t>Groenland</t>
  </si>
  <si>
    <t>GL</t>
  </si>
  <si>
    <t>GRL</t>
  </si>
  <si>
    <t>304</t>
  </si>
  <si>
    <r>
      <rPr>
        <sz val="10.5"/>
        <color theme="1"/>
        <rFont val="Calibri"/>
        <family val="2"/>
      </rPr>
      <t>JEP</t>
    </r>
  </si>
  <si>
    <r>
      <rPr>
        <sz val="10.5"/>
        <color theme="1"/>
        <rFont val="Calibri"/>
        <family val="2"/>
      </rPr>
      <t>Livre de Jersey</t>
    </r>
  </si>
  <si>
    <t>Guadeloupe</t>
  </si>
  <si>
    <t>GP</t>
  </si>
  <si>
    <t>GLP</t>
  </si>
  <si>
    <t>312</t>
  </si>
  <si>
    <r>
      <rPr>
        <sz val="10.5"/>
        <color theme="1"/>
        <rFont val="Calibri"/>
        <family val="2"/>
      </rPr>
      <t>JMD</t>
    </r>
  </si>
  <si>
    <r>
      <rPr>
        <sz val="10.5"/>
        <color theme="1"/>
        <rFont val="Calibri"/>
        <family val="2"/>
      </rPr>
      <t>Dollar de la Jamaïque</t>
    </r>
  </si>
  <si>
    <t>Guam</t>
  </si>
  <si>
    <t>GU</t>
  </si>
  <si>
    <t>GUM</t>
  </si>
  <si>
    <t>316</t>
  </si>
  <si>
    <r>
      <rPr>
        <sz val="10.5"/>
        <color theme="1"/>
        <rFont val="Calibri"/>
        <family val="2"/>
      </rPr>
      <t>JOD</t>
    </r>
  </si>
  <si>
    <r>
      <rPr>
        <sz val="10.5"/>
        <color theme="1"/>
        <rFont val="Calibri"/>
        <family val="2"/>
      </rPr>
      <t>Dinar jordanien</t>
    </r>
  </si>
  <si>
    <t>Guatemala</t>
  </si>
  <si>
    <t>GT</t>
  </si>
  <si>
    <t>GTM</t>
  </si>
  <si>
    <t>320</t>
  </si>
  <si>
    <t>GTQ</t>
  </si>
  <si>
    <t>Quetzal guatémaltèque</t>
  </si>
  <si>
    <r>
      <rPr>
        <sz val="10.5"/>
        <color theme="1"/>
        <rFont val="Calibri"/>
        <family val="2"/>
      </rPr>
      <t>JPY</t>
    </r>
  </si>
  <si>
    <r>
      <rPr>
        <sz val="10.5"/>
        <color theme="1"/>
        <rFont val="Calibri"/>
        <family val="2"/>
      </rPr>
      <t>Yen japonais</t>
    </r>
  </si>
  <si>
    <t>Guernesey</t>
  </si>
  <si>
    <t>GG</t>
  </si>
  <si>
    <t>GGY</t>
  </si>
  <si>
    <t>831</t>
  </si>
  <si>
    <t>GGP</t>
  </si>
  <si>
    <t>Livre</t>
  </si>
  <si>
    <r>
      <rPr>
        <sz val="10.5"/>
        <color theme="1"/>
        <rFont val="Calibri"/>
        <family val="2"/>
      </rPr>
      <t>KES</t>
    </r>
  </si>
  <si>
    <r>
      <rPr>
        <sz val="10.5"/>
        <color theme="1"/>
        <rFont val="Calibri"/>
        <family val="2"/>
      </rPr>
      <t>Shilling kenyan</t>
    </r>
  </si>
  <si>
    <t>GN</t>
  </si>
  <si>
    <t>GIN</t>
  </si>
  <si>
    <t>324</t>
  </si>
  <si>
    <t>Franc guinéen</t>
  </si>
  <si>
    <r>
      <rPr>
        <sz val="10.5"/>
        <color theme="1"/>
        <rFont val="Calibri"/>
        <family val="2"/>
      </rPr>
      <t>KGS</t>
    </r>
  </si>
  <si>
    <r>
      <rPr>
        <sz val="10.5"/>
        <color theme="1"/>
        <rFont val="Calibri"/>
        <family val="2"/>
      </rPr>
      <t>Sum kirghize</t>
    </r>
  </si>
  <si>
    <t>Guinée équatoriale</t>
  </si>
  <si>
    <t>GQ</t>
  </si>
  <si>
    <t>GNQ</t>
  </si>
  <si>
    <t>226</t>
  </si>
  <si>
    <r>
      <rPr>
        <sz val="10.5"/>
        <color theme="1"/>
        <rFont val="Calibri"/>
        <family val="2"/>
      </rPr>
      <t>KHR</t>
    </r>
  </si>
  <si>
    <r>
      <rPr>
        <sz val="10.5"/>
        <color theme="1"/>
        <rFont val="Calibri"/>
        <family val="2"/>
      </rPr>
      <t>Riel cambodgien</t>
    </r>
  </si>
  <si>
    <t>Guinée-Bissau</t>
  </si>
  <si>
    <t>GW</t>
  </si>
  <si>
    <t>GNB</t>
  </si>
  <si>
    <t>624</t>
  </si>
  <si>
    <r>
      <rPr>
        <sz val="10.5"/>
        <color theme="1"/>
        <rFont val="Calibri"/>
        <family val="2"/>
      </rPr>
      <t>KMF</t>
    </r>
  </si>
  <si>
    <r>
      <rPr>
        <sz val="10.5"/>
        <color theme="1"/>
        <rFont val="Calibri"/>
        <family val="2"/>
      </rPr>
      <t>Franc comorien</t>
    </r>
  </si>
  <si>
    <t>Guyana</t>
  </si>
  <si>
    <t>GY</t>
  </si>
  <si>
    <t>GUY</t>
  </si>
  <si>
    <t>328</t>
  </si>
  <si>
    <t>GYD</t>
  </si>
  <si>
    <t>Dollar guyanais</t>
  </si>
  <si>
    <r>
      <rPr>
        <sz val="10.5"/>
        <color theme="1"/>
        <rFont val="Calibri"/>
        <family val="2"/>
      </rPr>
      <t>KPW</t>
    </r>
  </si>
  <si>
    <r>
      <rPr>
        <sz val="10.5"/>
        <color theme="1"/>
        <rFont val="Calibri"/>
        <family val="2"/>
      </rPr>
      <t>Won nord-coréen</t>
    </r>
  </si>
  <si>
    <t>Guyane française</t>
  </si>
  <si>
    <t>GF</t>
  </si>
  <si>
    <t>GUF</t>
  </si>
  <si>
    <t>254</t>
  </si>
  <si>
    <r>
      <rPr>
        <sz val="10.5"/>
        <color theme="1"/>
        <rFont val="Calibri"/>
        <family val="2"/>
      </rPr>
      <t>KRW</t>
    </r>
  </si>
  <si>
    <r>
      <rPr>
        <sz val="10.5"/>
        <color theme="1"/>
        <rFont val="Calibri"/>
        <family val="2"/>
      </rPr>
      <t>Won sud-coréen</t>
    </r>
  </si>
  <si>
    <t>Haïti</t>
  </si>
  <si>
    <t>HT</t>
  </si>
  <si>
    <t>HTI</t>
  </si>
  <si>
    <t>332</t>
  </si>
  <si>
    <t>HTG</t>
  </si>
  <si>
    <t>Gourde haïtienne</t>
  </si>
  <si>
    <r>
      <rPr>
        <sz val="10.5"/>
        <color theme="1"/>
        <rFont val="Calibri"/>
        <family val="2"/>
      </rPr>
      <t>KWD</t>
    </r>
  </si>
  <si>
    <t>Dinar koweitien</t>
  </si>
  <si>
    <t>Honduras</t>
  </si>
  <si>
    <t>HN</t>
  </si>
  <si>
    <t>HND</t>
  </si>
  <si>
    <t>340</t>
  </si>
  <si>
    <t>HNL</t>
  </si>
  <si>
    <t>Lempira hondurien</t>
  </si>
  <si>
    <r>
      <rPr>
        <sz val="10.5"/>
        <color theme="1"/>
        <rFont val="Calibri"/>
        <family val="2"/>
      </rPr>
      <t>KYD</t>
    </r>
  </si>
  <si>
    <r>
      <rPr>
        <sz val="10.5"/>
        <color theme="1"/>
        <rFont val="Calibri"/>
        <family val="2"/>
      </rPr>
      <t>Dollar des Îles Caïman</t>
    </r>
  </si>
  <si>
    <t>Hong Kong</t>
  </si>
  <si>
    <t>HK</t>
  </si>
  <si>
    <t>HKG</t>
  </si>
  <si>
    <t>344</t>
  </si>
  <si>
    <t>HKD</t>
  </si>
  <si>
    <r>
      <rPr>
        <sz val="10.5"/>
        <color theme="1"/>
        <rFont val="Calibri"/>
        <family val="2"/>
      </rPr>
      <t>KZT</t>
    </r>
  </si>
  <si>
    <r>
      <rPr>
        <sz val="10.5"/>
        <color theme="1"/>
        <rFont val="Calibri"/>
        <family val="2"/>
      </rPr>
      <t>Tenge kazakh</t>
    </r>
  </si>
  <si>
    <t>Hongrie</t>
  </si>
  <si>
    <t>HU</t>
  </si>
  <si>
    <t>HUN</t>
  </si>
  <si>
    <t>348</t>
  </si>
  <si>
    <t>HUF</t>
  </si>
  <si>
    <t>Forint hongrois</t>
  </si>
  <si>
    <r>
      <rPr>
        <sz val="10.5"/>
        <color theme="1"/>
        <rFont val="Calibri"/>
        <family val="2"/>
      </rPr>
      <t>LAK</t>
    </r>
  </si>
  <si>
    <r>
      <rPr>
        <sz val="10.5"/>
        <color theme="1"/>
        <rFont val="Calibri"/>
        <family val="2"/>
      </rPr>
      <t>Kip laotien</t>
    </r>
  </si>
  <si>
    <t>Île de Man</t>
  </si>
  <si>
    <t>IM</t>
  </si>
  <si>
    <t>IMN</t>
  </si>
  <si>
    <t>833</t>
  </si>
  <si>
    <t>IMP</t>
  </si>
  <si>
    <t>Livre de l’Île de Man</t>
  </si>
  <si>
    <r>
      <rPr>
        <sz val="10.5"/>
        <color theme="1"/>
        <rFont val="Calibri"/>
        <family val="2"/>
      </rPr>
      <t>LBP</t>
    </r>
  </si>
  <si>
    <r>
      <rPr>
        <sz val="10.5"/>
        <color theme="1"/>
        <rFont val="Calibri"/>
        <family val="2"/>
      </rPr>
      <t>Livre libanaise</t>
    </r>
  </si>
  <si>
    <t>Île de Noël</t>
  </si>
  <si>
    <t>CX</t>
  </si>
  <si>
    <t>CXR</t>
  </si>
  <si>
    <t>162</t>
  </si>
  <si>
    <r>
      <rPr>
        <sz val="10.5"/>
        <color theme="1"/>
        <rFont val="Calibri"/>
        <family val="2"/>
      </rPr>
      <t>LKR</t>
    </r>
  </si>
  <si>
    <r>
      <rPr>
        <sz val="10.5"/>
        <color theme="1"/>
        <rFont val="Calibri"/>
        <family val="2"/>
      </rPr>
      <t>Roupie du Sri Lanka</t>
    </r>
  </si>
  <si>
    <t>Îles Féroé</t>
  </si>
  <si>
    <t>FO</t>
  </si>
  <si>
    <t>FRO</t>
  </si>
  <si>
    <t>234</t>
  </si>
  <si>
    <r>
      <rPr>
        <sz val="10.5"/>
        <color theme="1"/>
        <rFont val="Calibri"/>
        <family val="2"/>
      </rPr>
      <t>LRD</t>
    </r>
  </si>
  <si>
    <r>
      <rPr>
        <sz val="10.5"/>
        <color theme="1"/>
        <rFont val="Calibri"/>
        <family val="2"/>
      </rPr>
      <t>Dollar du Libéria</t>
    </r>
  </si>
  <si>
    <t>Îles Heard et McDonald</t>
  </si>
  <si>
    <t>HM</t>
  </si>
  <si>
    <t>HMD</t>
  </si>
  <si>
    <t>334</t>
  </si>
  <si>
    <r>
      <rPr>
        <sz val="10.5"/>
        <color theme="1"/>
        <rFont val="Calibri"/>
        <family val="2"/>
      </rPr>
      <t>LSL</t>
    </r>
  </si>
  <si>
    <r>
      <rPr>
        <sz val="10.5"/>
        <color theme="1"/>
        <rFont val="Calibri"/>
        <family val="2"/>
      </rPr>
      <t>Loti du Lesotho</t>
    </r>
  </si>
  <si>
    <t>Îles Keeling</t>
  </si>
  <si>
    <t>CC</t>
  </si>
  <si>
    <t>CCK</t>
  </si>
  <si>
    <t>166</t>
  </si>
  <si>
    <r>
      <rPr>
        <sz val="10.5"/>
        <color theme="1"/>
        <rFont val="Calibri"/>
        <family val="2"/>
      </rPr>
      <t>LYD</t>
    </r>
  </si>
  <si>
    <r>
      <rPr>
        <sz val="10.5"/>
        <color theme="1"/>
        <rFont val="Calibri"/>
        <family val="2"/>
      </rPr>
      <t>Dinar libyen</t>
    </r>
  </si>
  <si>
    <t>Îles Marianne septentrionales</t>
  </si>
  <si>
    <t>MP</t>
  </si>
  <si>
    <t>MNP</t>
  </si>
  <si>
    <t>580</t>
  </si>
  <si>
    <r>
      <rPr>
        <sz val="10.5"/>
        <color theme="1"/>
        <rFont val="Calibri"/>
        <family val="2"/>
      </rPr>
      <t>MAD</t>
    </r>
  </si>
  <si>
    <r>
      <rPr>
        <sz val="10.5"/>
        <color theme="1"/>
        <rFont val="Calibri"/>
        <family val="2"/>
      </rPr>
      <t>Dirham marocain</t>
    </r>
  </si>
  <si>
    <t>Îles Marshall</t>
  </si>
  <si>
    <t>MH</t>
  </si>
  <si>
    <t>MHL</t>
  </si>
  <si>
    <t>584</t>
  </si>
  <si>
    <r>
      <rPr>
        <sz val="10.5"/>
        <color theme="1"/>
        <rFont val="Calibri"/>
        <family val="2"/>
      </rPr>
      <t>MDL</t>
    </r>
  </si>
  <si>
    <r>
      <rPr>
        <sz val="10.5"/>
        <color theme="1"/>
        <rFont val="Calibri"/>
        <family val="2"/>
      </rPr>
      <t>Leu moldave</t>
    </r>
  </si>
  <si>
    <t>Îles Norfolk</t>
  </si>
  <si>
    <t>NF</t>
  </si>
  <si>
    <t>NFK</t>
  </si>
  <si>
    <t>574</t>
  </si>
  <si>
    <r>
      <rPr>
        <sz val="10.5"/>
        <color theme="1"/>
        <rFont val="Calibri"/>
        <family val="2"/>
      </rPr>
      <t>MGA</t>
    </r>
  </si>
  <si>
    <r>
      <rPr>
        <sz val="10.5"/>
        <color theme="1"/>
        <rFont val="Calibri"/>
        <family val="2"/>
      </rPr>
      <t>Ariary malgache</t>
    </r>
  </si>
  <si>
    <t>Îles Salomon</t>
  </si>
  <si>
    <t>KY</t>
  </si>
  <si>
    <t>CYM</t>
  </si>
  <si>
    <t>136</t>
  </si>
  <si>
    <t>KYD</t>
  </si>
  <si>
    <t>Dollar des Îles Caïman</t>
  </si>
  <si>
    <r>
      <rPr>
        <sz val="10.5"/>
        <color theme="1"/>
        <rFont val="Calibri"/>
        <family val="2"/>
      </rPr>
      <t>MKD</t>
    </r>
  </si>
  <si>
    <r>
      <rPr>
        <sz val="10.5"/>
        <color theme="1"/>
        <rFont val="Calibri"/>
        <family val="2"/>
      </rPr>
      <t>Denar macédonien</t>
    </r>
  </si>
  <si>
    <t>SB</t>
  </si>
  <si>
    <t>SLB</t>
  </si>
  <si>
    <t>90</t>
  </si>
  <si>
    <t>SBD</t>
  </si>
  <si>
    <t>Dollar des Îles Salomon</t>
  </si>
  <si>
    <r>
      <rPr>
        <sz val="10.5"/>
        <color theme="1"/>
        <rFont val="Calibri"/>
        <family val="2"/>
      </rPr>
      <t>MMK</t>
    </r>
  </si>
  <si>
    <r>
      <rPr>
        <sz val="10.5"/>
        <color theme="1"/>
        <rFont val="Calibri"/>
        <family val="2"/>
      </rPr>
      <t>Kyat birman</t>
    </r>
  </si>
  <si>
    <t>Îles Svalbard et Jan Mayen</t>
  </si>
  <si>
    <t>SJ</t>
  </si>
  <si>
    <t>SJM</t>
  </si>
  <si>
    <t>744</t>
  </si>
  <si>
    <r>
      <rPr>
        <sz val="10.5"/>
        <color theme="1"/>
        <rFont val="Calibri"/>
        <family val="2"/>
      </rPr>
      <t>MNT</t>
    </r>
  </si>
  <si>
    <r>
      <rPr>
        <sz val="10.5"/>
        <color theme="1"/>
        <rFont val="Calibri"/>
        <family val="2"/>
      </rPr>
      <t>Tugrik mongole</t>
    </r>
  </si>
  <si>
    <t>Îles Turques et Caïques</t>
  </si>
  <si>
    <t>TC</t>
  </si>
  <si>
    <t>TCA</t>
  </si>
  <si>
    <t>796</t>
  </si>
  <si>
    <r>
      <rPr>
        <sz val="10.5"/>
        <color theme="1"/>
        <rFont val="Calibri"/>
        <family val="2"/>
      </rPr>
      <t>MOP</t>
    </r>
  </si>
  <si>
    <r>
      <rPr>
        <sz val="10.5"/>
        <color theme="1"/>
        <rFont val="Calibri"/>
        <family val="2"/>
      </rPr>
      <t>Patca de Macao</t>
    </r>
  </si>
  <si>
    <t>Îles Vierges britanniques</t>
  </si>
  <si>
    <t>VG</t>
  </si>
  <si>
    <t>VGB</t>
  </si>
  <si>
    <t>92</t>
  </si>
  <si>
    <r>
      <rPr>
        <sz val="10.5"/>
        <color theme="1"/>
        <rFont val="Calibri"/>
        <family val="2"/>
      </rPr>
      <t>MRO</t>
    </r>
  </si>
  <si>
    <r>
      <rPr>
        <sz val="10.5"/>
        <color theme="1"/>
        <rFont val="Calibri"/>
        <family val="2"/>
      </rPr>
      <t>Ouguiya mauritanien</t>
    </r>
  </si>
  <si>
    <t>Îles Vierges, États-Unis</t>
  </si>
  <si>
    <t>VI</t>
  </si>
  <si>
    <t>VIR</t>
  </si>
  <si>
    <t>850</t>
  </si>
  <si>
    <r>
      <rPr>
        <sz val="10.5"/>
        <color theme="1"/>
        <rFont val="Calibri"/>
        <family val="2"/>
      </rPr>
      <t>MUR</t>
    </r>
  </si>
  <si>
    <r>
      <rPr>
        <sz val="10.5"/>
        <color theme="1"/>
        <rFont val="Calibri"/>
        <family val="2"/>
      </rPr>
      <t>Roupie mauricienne</t>
    </r>
  </si>
  <si>
    <t>Îles Wallis et Futuna</t>
  </si>
  <si>
    <t>WF</t>
  </si>
  <si>
    <t>WLF</t>
  </si>
  <si>
    <t>876</t>
  </si>
  <si>
    <r>
      <rPr>
        <sz val="10.5"/>
        <color theme="1"/>
        <rFont val="Calibri"/>
        <family val="2"/>
      </rPr>
      <t>MVR</t>
    </r>
  </si>
  <si>
    <r>
      <rPr>
        <sz val="10.5"/>
        <color theme="1"/>
        <rFont val="Calibri"/>
        <family val="2"/>
      </rPr>
      <t>Rufiyaa des Maldives</t>
    </r>
  </si>
  <si>
    <t>Îles Åland</t>
  </si>
  <si>
    <t>AX</t>
  </si>
  <si>
    <t>ALA</t>
  </si>
  <si>
    <t>248</t>
  </si>
  <si>
    <r>
      <rPr>
        <sz val="10.5"/>
        <color theme="1"/>
        <rFont val="Calibri"/>
        <family val="2"/>
      </rPr>
      <t>MWK</t>
    </r>
  </si>
  <si>
    <r>
      <rPr>
        <sz val="10.5"/>
        <color theme="1"/>
        <rFont val="Calibri"/>
        <family val="2"/>
      </rPr>
      <t>Kwacha du Malawi</t>
    </r>
  </si>
  <si>
    <t>Inde</t>
  </si>
  <si>
    <t>IN</t>
  </si>
  <si>
    <t>IND</t>
  </si>
  <si>
    <t>356</t>
  </si>
  <si>
    <t>INR</t>
  </si>
  <si>
    <t>Roupie indienne</t>
  </si>
  <si>
    <r>
      <rPr>
        <sz val="10.5"/>
        <color theme="1"/>
        <rFont val="Calibri"/>
        <family val="2"/>
      </rPr>
      <t>MXN</t>
    </r>
  </si>
  <si>
    <r>
      <rPr>
        <sz val="10.5"/>
        <color theme="1"/>
        <rFont val="Calibri"/>
        <family val="2"/>
      </rPr>
      <t>Peso mexicain</t>
    </r>
  </si>
  <si>
    <t>Indonésie</t>
  </si>
  <si>
    <t>ID</t>
  </si>
  <si>
    <t>IDN</t>
  </si>
  <si>
    <t>360</t>
  </si>
  <si>
    <t>IDR</t>
  </si>
  <si>
    <t>Roupie indonésienne</t>
  </si>
  <si>
    <r>
      <rPr>
        <sz val="10.5"/>
        <color theme="1"/>
        <rFont val="Calibri"/>
        <family val="2"/>
      </rPr>
      <t>MYR</t>
    </r>
  </si>
  <si>
    <r>
      <rPr>
        <sz val="10.5"/>
        <color theme="1"/>
        <rFont val="Calibri"/>
        <family val="2"/>
      </rPr>
      <t>Ringgit malais</t>
    </r>
  </si>
  <si>
    <t>Irak</t>
  </si>
  <si>
    <t>IQ</t>
  </si>
  <si>
    <t>IRQ</t>
  </si>
  <si>
    <t>368</t>
  </si>
  <si>
    <t>IQD</t>
  </si>
  <si>
    <t>Dinar irakien</t>
  </si>
  <si>
    <r>
      <rPr>
        <sz val="10.5"/>
        <color theme="1"/>
        <rFont val="Calibri"/>
        <family val="2"/>
      </rPr>
      <t>MZN</t>
    </r>
  </si>
  <si>
    <r>
      <rPr>
        <sz val="10.5"/>
        <color theme="1"/>
        <rFont val="Calibri"/>
        <family val="2"/>
      </rPr>
      <t>Metical mozambicain</t>
    </r>
  </si>
  <si>
    <t>Iran</t>
  </si>
  <si>
    <t>IR</t>
  </si>
  <si>
    <t>IRN</t>
  </si>
  <si>
    <t>364</t>
  </si>
  <si>
    <t>IRR</t>
  </si>
  <si>
    <t>Rial iranien</t>
  </si>
  <si>
    <r>
      <rPr>
        <sz val="10.5"/>
        <color theme="1"/>
        <rFont val="Calibri"/>
        <family val="2"/>
      </rPr>
      <t>NAD</t>
    </r>
  </si>
  <si>
    <r>
      <rPr>
        <sz val="10.5"/>
        <color theme="1"/>
        <rFont val="Calibri"/>
        <family val="2"/>
      </rPr>
      <t>Dollar namibien</t>
    </r>
  </si>
  <si>
    <t>Irlande</t>
  </si>
  <si>
    <t>IE</t>
  </si>
  <si>
    <t>IRL</t>
  </si>
  <si>
    <t>372</t>
  </si>
  <si>
    <r>
      <rPr>
        <sz val="10.5"/>
        <color theme="1"/>
        <rFont val="Calibri"/>
        <family val="2"/>
      </rPr>
      <t>NGN</t>
    </r>
  </si>
  <si>
    <r>
      <rPr>
        <sz val="10.5"/>
        <color theme="1"/>
        <rFont val="Calibri"/>
        <family val="2"/>
      </rPr>
      <t>Naira  nigérian</t>
    </r>
  </si>
  <si>
    <t>Islande</t>
  </si>
  <si>
    <t>IS</t>
  </si>
  <si>
    <t>ISL</t>
  </si>
  <si>
    <t>352</t>
  </si>
  <si>
    <t>ISK</t>
  </si>
  <si>
    <t>Couronne islandaise</t>
  </si>
  <si>
    <r>
      <rPr>
        <sz val="10.5"/>
        <color theme="1"/>
        <rFont val="Calibri"/>
        <family val="2"/>
      </rPr>
      <t>NIO</t>
    </r>
  </si>
  <si>
    <r>
      <rPr>
        <sz val="10.5"/>
        <color theme="1"/>
        <rFont val="Calibri"/>
        <family val="2"/>
      </rPr>
      <t xml:space="preserve">Cordoba oro nicaraguayen </t>
    </r>
  </si>
  <si>
    <t>Israël</t>
  </si>
  <si>
    <t>IL</t>
  </si>
  <si>
    <t>ISR</t>
  </si>
  <si>
    <t>376</t>
  </si>
  <si>
    <t>ILS</t>
  </si>
  <si>
    <t>Nouveau shekel israélien</t>
  </si>
  <si>
    <r>
      <rPr>
        <sz val="10.5"/>
        <color theme="1"/>
        <rFont val="Calibri"/>
        <family val="2"/>
      </rPr>
      <t>NOK</t>
    </r>
  </si>
  <si>
    <r>
      <rPr>
        <sz val="10.5"/>
        <color theme="1"/>
        <rFont val="Calibri"/>
        <family val="2"/>
      </rPr>
      <t>Couronne norvégienne</t>
    </r>
  </si>
  <si>
    <t>Italie</t>
  </si>
  <si>
    <t>IT</t>
  </si>
  <si>
    <t>ITA</t>
  </si>
  <si>
    <t>380</t>
  </si>
  <si>
    <r>
      <rPr>
        <sz val="10.5"/>
        <color theme="1"/>
        <rFont val="Calibri"/>
        <family val="2"/>
      </rPr>
      <t>NPR</t>
    </r>
  </si>
  <si>
    <r>
      <rPr>
        <sz val="10.5"/>
        <color theme="1"/>
        <rFont val="Calibri"/>
        <family val="2"/>
      </rPr>
      <t>Roupie népalaise</t>
    </r>
  </si>
  <si>
    <t>Jamaïque</t>
  </si>
  <si>
    <t>JM</t>
  </si>
  <si>
    <t>JAM</t>
  </si>
  <si>
    <t>388</t>
  </si>
  <si>
    <t>JMD</t>
  </si>
  <si>
    <t>Dollar de la Jamaïque</t>
  </si>
  <si>
    <r>
      <rPr>
        <sz val="10.5"/>
        <color theme="1"/>
        <rFont val="Calibri"/>
        <family val="2"/>
      </rPr>
      <t>NZD</t>
    </r>
  </si>
  <si>
    <r>
      <rPr>
        <sz val="10.5"/>
        <color theme="1"/>
        <rFont val="Calibri"/>
        <family val="2"/>
      </rPr>
      <t>Dollar néo-zélandais</t>
    </r>
  </si>
  <si>
    <t>Japon</t>
  </si>
  <si>
    <t>JP</t>
  </si>
  <si>
    <t>JPN</t>
  </si>
  <si>
    <t>392</t>
  </si>
  <si>
    <t>JPY</t>
  </si>
  <si>
    <t>Yen japonais</t>
  </si>
  <si>
    <r>
      <rPr>
        <sz val="10.5"/>
        <color theme="1"/>
        <rFont val="Calibri"/>
        <family val="2"/>
      </rPr>
      <t>OMR</t>
    </r>
  </si>
  <si>
    <r>
      <rPr>
        <sz val="10.5"/>
        <color theme="1"/>
        <rFont val="Calibri"/>
        <family val="2"/>
      </rPr>
      <t>Rial omanais</t>
    </r>
  </si>
  <si>
    <t>Jersey</t>
  </si>
  <si>
    <t>JE</t>
  </si>
  <si>
    <t>JEY</t>
  </si>
  <si>
    <t>832</t>
  </si>
  <si>
    <t>JEP</t>
  </si>
  <si>
    <t>Livre de Jersey</t>
  </si>
  <si>
    <r>
      <rPr>
        <sz val="10.5"/>
        <color theme="1"/>
        <rFont val="Calibri"/>
        <family val="2"/>
      </rPr>
      <t>PAB</t>
    </r>
  </si>
  <si>
    <t>Balboa panaméen</t>
  </si>
  <si>
    <t>Jordanie</t>
  </si>
  <si>
    <t>JO</t>
  </si>
  <si>
    <t>JOR</t>
  </si>
  <si>
    <t>400</t>
  </si>
  <si>
    <t>JOD</t>
  </si>
  <si>
    <t>Dinar jordanien</t>
  </si>
  <si>
    <r>
      <rPr>
        <sz val="10.5"/>
        <color theme="1"/>
        <rFont val="Calibri"/>
        <family val="2"/>
      </rPr>
      <t>PEN</t>
    </r>
  </si>
  <si>
    <r>
      <rPr>
        <sz val="10.5"/>
        <color theme="1"/>
        <rFont val="Calibri"/>
        <family val="2"/>
      </rPr>
      <t>Sol péruvien</t>
    </r>
  </si>
  <si>
    <t>Kazakhstan</t>
  </si>
  <si>
    <t>KZ</t>
  </si>
  <si>
    <t>KAZ</t>
  </si>
  <si>
    <t>398</t>
  </si>
  <si>
    <t>KZT</t>
  </si>
  <si>
    <t>Tenge kazakh</t>
  </si>
  <si>
    <r>
      <rPr>
        <sz val="10.5"/>
        <color theme="1"/>
        <rFont val="Calibri"/>
        <family val="2"/>
      </rPr>
      <t>PGK</t>
    </r>
  </si>
  <si>
    <t>Kina de Papouasie-Nouvelle-Guinée</t>
  </si>
  <si>
    <t>Kenya</t>
  </si>
  <si>
    <t>KE</t>
  </si>
  <si>
    <t>KEN</t>
  </si>
  <si>
    <t>404</t>
  </si>
  <si>
    <t>KES</t>
  </si>
  <si>
    <t>Shilling kenyan</t>
  </si>
  <si>
    <r>
      <rPr>
        <sz val="10.5"/>
        <color theme="1"/>
        <rFont val="Calibri"/>
        <family val="2"/>
      </rPr>
      <t>PHP</t>
    </r>
  </si>
  <si>
    <r>
      <rPr>
        <sz val="10.5"/>
        <color theme="1"/>
        <rFont val="Calibri"/>
        <family val="2"/>
      </rPr>
      <t>Peso philippin</t>
    </r>
  </si>
  <si>
    <t>Kiribati</t>
  </si>
  <si>
    <t>KI</t>
  </si>
  <si>
    <t>KIR</t>
  </si>
  <si>
    <t>296</t>
  </si>
  <si>
    <r>
      <rPr>
        <sz val="10.5"/>
        <color theme="1"/>
        <rFont val="Calibri"/>
        <family val="2"/>
      </rPr>
      <t>PKR</t>
    </r>
  </si>
  <si>
    <r>
      <rPr>
        <sz val="10.5"/>
        <color theme="1"/>
        <rFont val="Calibri"/>
        <family val="2"/>
      </rPr>
      <t>Roupie pakistanaise</t>
    </r>
  </si>
  <si>
    <t>Kosovo</t>
  </si>
  <si>
    <t>XK</t>
  </si>
  <si>
    <t>XKX</t>
  </si>
  <si>
    <t>-</t>
  </si>
  <si>
    <r>
      <rPr>
        <sz val="10.5"/>
        <color theme="1"/>
        <rFont val="Calibri"/>
        <family val="2"/>
      </rPr>
      <t>PLN</t>
    </r>
  </si>
  <si>
    <r>
      <rPr>
        <sz val="10.5"/>
        <color theme="1"/>
        <rFont val="Calibri"/>
        <family val="2"/>
      </rPr>
      <t>Zloty polonais</t>
    </r>
  </si>
  <si>
    <t>Koweït</t>
  </si>
  <si>
    <t>KW</t>
  </si>
  <si>
    <t>KWT</t>
  </si>
  <si>
    <t>414</t>
  </si>
  <si>
    <t>KWD</t>
  </si>
  <si>
    <r>
      <rPr>
        <sz val="10.5"/>
        <color theme="1"/>
        <rFont val="Calibri"/>
        <family val="2"/>
      </rPr>
      <t>PYG</t>
    </r>
  </si>
  <si>
    <r>
      <rPr>
        <sz val="10.5"/>
        <color theme="1"/>
        <rFont val="Calibri"/>
        <family val="2"/>
      </rPr>
      <t>Guarani paraguayen</t>
    </r>
  </si>
  <si>
    <t>Lesotho</t>
  </si>
  <si>
    <t>LS</t>
  </si>
  <si>
    <t>LSO</t>
  </si>
  <si>
    <t>426</t>
  </si>
  <si>
    <t>LSL</t>
  </si>
  <si>
    <t>Loti du Lesotho</t>
  </si>
  <si>
    <r>
      <rPr>
        <sz val="10.5"/>
        <color theme="1"/>
        <rFont val="Calibri"/>
        <family val="2"/>
      </rPr>
      <t>QAR</t>
    </r>
  </si>
  <si>
    <t>Riyal du Qatar</t>
  </si>
  <si>
    <t>Lettonie</t>
  </si>
  <si>
    <t>LV</t>
  </si>
  <si>
    <t>LVA</t>
  </si>
  <si>
    <t>428</t>
  </si>
  <si>
    <r>
      <rPr>
        <sz val="10.5"/>
        <color theme="1"/>
        <rFont val="Calibri"/>
        <family val="2"/>
      </rPr>
      <t>RON</t>
    </r>
  </si>
  <si>
    <r>
      <rPr>
        <sz val="10.5"/>
        <color theme="1"/>
        <rFont val="Calibri"/>
        <family val="2"/>
      </rPr>
      <t>Leu roumain</t>
    </r>
  </si>
  <si>
    <t>Liban</t>
  </si>
  <si>
    <t>LB</t>
  </si>
  <si>
    <t>LBN</t>
  </si>
  <si>
    <t>422</t>
  </si>
  <si>
    <t>LBP</t>
  </si>
  <si>
    <t>Livre libanaise</t>
  </si>
  <si>
    <r>
      <rPr>
        <sz val="10.5"/>
        <color theme="1"/>
        <rFont val="Calibri"/>
        <family val="2"/>
      </rPr>
      <t>RSD</t>
    </r>
  </si>
  <si>
    <r>
      <rPr>
        <sz val="10.5"/>
        <color theme="1"/>
        <rFont val="Calibri"/>
        <family val="2"/>
      </rPr>
      <t>Dinar serbe</t>
    </r>
  </si>
  <si>
    <t>Libéria</t>
  </si>
  <si>
    <t>LR</t>
  </si>
  <si>
    <t>LBR</t>
  </si>
  <si>
    <t>430</t>
  </si>
  <si>
    <t>LRD</t>
  </si>
  <si>
    <t>Dollar du Libéria</t>
  </si>
  <si>
    <r>
      <rPr>
        <sz val="10.5"/>
        <color theme="1"/>
        <rFont val="Calibri"/>
        <family val="2"/>
      </rPr>
      <t>RUB</t>
    </r>
  </si>
  <si>
    <r>
      <rPr>
        <sz val="10.5"/>
        <color theme="1"/>
        <rFont val="Calibri"/>
        <family val="2"/>
      </rPr>
      <t>Rouble russe</t>
    </r>
  </si>
  <si>
    <t>Libye</t>
  </si>
  <si>
    <t>LY</t>
  </si>
  <si>
    <t>LBY</t>
  </si>
  <si>
    <t>434</t>
  </si>
  <si>
    <t>LYD</t>
  </si>
  <si>
    <t>Dinar libyen</t>
  </si>
  <si>
    <r>
      <rPr>
        <sz val="10.5"/>
        <color theme="1"/>
        <rFont val="Calibri"/>
        <family val="2"/>
      </rPr>
      <t>RWF</t>
    </r>
  </si>
  <si>
    <r>
      <rPr>
        <sz val="10.5"/>
        <color theme="1"/>
        <rFont val="Calibri"/>
        <family val="2"/>
      </rPr>
      <t>Franc rwandais</t>
    </r>
  </si>
  <si>
    <t>Liechtenstein</t>
  </si>
  <si>
    <t>LI</t>
  </si>
  <si>
    <t>LIE</t>
  </si>
  <si>
    <t>438</t>
  </si>
  <si>
    <t>CHF</t>
  </si>
  <si>
    <t>Franc suisse</t>
  </si>
  <si>
    <r>
      <rPr>
        <sz val="10.5"/>
        <color theme="1"/>
        <rFont val="Calibri"/>
        <family val="2"/>
      </rPr>
      <t>SAR</t>
    </r>
  </si>
  <si>
    <r>
      <rPr>
        <sz val="10.5"/>
        <color theme="1"/>
        <rFont val="Calibri"/>
        <family val="2"/>
      </rPr>
      <t>Rial saoudite</t>
    </r>
  </si>
  <si>
    <t>Lituanie</t>
  </si>
  <si>
    <t>LT</t>
  </si>
  <si>
    <t>LTU</t>
  </si>
  <si>
    <t>440</t>
  </si>
  <si>
    <r>
      <rPr>
        <sz val="10.5"/>
        <color theme="1"/>
        <rFont val="Calibri"/>
        <family val="2"/>
      </rPr>
      <t>SBD</t>
    </r>
  </si>
  <si>
    <r>
      <rPr>
        <sz val="10.5"/>
        <color theme="1"/>
        <rFont val="Calibri"/>
        <family val="2"/>
      </rPr>
      <t>Dollar des Îles Salomon</t>
    </r>
  </si>
  <si>
    <t>Luxembourg</t>
  </si>
  <si>
    <t>LU</t>
  </si>
  <si>
    <t>LUX</t>
  </si>
  <si>
    <t>442</t>
  </si>
  <si>
    <r>
      <rPr>
        <sz val="10.5"/>
        <color theme="1"/>
        <rFont val="Calibri"/>
        <family val="2"/>
      </rPr>
      <t>SCR</t>
    </r>
  </si>
  <si>
    <r>
      <rPr>
        <sz val="10.5"/>
        <color theme="1"/>
        <rFont val="Calibri"/>
        <family val="2"/>
      </rPr>
      <t>Roupie seychelloise</t>
    </r>
  </si>
  <si>
    <t>Macao</t>
  </si>
  <si>
    <t>MO</t>
  </si>
  <si>
    <t>MAC</t>
  </si>
  <si>
    <t>446</t>
  </si>
  <si>
    <t>MOP</t>
  </si>
  <si>
    <t>Patca de Macao</t>
  </si>
  <si>
    <r>
      <rPr>
        <sz val="10.5"/>
        <color theme="1"/>
        <rFont val="Calibri"/>
        <family val="2"/>
      </rPr>
      <t>SDG</t>
    </r>
  </si>
  <si>
    <r>
      <rPr>
        <sz val="10.5"/>
        <color theme="1"/>
        <rFont val="Calibri"/>
        <family val="2"/>
      </rPr>
      <t>Livre soudanaise</t>
    </r>
  </si>
  <si>
    <t>Macédoine</t>
  </si>
  <si>
    <t>MK</t>
  </si>
  <si>
    <t>MKD</t>
  </si>
  <si>
    <t>807</t>
  </si>
  <si>
    <t>Denar macédonien</t>
  </si>
  <si>
    <r>
      <rPr>
        <sz val="10.5"/>
        <color theme="1"/>
        <rFont val="Calibri"/>
        <family val="2"/>
      </rPr>
      <t>SEK</t>
    </r>
  </si>
  <si>
    <r>
      <rPr>
        <sz val="10.5"/>
        <color theme="1"/>
        <rFont val="Calibri"/>
        <family val="2"/>
      </rPr>
      <t>Couronne suédoise</t>
    </r>
  </si>
  <si>
    <t>Madagascar</t>
  </si>
  <si>
    <t>MG</t>
  </si>
  <si>
    <t>MDG</t>
  </si>
  <si>
    <t>450</t>
  </si>
  <si>
    <t>MGA</t>
  </si>
  <si>
    <t>Ariary malgache</t>
  </si>
  <si>
    <r>
      <rPr>
        <sz val="10.5"/>
        <color theme="1"/>
        <rFont val="Calibri"/>
        <family val="2"/>
      </rPr>
      <t>SGD</t>
    </r>
  </si>
  <si>
    <r>
      <rPr>
        <sz val="10.5"/>
        <color theme="1"/>
        <rFont val="Calibri"/>
        <family val="2"/>
      </rPr>
      <t>Dollar de Singapour</t>
    </r>
  </si>
  <si>
    <t>Malaisie</t>
  </si>
  <si>
    <t>MY</t>
  </si>
  <si>
    <t>MYS</t>
  </si>
  <si>
    <t>458</t>
  </si>
  <si>
    <t>MYR</t>
  </si>
  <si>
    <t>Ringgit malais</t>
  </si>
  <si>
    <r>
      <rPr>
        <sz val="10.5"/>
        <color theme="1"/>
        <rFont val="Calibri"/>
        <family val="2"/>
      </rPr>
      <t>SHP</t>
    </r>
  </si>
  <si>
    <r>
      <rPr>
        <sz val="10.5"/>
        <color theme="1"/>
        <rFont val="Calibri"/>
        <family val="2"/>
      </rPr>
      <t>Livre de Saint Hélène</t>
    </r>
  </si>
  <si>
    <t>Malawi</t>
  </si>
  <si>
    <t>MW</t>
  </si>
  <si>
    <t>MWI</t>
  </si>
  <si>
    <t>454</t>
  </si>
  <si>
    <t>MWK</t>
  </si>
  <si>
    <t>Kwacha du Malawi</t>
  </si>
  <si>
    <r>
      <rPr>
        <sz val="10.5"/>
        <color theme="1"/>
        <rFont val="Calibri"/>
        <family val="2"/>
      </rPr>
      <t>SLL</t>
    </r>
  </si>
  <si>
    <r>
      <rPr>
        <sz val="10.5"/>
        <color theme="1"/>
        <rFont val="Calibri"/>
        <family val="2"/>
      </rPr>
      <t>Leone sierra-léonaise</t>
    </r>
  </si>
  <si>
    <t>Maldives</t>
  </si>
  <si>
    <t>MV</t>
  </si>
  <si>
    <t>MDV</t>
  </si>
  <si>
    <t>462</t>
  </si>
  <si>
    <t>MVR</t>
  </si>
  <si>
    <t>Rufiyaa des Maldives</t>
  </si>
  <si>
    <r>
      <rPr>
        <sz val="10.5"/>
        <color theme="1"/>
        <rFont val="Calibri"/>
        <family val="2"/>
      </rPr>
      <t>SOS</t>
    </r>
  </si>
  <si>
    <t>Shilling somalien</t>
  </si>
  <si>
    <t>Mali</t>
  </si>
  <si>
    <t>ML</t>
  </si>
  <si>
    <t>MLI</t>
  </si>
  <si>
    <t>466</t>
  </si>
  <si>
    <r>
      <rPr>
        <sz val="10.5"/>
        <color theme="1"/>
        <rFont val="Calibri"/>
        <family val="2"/>
      </rPr>
      <t>SRD</t>
    </r>
  </si>
  <si>
    <r>
      <rPr>
        <sz val="10.5"/>
        <color theme="1"/>
        <rFont val="Calibri"/>
        <family val="2"/>
      </rPr>
      <t>Dollar du Suriname</t>
    </r>
  </si>
  <si>
    <t>Malouines</t>
  </si>
  <si>
    <t>FK</t>
  </si>
  <si>
    <t>FLK</t>
  </si>
  <si>
    <t>238</t>
  </si>
  <si>
    <t>FKP</t>
  </si>
  <si>
    <t>Livre des Malouines</t>
  </si>
  <si>
    <r>
      <rPr>
        <sz val="10.5"/>
        <color theme="1"/>
        <rFont val="Calibri"/>
        <family val="2"/>
      </rPr>
      <t>SSP</t>
    </r>
  </si>
  <si>
    <r>
      <rPr>
        <sz val="10.5"/>
        <color theme="1"/>
        <rFont val="Calibri"/>
        <family val="2"/>
      </rPr>
      <t>Livre sud-soudanaise</t>
    </r>
  </si>
  <si>
    <t>Malte</t>
  </si>
  <si>
    <t>MT</t>
  </si>
  <si>
    <t>MLT</t>
  </si>
  <si>
    <t>470</t>
  </si>
  <si>
    <r>
      <rPr>
        <sz val="10.5"/>
        <color theme="1"/>
        <rFont val="Calibri"/>
        <family val="2"/>
      </rPr>
      <t>STD</t>
    </r>
  </si>
  <si>
    <r>
      <rPr>
        <sz val="10.5"/>
        <color theme="1"/>
        <rFont val="Calibri"/>
        <family val="2"/>
      </rPr>
      <t>Dobra de Sao Tomé-et-Principe</t>
    </r>
  </si>
  <si>
    <t>Maroc</t>
  </si>
  <si>
    <t>MA</t>
  </si>
  <si>
    <t>MAR</t>
  </si>
  <si>
    <t>504</t>
  </si>
  <si>
    <t>MAD</t>
  </si>
  <si>
    <t>Dirham marocain</t>
  </si>
  <si>
    <r>
      <rPr>
        <sz val="10.5"/>
        <color theme="1"/>
        <rFont val="Calibri"/>
        <family val="2"/>
      </rPr>
      <t>SYP</t>
    </r>
  </si>
  <si>
    <r>
      <rPr>
        <sz val="10.5"/>
        <color theme="1"/>
        <rFont val="Calibri"/>
        <family val="2"/>
      </rPr>
      <t>Livre syrienne</t>
    </r>
  </si>
  <si>
    <t>Martinique</t>
  </si>
  <si>
    <t>MQ</t>
  </si>
  <si>
    <t>MTQ</t>
  </si>
  <si>
    <t>474</t>
  </si>
  <si>
    <r>
      <rPr>
        <sz val="10.5"/>
        <color theme="1"/>
        <rFont val="Calibri"/>
        <family val="2"/>
      </rPr>
      <t>SZL</t>
    </r>
  </si>
  <si>
    <r>
      <rPr>
        <sz val="10.5"/>
        <color theme="1"/>
        <rFont val="Calibri"/>
        <family val="2"/>
      </rPr>
      <t>Lilangeni swazi</t>
    </r>
  </si>
  <si>
    <t>Maurice</t>
  </si>
  <si>
    <t>MU</t>
  </si>
  <si>
    <t>MUS</t>
  </si>
  <si>
    <t>480</t>
  </si>
  <si>
    <t>MUR</t>
  </si>
  <si>
    <t>Roupie mauricienne</t>
  </si>
  <si>
    <r>
      <rPr>
        <sz val="10.5"/>
        <color theme="1"/>
        <rFont val="Calibri"/>
        <family val="2"/>
      </rPr>
      <t>THB</t>
    </r>
  </si>
  <si>
    <r>
      <rPr>
        <sz val="10.5"/>
        <color theme="1"/>
        <rFont val="Calibri"/>
        <family val="2"/>
      </rPr>
      <t>Baht thaïlandais</t>
    </r>
  </si>
  <si>
    <t>Mauritanie</t>
  </si>
  <si>
    <t>MR</t>
  </si>
  <si>
    <t>MRT</t>
  </si>
  <si>
    <t>478</t>
  </si>
  <si>
    <t>MRO</t>
  </si>
  <si>
    <t>Ouguiya mauritanien</t>
  </si>
  <si>
    <r>
      <rPr>
        <sz val="10.5"/>
        <color theme="1"/>
        <rFont val="Calibri"/>
        <family val="2"/>
      </rPr>
      <t>TJS</t>
    </r>
  </si>
  <si>
    <t>Tadjikistan</t>
  </si>
  <si>
    <t>Mayotte</t>
  </si>
  <si>
    <t>YT</t>
  </si>
  <si>
    <t>MYT</t>
  </si>
  <si>
    <t>175</t>
  </si>
  <si>
    <r>
      <rPr>
        <sz val="10.5"/>
        <color theme="1"/>
        <rFont val="Calibri"/>
        <family val="2"/>
      </rPr>
      <t>TMT</t>
    </r>
  </si>
  <si>
    <r>
      <rPr>
        <sz val="10.5"/>
        <color theme="1"/>
        <rFont val="Calibri"/>
        <family val="2"/>
      </rPr>
      <t>Nouveau manat turkmène</t>
    </r>
  </si>
  <si>
    <t>Mexique</t>
  </si>
  <si>
    <t>MX</t>
  </si>
  <si>
    <t>MEX</t>
  </si>
  <si>
    <t>484</t>
  </si>
  <si>
    <t>MXN</t>
  </si>
  <si>
    <t>Peso mexicain</t>
  </si>
  <si>
    <r>
      <rPr>
        <sz val="10.5"/>
        <color theme="1"/>
        <rFont val="Calibri"/>
        <family val="2"/>
      </rPr>
      <t>TND</t>
    </r>
  </si>
  <si>
    <r>
      <rPr>
        <sz val="10.5"/>
        <color theme="1"/>
        <rFont val="Calibri"/>
        <family val="2"/>
      </rPr>
      <t>Tunisie</t>
    </r>
  </si>
  <si>
    <t>Micronésie</t>
  </si>
  <si>
    <t>FM</t>
  </si>
  <si>
    <t>FSM</t>
  </si>
  <si>
    <t>583</t>
  </si>
  <si>
    <r>
      <rPr>
        <sz val="10.5"/>
        <color theme="1"/>
        <rFont val="Calibri"/>
        <family val="2"/>
      </rPr>
      <t>TOP</t>
    </r>
  </si>
  <si>
    <r>
      <rPr>
        <sz val="10.5"/>
        <color theme="1"/>
        <rFont val="Calibri"/>
        <family val="2"/>
      </rPr>
      <t>Pa’anga des Îles Tonga</t>
    </r>
  </si>
  <si>
    <t>Moldova</t>
  </si>
  <si>
    <t>MD</t>
  </si>
  <si>
    <t>MDA</t>
  </si>
  <si>
    <t>498</t>
  </si>
  <si>
    <t>MDL</t>
  </si>
  <si>
    <t>Leu moldave</t>
  </si>
  <si>
    <r>
      <rPr>
        <sz val="10.5"/>
        <color theme="1"/>
        <rFont val="Calibri"/>
        <family val="2"/>
      </rPr>
      <t>TRY</t>
    </r>
  </si>
  <si>
    <r>
      <rPr>
        <sz val="10.5"/>
        <color theme="1"/>
        <rFont val="Calibri"/>
        <family val="2"/>
      </rPr>
      <t>Lire turque</t>
    </r>
  </si>
  <si>
    <t>Monaco</t>
  </si>
  <si>
    <t>MC</t>
  </si>
  <si>
    <t>MCO</t>
  </si>
  <si>
    <t>492</t>
  </si>
  <si>
    <r>
      <rPr>
        <sz val="10.5"/>
        <color theme="1"/>
        <rFont val="Calibri"/>
        <family val="2"/>
      </rPr>
      <t>TTD</t>
    </r>
  </si>
  <si>
    <r>
      <rPr>
        <sz val="10.5"/>
        <color theme="1"/>
        <rFont val="Calibri"/>
        <family val="2"/>
      </rPr>
      <t>Dollar de Trinité-et-Tobago</t>
    </r>
  </si>
  <si>
    <t>Mongolie</t>
  </si>
  <si>
    <t>MN</t>
  </si>
  <si>
    <t>MNG</t>
  </si>
  <si>
    <t>496</t>
  </si>
  <si>
    <t>MNT</t>
  </si>
  <si>
    <t>Tugrik mongole</t>
  </si>
  <si>
    <r>
      <rPr>
        <sz val="10.5"/>
        <color theme="1"/>
        <rFont val="Calibri"/>
        <family val="2"/>
      </rPr>
      <t>TVD</t>
    </r>
  </si>
  <si>
    <r>
      <rPr>
        <sz val="10.5"/>
        <color theme="1"/>
        <rFont val="Calibri"/>
        <family val="2"/>
      </rPr>
      <t>Dollar de Tuvalu</t>
    </r>
  </si>
  <si>
    <t>Monténégro</t>
  </si>
  <si>
    <t>ME</t>
  </si>
  <si>
    <t>MNE</t>
  </si>
  <si>
    <t>499</t>
  </si>
  <si>
    <r>
      <rPr>
        <sz val="10.5"/>
        <color theme="1"/>
        <rFont val="Calibri"/>
        <family val="2"/>
      </rPr>
      <t>TWD</t>
    </r>
  </si>
  <si>
    <r>
      <rPr>
        <sz val="10.5"/>
        <color theme="1"/>
        <rFont val="Calibri"/>
        <family val="2"/>
      </rPr>
      <t>Nouveau dollar taïwanais</t>
    </r>
  </si>
  <si>
    <t>Montserrat</t>
  </si>
  <si>
    <t>MS</t>
  </si>
  <si>
    <t>MSR</t>
  </si>
  <si>
    <t>500</t>
  </si>
  <si>
    <r>
      <rPr>
        <sz val="10.5"/>
        <color theme="1"/>
        <rFont val="Calibri"/>
        <family val="2"/>
      </rPr>
      <t>TZS</t>
    </r>
  </si>
  <si>
    <r>
      <rPr>
        <sz val="10.5"/>
        <color theme="1"/>
        <rFont val="Calibri"/>
        <family val="2"/>
      </rPr>
      <t>Shilling tanzanien</t>
    </r>
  </si>
  <si>
    <t>Mozambique</t>
  </si>
  <si>
    <t>MZ</t>
  </si>
  <si>
    <t>MOZ</t>
  </si>
  <si>
    <t>508</t>
  </si>
  <si>
    <t>MZN</t>
  </si>
  <si>
    <t>Metical mozambicain</t>
  </si>
  <si>
    <r>
      <rPr>
        <sz val="10.5"/>
        <color theme="1"/>
        <rFont val="Calibri"/>
        <family val="2"/>
      </rPr>
      <t>UAH</t>
    </r>
  </si>
  <si>
    <r>
      <rPr>
        <sz val="10.5"/>
        <color theme="1"/>
        <rFont val="Calibri"/>
        <family val="2"/>
      </rPr>
      <t>Hryvnia ukrainien</t>
    </r>
  </si>
  <si>
    <t>Myanmar</t>
  </si>
  <si>
    <t>MM</t>
  </si>
  <si>
    <t>MMR</t>
  </si>
  <si>
    <t>104</t>
  </si>
  <si>
    <t>MMK</t>
  </si>
  <si>
    <t>Kyat birman</t>
  </si>
  <si>
    <r>
      <rPr>
        <sz val="10.5"/>
        <color theme="1"/>
        <rFont val="Calibri"/>
        <family val="2"/>
      </rPr>
      <t>UGX</t>
    </r>
  </si>
  <si>
    <r>
      <rPr>
        <sz val="10.5"/>
        <color theme="1"/>
        <rFont val="Calibri"/>
        <family val="2"/>
      </rPr>
      <t>Shilling ougandais</t>
    </r>
  </si>
  <si>
    <t>Namibie</t>
  </si>
  <si>
    <t>NA</t>
  </si>
  <si>
    <t>NAM</t>
  </si>
  <si>
    <t>516</t>
  </si>
  <si>
    <t>NAD</t>
  </si>
  <si>
    <t>Dollar namibien</t>
  </si>
  <si>
    <r>
      <rPr>
        <sz val="10.5"/>
        <color theme="1"/>
        <rFont val="Calibri"/>
        <family val="2"/>
      </rPr>
      <t>USD</t>
    </r>
  </si>
  <si>
    <r>
      <rPr>
        <sz val="10.5"/>
        <color theme="1"/>
        <rFont val="Calibri"/>
        <family val="2"/>
      </rPr>
      <t>Dollar des États-Unis</t>
    </r>
  </si>
  <si>
    <t>Nauru</t>
  </si>
  <si>
    <t>NR</t>
  </si>
  <si>
    <t>NRU</t>
  </si>
  <si>
    <t>520</t>
  </si>
  <si>
    <t>Népal</t>
  </si>
  <si>
    <t>NP</t>
  </si>
  <si>
    <t>NPL</t>
  </si>
  <si>
    <t>524</t>
  </si>
  <si>
    <t>NPR</t>
  </si>
  <si>
    <t>Roupie népalaise</t>
  </si>
  <si>
    <r>
      <rPr>
        <sz val="10.5"/>
        <color theme="1"/>
        <rFont val="Calibri"/>
        <family val="2"/>
      </rPr>
      <t>UYU</t>
    </r>
  </si>
  <si>
    <r>
      <rPr>
        <sz val="10.5"/>
        <color theme="1"/>
        <rFont val="Calibri"/>
        <family val="2"/>
      </rPr>
      <t xml:space="preserve">Peso uruguayen </t>
    </r>
  </si>
  <si>
    <t>Nicaragua</t>
  </si>
  <si>
    <t>NI</t>
  </si>
  <si>
    <t>NIC</t>
  </si>
  <si>
    <t>558</t>
  </si>
  <si>
    <t>NIO</t>
  </si>
  <si>
    <t xml:space="preserve">Cordoba oro nicaraguayen </t>
  </si>
  <si>
    <r>
      <rPr>
        <sz val="10.5"/>
        <color theme="1"/>
        <rFont val="Calibri"/>
        <family val="2"/>
      </rPr>
      <t>UZS</t>
    </r>
  </si>
  <si>
    <t>Sum ouzbèque</t>
  </si>
  <si>
    <t>Niger</t>
  </si>
  <si>
    <t>NE</t>
  </si>
  <si>
    <t>NER</t>
  </si>
  <si>
    <t>562</t>
  </si>
  <si>
    <r>
      <rPr>
        <sz val="10.5"/>
        <color theme="1"/>
        <rFont val="Calibri"/>
        <family val="2"/>
      </rPr>
      <t>VEF</t>
    </r>
  </si>
  <si>
    <t>Bolivar fuerte vénézuélien</t>
  </si>
  <si>
    <t>Nigeria</t>
  </si>
  <si>
    <t>NG</t>
  </si>
  <si>
    <t>NGA</t>
  </si>
  <si>
    <t>566</t>
  </si>
  <si>
    <t>NGN</t>
  </si>
  <si>
    <t>Naira  nigérian</t>
  </si>
  <si>
    <r>
      <rPr>
        <sz val="10.5"/>
        <color theme="1"/>
        <rFont val="Calibri"/>
        <family val="2"/>
      </rPr>
      <t>VND</t>
    </r>
  </si>
  <si>
    <r>
      <rPr>
        <sz val="10.5"/>
        <color theme="1"/>
        <rFont val="Calibri"/>
        <family val="2"/>
      </rPr>
      <t>Dong vietnamien</t>
    </r>
  </si>
  <si>
    <t>Niue</t>
  </si>
  <si>
    <t>NU</t>
  </si>
  <si>
    <t>NIU</t>
  </si>
  <si>
    <t>570</t>
  </si>
  <si>
    <r>
      <rPr>
        <sz val="10.5"/>
        <color theme="1"/>
        <rFont val="Calibri"/>
        <family val="2"/>
      </rPr>
      <t>VUV</t>
    </r>
  </si>
  <si>
    <r>
      <rPr>
        <sz val="10.5"/>
        <color theme="1"/>
        <rFont val="Calibri"/>
        <family val="2"/>
      </rPr>
      <t>Vatu de Vanuatu</t>
    </r>
  </si>
  <si>
    <t>Norvège</t>
  </si>
  <si>
    <t>NO</t>
  </si>
  <si>
    <t>NOR</t>
  </si>
  <si>
    <t>578</t>
  </si>
  <si>
    <t>NOK</t>
  </si>
  <si>
    <t>Couronne norvégienne</t>
  </si>
  <si>
    <r>
      <rPr>
        <sz val="10.5"/>
        <color theme="1"/>
        <rFont val="Calibri"/>
        <family val="2"/>
      </rPr>
      <t>WST</t>
    </r>
  </si>
  <si>
    <r>
      <rPr>
        <sz val="10.5"/>
        <color theme="1"/>
        <rFont val="Calibri"/>
        <family val="2"/>
      </rPr>
      <t>Tala de Samoa</t>
    </r>
  </si>
  <si>
    <t>Nouvelle Calédonie</t>
  </si>
  <si>
    <t>NC</t>
  </si>
  <si>
    <t>NCL</t>
  </si>
  <si>
    <t>540</t>
  </si>
  <si>
    <r>
      <rPr>
        <sz val="10.5"/>
        <color theme="1"/>
        <rFont val="Calibri"/>
        <family val="2"/>
      </rPr>
      <t>XAF</t>
    </r>
  </si>
  <si>
    <r>
      <rPr>
        <sz val="10.5"/>
        <color theme="1"/>
        <rFont val="Calibri"/>
        <family val="2"/>
      </rPr>
      <t>Franc CFA d’Afrique centrale</t>
    </r>
  </si>
  <si>
    <t>Nouvelle-Zélande</t>
  </si>
  <si>
    <t>NZ</t>
  </si>
  <si>
    <t>NZL</t>
  </si>
  <si>
    <t>554</t>
  </si>
  <si>
    <t>NZD</t>
  </si>
  <si>
    <t>Dollar néo-zélandaise</t>
  </si>
  <si>
    <r>
      <rPr>
        <sz val="10.5"/>
        <color theme="1"/>
        <rFont val="Calibri"/>
        <family val="2"/>
      </rPr>
      <t>XCD</t>
    </r>
  </si>
  <si>
    <r>
      <rPr>
        <sz val="10.5"/>
        <color theme="1"/>
        <rFont val="Calibri"/>
        <family val="2"/>
      </rPr>
      <t>Dollar des Caraïbes orientales</t>
    </r>
  </si>
  <si>
    <t>Oman</t>
  </si>
  <si>
    <t>OM</t>
  </si>
  <si>
    <t>OMN</t>
  </si>
  <si>
    <t>512</t>
  </si>
  <si>
    <t>OMR</t>
  </si>
  <si>
    <t>Rial omani</t>
  </si>
  <si>
    <r>
      <rPr>
        <sz val="10.5"/>
        <color theme="1"/>
        <rFont val="Calibri"/>
        <family val="2"/>
      </rPr>
      <t>XOF</t>
    </r>
  </si>
  <si>
    <r>
      <rPr>
        <sz val="10.5"/>
        <color theme="1"/>
        <rFont val="Calibri"/>
        <family val="2"/>
      </rPr>
      <t>Franc CFA d’Afrique de l’Ouest</t>
    </r>
  </si>
  <si>
    <t>Ouganda</t>
  </si>
  <si>
    <t>UG</t>
  </si>
  <si>
    <t>UGA</t>
  </si>
  <si>
    <t>800</t>
  </si>
  <si>
    <t>UGX</t>
  </si>
  <si>
    <t>Shilling ougandais</t>
  </si>
  <si>
    <r>
      <rPr>
        <sz val="10.5"/>
        <color theme="1"/>
        <rFont val="Calibri"/>
        <family val="2"/>
      </rPr>
      <t>YER</t>
    </r>
  </si>
  <si>
    <r>
      <rPr>
        <sz val="10.5"/>
        <color theme="1"/>
        <rFont val="Calibri"/>
        <family val="2"/>
      </rPr>
      <t>Rial yéménite</t>
    </r>
  </si>
  <si>
    <t>Ouzbékistan</t>
  </si>
  <si>
    <t>UZ</t>
  </si>
  <si>
    <t>UZB</t>
  </si>
  <si>
    <t>860</t>
  </si>
  <si>
    <t>UZS</t>
  </si>
  <si>
    <r>
      <rPr>
        <sz val="10.5"/>
        <color theme="1"/>
        <rFont val="Calibri"/>
        <family val="2"/>
      </rPr>
      <t>ZAR</t>
    </r>
  </si>
  <si>
    <r>
      <rPr>
        <sz val="10.5"/>
        <color theme="1"/>
        <rFont val="Calibri"/>
        <family val="2"/>
      </rPr>
      <t>Rand sud-africain</t>
    </r>
  </si>
  <si>
    <t>Pakistan</t>
  </si>
  <si>
    <t>PK</t>
  </si>
  <si>
    <t>PAK</t>
  </si>
  <si>
    <t>586</t>
  </si>
  <si>
    <t>PKR</t>
  </si>
  <si>
    <t>Roupie pakistanaise</t>
  </si>
  <si>
    <r>
      <rPr>
        <sz val="10.5"/>
        <color theme="1"/>
        <rFont val="Calibri"/>
        <family val="2"/>
      </rPr>
      <t>ZMW</t>
    </r>
  </si>
  <si>
    <r>
      <rPr>
        <sz val="10.5"/>
        <color theme="1"/>
        <rFont val="Calibri"/>
        <family val="2"/>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</si>
  <si>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</si>
  <si>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</si>
  <si>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</si>
  <si>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</si>
  <si>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</si>
  <si>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</si>
  <si>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</si>
  <si>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</si>
  <si>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</si>
  <si>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</si>
  <si>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</si>
  <si>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</si>
  <si>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</si>
  <si>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</si>
  <si>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</si>
  <si>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</si>
  <si>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</si>
  <si>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</si>
  <si>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</si>
  <si>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</si>
  <si>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</si>
  <si>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</si>
  <si>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</si>
  <si>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</si>
  <si>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</si>
  <si>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</si>
  <si>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</si>
  <si>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</si>
  <si>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</si>
  <si>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</si>
  <si>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</si>
  <si>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</si>
  <si>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</si>
  <si>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</si>
  <si>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</si>
  <si>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</si>
  <si>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</si>
  <si>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</si>
  <si>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</si>
  <si>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</si>
  <si>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</si>
  <si>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</si>
  <si>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</si>
  <si>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</si>
  <si>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</si>
  <si>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</si>
  <si>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</si>
  <si>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</si>
  <si>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</si>
  <si>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</si>
  <si>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</si>
  <si>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</si>
  <si>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</si>
  <si>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</si>
  <si>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</si>
  <si>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</si>
  <si>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</si>
  <si>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</si>
  <si>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</si>
  <si>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</si>
  <si>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</si>
  <si>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</si>
  <si>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</si>
  <si>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</si>
  <si>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</si>
  <si>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</si>
  <si>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</si>
  <si>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</si>
  <si>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</si>
  <si>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</si>
  <si>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</si>
  <si>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</si>
  <si>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</si>
  <si>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</si>
  <si>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</si>
  <si>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</si>
  <si>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</si>
  <si>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</si>
  <si>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</si>
  <si>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</si>
  <si>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</si>
  <si>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</si>
  <si>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</si>
  <si>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</si>
  <si>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</si>
  <si>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</si>
  <si>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</si>
  <si>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</si>
  <si>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</si>
  <si>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</si>
  <si>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</si>
  <si>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</si>
  <si>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</si>
  <si>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</si>
  <si>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</si>
  <si>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</si>
  <si>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</si>
  <si>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</si>
  <si>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</si>
  <si>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</si>
  <si>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</si>
  <si>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</si>
  <si>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</si>
  <si>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</si>
  <si>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</si>
  <si>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</si>
  <si>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</si>
  <si>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</si>
  <si>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</si>
  <si>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</si>
  <si>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</si>
  <si>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</si>
  <si>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</si>
  <si>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</si>
  <si>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</si>
  <si>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</si>
  <si>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</si>
  <si>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</si>
  <si>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</si>
  <si>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</si>
  <si>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</si>
  <si>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</si>
  <si>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</si>
  <si>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</si>
  <si>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</si>
  <si>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</si>
  <si>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</si>
  <si>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</si>
  <si>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</si>
  <si>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</si>
  <si>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</si>
  <si>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</si>
  <si>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</si>
  <si>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</si>
  <si>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</si>
  <si>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</si>
  <si>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</si>
  <si>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</si>
  <si>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</si>
  <si>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</si>
  <si>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</si>
  <si>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</si>
  <si>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</si>
  <si>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</si>
  <si>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</si>
  <si>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</si>
  <si>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</si>
  <si>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</si>
  <si>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</si>
  <si>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</si>
  <si>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</si>
  <si>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</si>
  <si>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</si>
  <si>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</si>
  <si>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</si>
  <si>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</si>
  <si>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</si>
  <si>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</si>
  <si>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</si>
  <si>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</si>
  <si>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</si>
  <si>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</si>
  <si>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</si>
  <si>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</si>
  <si>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</si>
  <si>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</si>
  <si>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</si>
  <si>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</si>
  <si>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</si>
  <si>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</si>
  <si>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</si>
  <si>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</si>
  <si>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</si>
  <si>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</si>
  <si>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</si>
  <si>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</si>
  <si>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</si>
  <si>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</si>
  <si>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</si>
  <si>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</si>
  <si>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</si>
  <si>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</si>
  <si>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</si>
  <si>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</si>
  <si>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</si>
  <si>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</si>
  <si>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</si>
  <si>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</si>
  <si>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</si>
  <si>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</si>
  <si>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</si>
  <si>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</si>
  <si>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</si>
  <si>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</si>
  <si>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</si>
  <si>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</si>
  <si>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</si>
  <si>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</si>
  <si>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</si>
  <si>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</si>
  <si>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</si>
  <si>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</si>
  <si>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</si>
  <si>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</si>
  <si>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</si>
  <si>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</si>
  <si>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</si>
  <si>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</si>
  <si>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</si>
  <si>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</si>
  <si>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</si>
  <si>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</si>
  <si>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</si>
  <si>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</si>
  <si>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</si>
  <si>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</si>
  <si>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</si>
  <si>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</si>
  <si>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</si>
  <si>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</si>
  <si>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</si>
  <si>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</si>
  <si>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</si>
  <si>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</si>
  <si>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</si>
  <si>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</si>
  <si>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</si>
  <si>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</si>
  <si>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</si>
  <si>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</si>
  <si>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</si>
  <si>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</si>
  <si>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</si>
  <si>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</si>
  <si>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</si>
  <si>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</si>
  <si>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</si>
  <si>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</si>
  <si>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</si>
  <si>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</si>
  <si>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</si>
  <si>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</si>
  <si>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</si>
  <si>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</si>
  <si>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</si>
  <si>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</si>
  <si>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</si>
  <si>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</si>
  <si>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</si>
  <si>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</si>
  <si>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</si>
  <si>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</si>
  <si>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</si>
  <si>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</si>
  <si>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</si>
  <si>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</si>
  <si>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</si>
  <si>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</si>
  <si>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</si>
  <si>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</si>
  <si>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</si>
  <si>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</si>
  <si>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</si>
  <si>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</si>
  <si>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</si>
  <si>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</si>
  <si>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</si>
  <si>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</si>
  <si>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</si>
  <si>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</si>
  <si>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</si>
  <si>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</si>
  <si>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</si>
  <si>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</si>
  <si>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</si>
  <si>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</si>
  <si>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</si>
  <si>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</si>
  <si>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</si>
  <si>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</si>
  <si>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</si>
  <si>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</si>
  <si>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</si>
  <si>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</si>
  <si>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</si>
  <si>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</si>
  <si>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</si>
  <si>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</si>
  <si>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</si>
  <si>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</si>
  <si>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</si>
  <si>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</si>
  <si>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</si>
  <si>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</si>
  <si>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</si>
  <si>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</si>
  <si>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</si>
  <si>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</si>
  <si>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</si>
  <si>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</si>
  <si>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</si>
  <si>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</si>
  <si>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</si>
  <si>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</si>
  <si>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</si>
  <si>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</si>
  <si>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</si>
  <si>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</si>
  <si>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</si>
  <si>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</si>
  <si>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</si>
  <si>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</si>
  <si>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</si>
  <si>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</si>
  <si>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</si>
  <si>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</si>
  <si>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</si>
  <si>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</si>
  <si>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</si>
  <si>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</si>
  <si>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</si>
  <si>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</si>
  <si>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</si>
  <si>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</si>
  <si>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</si>
  <si>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</si>
  <si>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</si>
  <si>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</si>
  <si>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</si>
  <si>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</si>
  <si>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</si>
  <si>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</si>
  <si>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</si>
  <si>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</si>
  <si>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</si>
  <si>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</si>
  <si>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</si>
  <si>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</si>
  <si>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</si>
  <si>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</si>
  <si>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</si>
  <si>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</si>
  <si>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</si>
  <si>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</si>
  <si>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</si>
  <si>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</si>
  <si>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</si>
  <si>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</si>
  <si>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</si>
  <si>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</si>
  <si>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</si>
  <si>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</si>
  <si>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</si>
  <si>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</si>
  <si>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</si>
  <si>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</si>
  <si>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</si>
  <si>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</si>
  <si>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</si>
  <si>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</si>
  <si>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</si>
  <si>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</si>
  <si>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</si>
  <si>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</si>
  <si>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</si>
  <si>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</si>
  <si>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</si>
  <si>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</si>
  <si>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</si>
  <si>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</si>
  <si>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</si>
  <si>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</si>
  <si>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</si>
  <si>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</si>
  <si>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</si>
  <si>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</si>
  <si>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</si>
  <si>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</si>
  <si>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</si>
  <si>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</si>
  <si>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</si>
  <si>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</si>
  <si>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</si>
  <si>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</si>
  <si>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</si>
  <si>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</si>
  <si>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</si>
  <si>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</si>
  <si>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</si>
  <si>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</si>
  <si>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</si>
  <si>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</si>
  <si>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</si>
  <si>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</si>
  <si>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</si>
  <si>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</si>
  <si>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</si>
  <si>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</si>
  <si>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</si>
  <si>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Modifié de 123 à 169, (Rapport p. 69).</t>
  </si>
  <si>
    <t>Y compris les deux entreprises d'Etat (ANAIM &amp; SOGUIPAMI). Modifié de 11 à 14 (Partie 3)</t>
  </si>
  <si>
    <t>Rapport p. 105</t>
  </si>
  <si>
    <t>Modifié de 11522.72 oz a 0.3266 tonnes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</si>
</sst>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00_);_(* \(#,##0.00\);_(* &quot;-&quot;??_);_(@_)"/>
    <numFmt numFmtId="165" formatCode="_ * #,##0.00_ ;_ * \-#,##0.00_ ;_ * &quot;-&quot;??_ ;_ @_ "/>
    <numFmt numFmtId="166" formatCode="_ * #,##0.0000_ ;_ * \-#,##0.0000_ ;_ * &quot;-&quot;??_ ;_ @_ "/>
    <numFmt numFmtId="167" formatCode="yyyy\-mm\-dd"/>
    <numFmt numFmtId="168" formatCode="_ * #,##0_ ;_ * \-#,##0_ ;_ * &quot;-&quot;??_ ;_ @_ "/>
    <numFmt numFmtId="169" formatCode="_ * #,##0.000_ ;_ * \-#,##0.000_ ;_ * &quot;-&quot;??_ ;_ @_ "/>
    <numFmt numFmtId="170" formatCode="_-* #,##0_-;\-* #,##0_-;_-* &quot;-&quot;??_-;_-@_-"/>
    <numFmt numFmtId="171" formatCode="0.0"/>
  </numFmts>
  <fonts count="81" x14ac:knownFonts="1">
    <font>
      <sz val="10.5"/>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i/>
      <sz val="12"/>
      <name val="Franklin Gothic Book"/>
      <family val="2"/>
    </font>
    <font>
      <sz val="12"/>
      <name val="Franklin Gothic Book"/>
      <family val="2"/>
    </font>
    <font>
      <b/>
      <sz val="12"/>
      <name val="Franklin Gothic Book"/>
      <family val="2"/>
    </font>
    <font>
      <u/>
      <sz val="12"/>
      <color rgb="FF0070C0"/>
      <name val="Franklin Gothic Book"/>
      <family val="2"/>
    </font>
    <font>
      <b/>
      <u/>
      <sz val="12"/>
      <name val="Franklin Gothic Book"/>
      <family val="2"/>
    </font>
    <font>
      <b/>
      <sz val="12"/>
      <color rgb="FF000000"/>
      <name val="Franklin Gothic Book"/>
      <family val="2"/>
    </font>
    <font>
      <u/>
      <sz val="12"/>
      <color rgb="FF0076AF"/>
      <name val="Franklin Gothic Book"/>
      <family val="2"/>
    </font>
    <font>
      <u/>
      <sz val="12"/>
      <color theme="10"/>
      <name val="Franklin Gothic Book"/>
      <family val="2"/>
    </font>
    <font>
      <b/>
      <u/>
      <sz val="12"/>
      <color theme="1"/>
      <name val="Franklin Gothic Book"/>
      <family val="2"/>
    </font>
    <font>
      <b/>
      <i/>
      <sz val="12"/>
      <color theme="1"/>
      <name val="Franklin Gothic Book"/>
      <family val="2"/>
    </font>
    <font>
      <b/>
      <i/>
      <u/>
      <sz val="12"/>
      <color theme="1"/>
      <name val="Franklin Gothic Book"/>
      <family val="2"/>
    </font>
    <font>
      <i/>
      <sz val="12"/>
      <color theme="1"/>
      <name val="Franklin Gothic Book"/>
      <family val="2"/>
    </font>
    <font>
      <i/>
      <u/>
      <sz val="12"/>
      <color theme="1"/>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b/>
      <sz val="10"/>
      <color rgb="FF0076AF"/>
      <name val="Franklin Gothic Book"/>
      <family val="2"/>
    </font>
    <font>
      <i/>
      <u/>
      <sz val="12"/>
      <color rgb="FF0076AF"/>
      <name val="Franklin Gothic Book"/>
      <family val="2"/>
    </font>
    <font>
      <i/>
      <sz val="12"/>
      <color theme="10"/>
      <name val="Franklin Gothic Book"/>
      <family val="2"/>
    </font>
    <font>
      <u/>
      <sz val="10.5"/>
      <color theme="10"/>
      <name val="Franklin Gothic Book"/>
      <family val="2"/>
    </font>
    <font>
      <b/>
      <i/>
      <sz val="12"/>
      <color rgb="FF000000"/>
      <name val="Franklin Gothic Book"/>
      <family val="2"/>
    </font>
    <font>
      <b/>
      <i/>
      <u/>
      <sz val="16"/>
      <color theme="1"/>
      <name val="Franklin Gothic Book"/>
      <family val="2"/>
    </font>
    <font>
      <b/>
      <i/>
      <sz val="12"/>
      <name val="Franklin Gothic Book"/>
      <family val="2"/>
    </font>
    <font>
      <i/>
      <u/>
      <sz val="12"/>
      <color theme="10"/>
      <name val="Franklin Gothic Book"/>
      <family val="2"/>
    </font>
    <font>
      <b/>
      <i/>
      <u/>
      <sz val="12"/>
      <color theme="10"/>
      <name val="Franklin Gothic Book"/>
      <family val="2"/>
    </font>
    <font>
      <i/>
      <u/>
      <sz val="12"/>
      <color rgb="FF000000"/>
      <name val="Franklin Gothic Book"/>
      <family val="2"/>
    </font>
    <font>
      <b/>
      <i/>
      <u/>
      <sz val="12"/>
      <color rgb="FF000000"/>
      <name val="Franklin Gothic Book"/>
      <family val="2"/>
    </font>
    <font>
      <i/>
      <sz val="12"/>
      <color rgb="FF0076AF"/>
      <name val="Franklin Gothic Book"/>
      <family val="2"/>
    </font>
    <font>
      <sz val="10.5"/>
      <color theme="1"/>
      <name val="Franklin Gothic Book"/>
      <family val="2"/>
    </font>
    <font>
      <i/>
      <sz val="10.5"/>
      <color theme="1"/>
      <name val="Franklin Gothic Book"/>
      <family val="2"/>
    </font>
    <font>
      <i/>
      <sz val="12"/>
      <color rgb="FF0070C0"/>
      <name val="Franklin Gothic Book"/>
      <family val="2"/>
    </font>
    <font>
      <b/>
      <sz val="10.5"/>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sz val="10.5"/>
      <color theme="10"/>
      <name val="Franklin Gothic Book"/>
      <family val="2"/>
    </font>
    <font>
      <i/>
      <u/>
      <sz val="10.5"/>
      <color rgb="FF0076AF"/>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i/>
      <u/>
      <sz val="12"/>
      <name val="Franklin Gothic Book"/>
      <family val="2"/>
    </font>
    <font>
      <b/>
      <sz val="18"/>
      <color theme="1"/>
      <name val="Franklin Gothic Book"/>
      <family val="2"/>
    </font>
    <font>
      <b/>
      <sz val="10.5"/>
      <color theme="1"/>
      <name val="Franklin Gothic Book"/>
      <family val="2"/>
    </font>
    <font>
      <i/>
      <u/>
      <sz val="10.5"/>
      <color theme="10"/>
      <name val="Franklin Gothic Book"/>
      <family val="2"/>
    </font>
    <font>
      <i/>
      <sz val="10.5"/>
      <color rgb="FF7F7F7F"/>
      <name val="Franklin Gothic Book"/>
      <family val="2"/>
    </font>
    <font>
      <b/>
      <i/>
      <u/>
      <sz val="10.5"/>
      <color theme="1"/>
      <name val="Franklin Gothic Book"/>
      <family val="2"/>
    </font>
    <font>
      <u/>
      <sz val="10.5"/>
      <color rgb="FF0076AF"/>
      <name val="Franklin Gothic Book"/>
      <family val="2"/>
    </font>
    <font>
      <sz val="10.5"/>
      <color theme="10"/>
      <name val="Franklin Gothic Book"/>
      <family val="2"/>
    </font>
    <font>
      <b/>
      <sz val="10.5"/>
      <color theme="10"/>
      <name val="Franklin Gothic Book"/>
      <family val="2"/>
    </font>
    <font>
      <b/>
      <sz val="16"/>
      <color theme="1"/>
      <name val="Franklin Gothic Book"/>
      <family val="2"/>
    </font>
    <font>
      <sz val="11"/>
      <color theme="1"/>
      <name val="Franklin Gothic Book"/>
      <family val="2"/>
    </font>
    <font>
      <i/>
      <sz val="11"/>
      <color rgb="FF000000"/>
      <name val="Franklin Gothic Book"/>
      <family val="2"/>
    </font>
    <font>
      <b/>
      <u/>
      <sz val="10.5"/>
      <name val="Franklin Gothic Book"/>
      <family val="2"/>
    </font>
    <font>
      <i/>
      <u/>
      <sz val="10.5"/>
      <name val="Franklin Gothic Book"/>
      <family val="2"/>
    </font>
    <font>
      <b/>
      <u/>
      <sz val="12"/>
      <color theme="4"/>
      <name val="Franklin Gothic Book"/>
      <family val="2"/>
    </font>
    <font>
      <sz val="8"/>
      <color theme="1"/>
      <name val="Trebuchet MS"/>
      <family val="2"/>
    </font>
    <font>
      <b/>
      <sz val="8"/>
      <color rgb="FFFF0000"/>
      <name val="Trebuchet MS"/>
      <family val="2"/>
    </font>
    <font>
      <sz val="11"/>
      <color theme="1"/>
      <name val="Times New Roman"/>
      <family val="1"/>
    </font>
    <font>
      <i/>
      <sz val="14"/>
      <color rgb="FF000000"/>
      <name val="Franklin Gothic Book"/>
      <family val="2"/>
    </font>
    <font>
      <b/>
      <sz val="10.5"/>
      <color theme="0"/>
      <name val="Franklin Gothic Book"/>
      <family val="2"/>
    </font>
    <font>
      <sz val="8"/>
      <name val="Calibri"/>
      <family val="2"/>
    </font>
    <font>
      <b/>
      <i/>
      <sz val="10.5"/>
      <color theme="1"/>
      <name val="Franklin Gothic Book"/>
      <family val="2"/>
    </font>
  </fonts>
  <fills count="15">
    <fill>
      <patternFill patternType="none"/>
    </fill>
    <fill>
      <patternFill patternType="gray125"/>
    </fill>
    <fill>
      <patternFill patternType="solid">
        <fgColor theme="0" tint="-0.14999847407452621"/>
        <bgColor indexed="64"/>
      </patternFill>
    </fill>
    <fill>
      <patternFill patternType="solid">
        <fgColor theme="4"/>
        <bgColor theme="4"/>
      </patternFill>
    </fill>
    <fill>
      <patternFill patternType="solid">
        <fgColor rgb="FFF2F2F2"/>
        <bgColor indexed="64"/>
      </patternFill>
    </fill>
    <fill>
      <patternFill patternType="solid">
        <fgColor rgb="FFD9D9D9"/>
        <bgColor indexed="64"/>
      </patternFill>
    </fill>
    <fill>
      <patternFill patternType="solid">
        <fgColor theme="4" tint="0.79998168889431442"/>
        <bgColor indexed="64"/>
      </patternFill>
    </fill>
    <fill>
      <patternFill patternType="solid">
        <fgColor theme="0"/>
        <bgColor indexed="64"/>
      </patternFill>
    </fill>
    <fill>
      <patternFill patternType="solid">
        <fgColor rgb="FFF6A70A"/>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FFF00"/>
        <bgColor indexed="64"/>
      </patternFill>
    </fill>
    <fill>
      <patternFill patternType="solid">
        <fgColor rgb="FF0076AF"/>
        <bgColor indexed="64"/>
      </patternFill>
    </fill>
    <fill>
      <patternFill patternType="solid">
        <fgColor rgb="FFC0C0C0"/>
        <bgColor indexed="64"/>
      </patternFill>
    </fill>
    <fill>
      <patternFill patternType="solid">
        <fgColor theme="2"/>
        <bgColor indexed="64"/>
      </patternFill>
    </fill>
  </fills>
  <borders count="48">
    <border>
      <left/>
      <right/>
      <top/>
      <bottom/>
      <diagonal/>
    </border>
    <border>
      <left/>
      <right/>
      <top style="thin">
        <color indexed="64"/>
      </top>
      <bottom/>
      <diagonal/>
    </border>
    <border>
      <left/>
      <right/>
      <top/>
      <bottom style="medium">
        <color indexed="64"/>
      </bottom>
      <diagonal/>
    </border>
    <border>
      <left/>
      <right/>
      <top/>
      <bottom style="medium">
        <color rgb="FF0076AF"/>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style="medium">
        <color rgb="FF0076AF"/>
      </top>
      <bottom/>
      <diagonal/>
    </border>
    <border>
      <left/>
      <right/>
      <top/>
      <bottom style="thin">
        <color indexed="64"/>
      </bottom>
      <diagonal/>
    </border>
    <border>
      <left/>
      <right/>
      <top/>
      <bottom style="medium">
        <color theme="0"/>
      </bottom>
      <diagonal/>
    </border>
    <border>
      <left/>
      <right/>
      <top style="medium">
        <color theme="0"/>
      </top>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indexed="64"/>
      </top>
      <bottom style="medium">
        <color rgb="FF188FBB"/>
      </bottom>
      <diagonal/>
    </border>
    <border>
      <left style="medium">
        <color indexed="64"/>
      </left>
      <right/>
      <top/>
      <bottom/>
      <diagonal/>
    </border>
    <border>
      <left/>
      <right/>
      <top/>
      <bottom style="thin">
        <color rgb="FF188FBB"/>
      </bottom>
      <diagonal/>
    </border>
    <border>
      <left/>
      <right/>
      <top style="thin">
        <color rgb="FF188FBB"/>
      </top>
      <bottom/>
      <diagonal/>
    </border>
    <border>
      <left/>
      <right/>
      <top style="thin">
        <color rgb="FF188FBB"/>
      </top>
      <bottom style="thin">
        <color rgb="FF188FBB"/>
      </bottom>
      <diagonal/>
    </border>
    <border>
      <left/>
      <right style="medium">
        <color indexed="64"/>
      </right>
      <top style="medium">
        <color indexed="64"/>
      </top>
      <bottom style="medium">
        <color indexed="64"/>
      </bottom>
      <diagonal/>
    </border>
  </borders>
  <cellStyleXfs count="7">
    <xf numFmtId="0" fontId="0" fillId="0" borderId="0"/>
    <xf numFmtId="165" fontId="1" fillId="0" borderId="0" applyFont="0" applyFill="0" applyBorder="0" applyAlignment="0" applyProtection="0"/>
    <xf numFmtId="0" fontId="4" fillId="0" borderId="0" applyNumberFormat="0" applyFill="0" applyBorder="0" applyAlignment="0" applyProtection="0"/>
    <xf numFmtId="0" fontId="5" fillId="0" borderId="0"/>
    <xf numFmtId="0" fontId="6" fillId="0" borderId="0" applyNumberForma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cellStyleXfs>
  <cellXfs count="453">
    <xf numFmtId="0" fontId="0" fillId="0" borderId="0" xfId="0"/>
    <xf numFmtId="0" fontId="0" fillId="0" borderId="8" xfId="0" applyBorder="1"/>
    <xf numFmtId="0" fontId="0" fillId="0" borderId="9" xfId="0" applyBorder="1"/>
    <xf numFmtId="0" fontId="0" fillId="0" borderId="0" xfId="0" applyAlignment="1">
      <alignment wrapText="1"/>
    </xf>
    <xf numFmtId="0" fontId="2" fillId="3" borderId="15" xfId="0" applyFont="1" applyFill="1" applyBorder="1" applyAlignment="1">
      <alignment wrapText="1"/>
    </xf>
    <xf numFmtId="0" fontId="3" fillId="0" borderId="0" xfId="0" applyFont="1" applyAlignment="1">
      <alignment wrapText="1"/>
    </xf>
    <xf numFmtId="49" fontId="7" fillId="0" borderId="0" xfId="0" applyNumberFormat="1" applyFont="1" applyAlignment="1">
      <alignment horizontal="left" wrapText="1"/>
    </xf>
    <xf numFmtId="0" fontId="9" fillId="0" borderId="0" xfId="0" quotePrefix="1" applyFont="1" applyAlignment="1">
      <alignment wrapText="1"/>
    </xf>
    <xf numFmtId="49" fontId="0" fillId="0" borderId="0" xfId="0" applyNumberFormat="1" applyAlignment="1">
      <alignment wrapText="1"/>
    </xf>
    <xf numFmtId="0" fontId="2" fillId="3" borderId="16" xfId="0" applyFont="1" applyFill="1" applyBorder="1" applyAlignment="1">
      <alignment wrapText="1"/>
    </xf>
    <xf numFmtId="0" fontId="0" fillId="0" borderId="8" xfId="0" applyBorder="1" applyAlignment="1">
      <alignment wrapText="1"/>
    </xf>
    <xf numFmtId="0" fontId="0" fillId="0" borderId="9" xfId="0" applyBorder="1" applyAlignment="1">
      <alignment wrapText="1"/>
    </xf>
    <xf numFmtId="0" fontId="10" fillId="0" borderId="0" xfId="3" applyFont="1" applyAlignment="1">
      <alignment horizontal="left" vertical="center"/>
    </xf>
    <xf numFmtId="0" fontId="10" fillId="0" borderId="0" xfId="3" applyFont="1" applyAlignment="1">
      <alignment horizontal="right" vertical="center"/>
    </xf>
    <xf numFmtId="0" fontId="11" fillId="2" borderId="0" xfId="3" applyFont="1" applyFill="1" applyAlignment="1">
      <alignment horizontal="left" vertical="center"/>
    </xf>
    <xf numFmtId="0" fontId="12" fillId="2" borderId="0" xfId="3" applyFont="1" applyFill="1" applyAlignment="1">
      <alignment horizontal="left" vertical="center"/>
    </xf>
    <xf numFmtId="0" fontId="10" fillId="2" borderId="0" xfId="3" applyFont="1" applyFill="1" applyAlignment="1">
      <alignment horizontal="left" vertical="center"/>
    </xf>
    <xf numFmtId="0" fontId="13" fillId="2" borderId="0" xfId="3" applyFont="1" applyFill="1" applyAlignment="1">
      <alignment vertical="center"/>
    </xf>
    <xf numFmtId="0" fontId="10" fillId="2" borderId="0" xfId="3" applyFont="1" applyFill="1" applyAlignment="1">
      <alignment vertical="center"/>
    </xf>
    <xf numFmtId="0" fontId="14" fillId="2" borderId="0" xfId="3" applyFont="1" applyFill="1" applyAlignment="1">
      <alignment vertical="center"/>
    </xf>
    <xf numFmtId="0" fontId="11" fillId="2" borderId="0" xfId="3" applyFont="1" applyFill="1" applyAlignment="1">
      <alignment vertical="center"/>
    </xf>
    <xf numFmtId="0" fontId="15" fillId="5" borderId="0" xfId="3" applyFont="1" applyFill="1" applyAlignment="1">
      <alignment horizontal="left" vertical="center"/>
    </xf>
    <xf numFmtId="0" fontId="11" fillId="2" borderId="0" xfId="3" applyFont="1" applyFill="1" applyAlignment="1">
      <alignment horizontal="left" vertical="center" wrapText="1" indent="2"/>
    </xf>
    <xf numFmtId="0" fontId="16" fillId="5" borderId="0" xfId="3" applyFont="1" applyFill="1" applyAlignment="1">
      <alignment vertical="center"/>
    </xf>
    <xf numFmtId="0" fontId="11" fillId="2" borderId="0" xfId="3" applyFont="1" applyFill="1" applyAlignment="1">
      <alignment vertical="center" wrapText="1"/>
    </xf>
    <xf numFmtId="0" fontId="15" fillId="5" borderId="0" xfId="3" applyFont="1" applyFill="1" applyAlignment="1">
      <alignment vertical="center"/>
    </xf>
    <xf numFmtId="0" fontId="16" fillId="2" borderId="0" xfId="3" applyFont="1" applyFill="1" applyAlignment="1">
      <alignment vertical="center"/>
    </xf>
    <xf numFmtId="0" fontId="15" fillId="2" borderId="0" xfId="3" applyFont="1" applyFill="1" applyAlignment="1">
      <alignment vertical="center"/>
    </xf>
    <xf numFmtId="0" fontId="12" fillId="2" borderId="0" xfId="3" applyFont="1" applyFill="1" applyAlignment="1">
      <alignment vertical="center"/>
    </xf>
    <xf numFmtId="0" fontId="18" fillId="5" borderId="0" xfId="3" applyFont="1" applyFill="1" applyAlignment="1">
      <alignment vertical="center"/>
    </xf>
    <xf numFmtId="0" fontId="19" fillId="2" borderId="0" xfId="3" applyFont="1" applyFill="1" applyAlignment="1">
      <alignment vertical="center"/>
    </xf>
    <xf numFmtId="0" fontId="15" fillId="5" borderId="0" xfId="3" applyFont="1" applyFill="1" applyAlignment="1">
      <alignment horizontal="left" vertical="center" indent="2"/>
    </xf>
    <xf numFmtId="0" fontId="20" fillId="2" borderId="0" xfId="2" applyFont="1" applyFill="1" applyBorder="1" applyAlignment="1"/>
    <xf numFmtId="0" fontId="10" fillId="7" borderId="0" xfId="3" applyFont="1" applyFill="1" applyAlignment="1">
      <alignment horizontal="left" vertical="center"/>
    </xf>
    <xf numFmtId="0" fontId="12" fillId="7" borderId="0" xfId="3" applyFont="1" applyFill="1" applyAlignment="1">
      <alignment vertical="center"/>
    </xf>
    <xf numFmtId="0" fontId="21" fillId="7" borderId="0" xfId="2" applyFont="1" applyFill="1" applyBorder="1" applyAlignment="1"/>
    <xf numFmtId="0" fontId="10" fillId="0" borderId="0" xfId="3" applyFont="1" applyAlignment="1">
      <alignment horizontal="left" vertical="center" wrapText="1"/>
    </xf>
    <xf numFmtId="0" fontId="18" fillId="6" borderId="37" xfId="3" applyFont="1" applyFill="1" applyBorder="1" applyAlignment="1">
      <alignment horizontal="left" vertical="center" wrapText="1"/>
    </xf>
    <xf numFmtId="0" fontId="18" fillId="0" borderId="37" xfId="3" applyFont="1" applyBorder="1" applyAlignment="1">
      <alignment horizontal="left" vertical="center" wrapText="1"/>
    </xf>
    <xf numFmtId="0" fontId="22" fillId="7" borderId="0" xfId="3" applyFont="1" applyFill="1" applyAlignment="1">
      <alignment horizontal="left" vertical="center"/>
    </xf>
    <xf numFmtId="0" fontId="21" fillId="2" borderId="0" xfId="4" applyFont="1" applyFill="1" applyBorder="1" applyAlignment="1"/>
    <xf numFmtId="0" fontId="12" fillId="0" borderId="0" xfId="3" applyFont="1" applyAlignment="1">
      <alignment vertical="center"/>
    </xf>
    <xf numFmtId="0" fontId="21" fillId="0" borderId="0" xfId="4" applyFont="1" applyFill="1" applyBorder="1" applyAlignment="1"/>
    <xf numFmtId="0" fontId="23" fillId="4" borderId="27" xfId="3" applyFont="1" applyFill="1" applyBorder="1" applyAlignment="1">
      <alignment vertical="center" wrapText="1"/>
    </xf>
    <xf numFmtId="0" fontId="25" fillId="0" borderId="0" xfId="3" applyFont="1" applyAlignment="1">
      <alignment vertical="center" wrapText="1"/>
    </xf>
    <xf numFmtId="0" fontId="23" fillId="4" borderId="30" xfId="3" applyFont="1" applyFill="1" applyBorder="1" applyAlignment="1">
      <alignment vertical="center" wrapText="1"/>
    </xf>
    <xf numFmtId="0" fontId="25" fillId="4" borderId="1" xfId="3" applyFont="1" applyFill="1" applyBorder="1" applyAlignment="1">
      <alignment vertical="center" wrapText="1"/>
    </xf>
    <xf numFmtId="0" fontId="25" fillId="4" borderId="31" xfId="3" applyFont="1" applyFill="1" applyBorder="1" applyAlignment="1">
      <alignment vertical="center" wrapText="1"/>
    </xf>
    <xf numFmtId="0" fontId="25" fillId="4" borderId="28" xfId="3" applyFont="1" applyFill="1" applyBorder="1" applyAlignment="1">
      <alignment vertical="center" wrapText="1"/>
    </xf>
    <xf numFmtId="0" fontId="25" fillId="4" borderId="34" xfId="3" applyFont="1" applyFill="1" applyBorder="1" applyAlignment="1">
      <alignment vertical="center" wrapText="1"/>
    </xf>
    <xf numFmtId="0" fontId="25" fillId="4" borderId="0" xfId="3" applyFont="1" applyFill="1" applyAlignment="1">
      <alignment vertical="center" wrapText="1"/>
    </xf>
    <xf numFmtId="0" fontId="25" fillId="4" borderId="35" xfId="3" applyFont="1" applyFill="1" applyBorder="1" applyAlignment="1">
      <alignment vertical="center" wrapText="1"/>
    </xf>
    <xf numFmtId="0" fontId="26" fillId="4" borderId="29" xfId="3" applyFont="1" applyFill="1" applyBorder="1" applyAlignment="1">
      <alignment vertical="center" wrapText="1"/>
    </xf>
    <xf numFmtId="0" fontId="25" fillId="4" borderId="33" xfId="3" applyFont="1" applyFill="1" applyBorder="1" applyAlignment="1">
      <alignment vertical="center" wrapText="1"/>
    </xf>
    <xf numFmtId="0" fontId="12" fillId="0" borderId="3" xfId="3" applyFont="1" applyBorder="1" applyAlignment="1">
      <alignment vertical="center"/>
    </xf>
    <xf numFmtId="0" fontId="10" fillId="0" borderId="3" xfId="3" applyFont="1" applyBorder="1" applyAlignment="1">
      <alignment horizontal="left" vertical="center"/>
    </xf>
    <xf numFmtId="0" fontId="25" fillId="0" borderId="0" xfId="3" applyFont="1" applyAlignment="1">
      <alignment horizontal="left" vertical="center"/>
    </xf>
    <xf numFmtId="0" fontId="12" fillId="0" borderId="0" xfId="3" applyFont="1" applyAlignment="1">
      <alignment horizontal="left" vertical="center" indent="2"/>
    </xf>
    <xf numFmtId="0" fontId="11" fillId="0" borderId="0" xfId="3" applyFont="1" applyAlignment="1">
      <alignment vertical="center"/>
    </xf>
    <xf numFmtId="0" fontId="19" fillId="0" borderId="0" xfId="3" applyFont="1" applyAlignment="1">
      <alignment vertical="center"/>
    </xf>
    <xf numFmtId="0" fontId="11" fillId="0" borderId="0" xfId="3" applyFont="1" applyAlignment="1">
      <alignment horizontal="left" vertical="center"/>
    </xf>
    <xf numFmtId="0" fontId="11" fillId="0" borderId="0" xfId="3" applyFont="1" applyAlignment="1">
      <alignment horizontal="left" vertical="center" indent="2"/>
    </xf>
    <xf numFmtId="167" fontId="11" fillId="0" borderId="0" xfId="3" applyNumberFormat="1" applyFont="1" applyAlignment="1">
      <alignment vertical="center"/>
    </xf>
    <xf numFmtId="0" fontId="11" fillId="0" borderId="0" xfId="3" applyFont="1" applyAlignment="1">
      <alignment horizontal="left" vertical="center" wrapText="1" indent="2"/>
    </xf>
    <xf numFmtId="0" fontId="31" fillId="0" borderId="0" xfId="3" applyFont="1" applyAlignment="1">
      <alignment vertical="center"/>
    </xf>
    <xf numFmtId="0" fontId="11" fillId="0" borderId="0" xfId="3" applyFont="1" applyAlignment="1">
      <alignment horizontal="left" vertical="center" indent="4"/>
    </xf>
    <xf numFmtId="0" fontId="11" fillId="0" borderId="0" xfId="3" applyFont="1" applyAlignment="1">
      <alignment horizontal="left" vertical="center" indent="6"/>
    </xf>
    <xf numFmtId="0" fontId="32" fillId="0" borderId="0" xfId="2" applyFont="1" applyFill="1" applyBorder="1" applyAlignment="1">
      <alignment horizontal="left" vertical="center" indent="2"/>
    </xf>
    <xf numFmtId="166" fontId="11" fillId="0" borderId="0" xfId="1" applyNumberFormat="1" applyFont="1" applyFill="1" applyBorder="1" applyAlignment="1">
      <alignment vertical="center"/>
    </xf>
    <xf numFmtId="0" fontId="33" fillId="0" borderId="0" xfId="2" applyFont="1" applyFill="1" applyBorder="1" applyAlignment="1">
      <alignment horizontal="left" vertical="center" wrapText="1"/>
    </xf>
    <xf numFmtId="0" fontId="23" fillId="0" borderId="0" xfId="3" applyFont="1" applyAlignment="1">
      <alignment horizontal="left" vertical="center"/>
    </xf>
    <xf numFmtId="0" fontId="34" fillId="0" borderId="0" xfId="3" applyFont="1" applyAlignment="1">
      <alignment vertical="center"/>
    </xf>
    <xf numFmtId="10" fontId="11" fillId="0" borderId="0" xfId="3" applyNumberFormat="1" applyFont="1" applyAlignment="1">
      <alignment horizontal="left" vertical="center"/>
    </xf>
    <xf numFmtId="0" fontId="35" fillId="5" borderId="0" xfId="3" applyFont="1" applyFill="1" applyAlignment="1">
      <alignment horizontal="left" vertical="center"/>
    </xf>
    <xf numFmtId="0" fontId="10" fillId="5" borderId="0" xfId="3" applyFont="1" applyFill="1" applyAlignment="1">
      <alignment horizontal="left" vertical="center"/>
    </xf>
    <xf numFmtId="0" fontId="25" fillId="5" borderId="0" xfId="3" applyFont="1" applyFill="1" applyAlignment="1">
      <alignment vertical="center" wrapText="1"/>
    </xf>
    <xf numFmtId="0" fontId="37" fillId="2" borderId="0" xfId="2" applyFont="1" applyFill="1"/>
    <xf numFmtId="0" fontId="37" fillId="0" borderId="0" xfId="2" applyFont="1" applyFill="1"/>
    <xf numFmtId="0" fontId="22" fillId="0" borderId="0" xfId="3" applyFont="1" applyAlignment="1">
      <alignment horizontal="left" vertical="center"/>
    </xf>
    <xf numFmtId="0" fontId="18" fillId="0" borderId="37" xfId="3" applyFont="1" applyBorder="1" applyAlignment="1">
      <alignment horizontal="left" vertical="center"/>
    </xf>
    <xf numFmtId="0" fontId="10" fillId="0" borderId="0" xfId="3" quotePrefix="1" applyFont="1" applyAlignment="1">
      <alignment horizontal="left" vertical="center"/>
    </xf>
    <xf numFmtId="0" fontId="13" fillId="0" borderId="2" xfId="3" applyFont="1" applyBorder="1" applyAlignment="1" applyProtection="1">
      <alignment vertical="center"/>
      <protection locked="0"/>
    </xf>
    <xf numFmtId="0" fontId="10" fillId="0" borderId="2" xfId="3" applyFont="1" applyBorder="1" applyAlignment="1">
      <alignment horizontal="left" vertical="center"/>
    </xf>
    <xf numFmtId="0" fontId="10" fillId="0" borderId="2" xfId="3" applyFont="1" applyBorder="1" applyAlignment="1">
      <alignment vertical="center"/>
    </xf>
    <xf numFmtId="0" fontId="26" fillId="0" borderId="0" xfId="3" applyFont="1" applyAlignment="1">
      <alignment horizontal="left" vertical="center"/>
    </xf>
    <xf numFmtId="0" fontId="39" fillId="0" borderId="2" xfId="3" applyFont="1" applyBorder="1" applyAlignment="1" applyProtection="1">
      <alignment horizontal="left" vertical="center"/>
      <protection locked="0"/>
    </xf>
    <xf numFmtId="0" fontId="26" fillId="0" borderId="2" xfId="3" applyFont="1" applyBorder="1" applyAlignment="1">
      <alignment horizontal="left" vertical="center"/>
    </xf>
    <xf numFmtId="0" fontId="40" fillId="0" borderId="2" xfId="3" applyFont="1" applyBorder="1" applyAlignment="1">
      <alignment horizontal="left" vertical="center"/>
    </xf>
    <xf numFmtId="0" fontId="24" fillId="0" borderId="2" xfId="3" applyFont="1" applyBorder="1" applyAlignment="1">
      <alignment horizontal="left" vertical="center"/>
    </xf>
    <xf numFmtId="0" fontId="19" fillId="0" borderId="5" xfId="3" applyFont="1" applyBorder="1" applyAlignment="1">
      <alignment vertical="center"/>
    </xf>
    <xf numFmtId="0" fontId="19" fillId="0" borderId="10" xfId="3" applyFont="1" applyBorder="1" applyAlignment="1" applyProtection="1">
      <alignment vertical="center"/>
      <protection locked="0"/>
    </xf>
    <xf numFmtId="0" fontId="11" fillId="0" borderId="2" xfId="3" applyFont="1" applyBorder="1" applyAlignment="1">
      <alignment horizontal="left" vertical="center"/>
    </xf>
    <xf numFmtId="0" fontId="11" fillId="0" borderId="5" xfId="3" applyFont="1" applyBorder="1" applyAlignment="1" applyProtection="1">
      <alignment horizontal="left" vertical="center" indent="2"/>
      <protection locked="0"/>
    </xf>
    <xf numFmtId="0" fontId="25" fillId="6" borderId="7" xfId="3" applyFont="1" applyFill="1" applyBorder="1" applyAlignment="1">
      <alignment horizontal="left" vertical="center"/>
    </xf>
    <xf numFmtId="0" fontId="12" fillId="0" borderId="5" xfId="3" applyFont="1" applyBorder="1" applyAlignment="1" applyProtection="1">
      <alignment horizontal="left" vertical="center" indent="2"/>
      <protection locked="0"/>
    </xf>
    <xf numFmtId="0" fontId="11" fillId="0" borderId="6" xfId="3" applyFont="1" applyBorder="1" applyAlignment="1">
      <alignment vertical="center"/>
    </xf>
    <xf numFmtId="0" fontId="12" fillId="0" borderId="10" xfId="3" applyFont="1" applyBorder="1" applyAlignment="1" applyProtection="1">
      <alignment horizontal="left" vertical="center" indent="2"/>
      <protection locked="0"/>
    </xf>
    <xf numFmtId="0" fontId="25" fillId="0" borderId="2" xfId="3" applyFont="1" applyBorder="1" applyAlignment="1">
      <alignment horizontal="left" vertical="center"/>
    </xf>
    <xf numFmtId="0" fontId="11" fillId="0" borderId="11" xfId="3" applyFont="1" applyBorder="1" applyAlignment="1">
      <alignment vertical="center"/>
    </xf>
    <xf numFmtId="0" fontId="25" fillId="6" borderId="12" xfId="3" applyFont="1" applyFill="1" applyBorder="1" applyAlignment="1">
      <alignment horizontal="left" vertical="center"/>
    </xf>
    <xf numFmtId="0" fontId="11" fillId="0" borderId="10" xfId="3" applyFont="1" applyBorder="1" applyAlignment="1" applyProtection="1">
      <alignment horizontal="left" vertical="center" indent="2"/>
      <protection locked="0"/>
    </xf>
    <xf numFmtId="0" fontId="10" fillId="7" borderId="17" xfId="3" applyFont="1" applyFill="1" applyBorder="1" applyAlignment="1">
      <alignment horizontal="left" vertical="center"/>
    </xf>
    <xf numFmtId="0" fontId="11" fillId="0" borderId="5" xfId="3" applyFont="1" applyBorder="1" applyAlignment="1" applyProtection="1">
      <alignment horizontal="left" vertical="center" wrapText="1" indent="2"/>
      <protection locked="0"/>
    </xf>
    <xf numFmtId="0" fontId="11" fillId="0" borderId="13" xfId="3" applyFont="1" applyBorder="1" applyAlignment="1" applyProtection="1">
      <alignment horizontal="left" vertical="center" wrapText="1" indent="2"/>
      <protection locked="0"/>
    </xf>
    <xf numFmtId="0" fontId="25" fillId="0" borderId="1" xfId="3" applyFont="1" applyBorder="1" applyAlignment="1">
      <alignment horizontal="left" vertical="center"/>
    </xf>
    <xf numFmtId="0" fontId="25" fillId="6" borderId="1" xfId="3" applyFont="1" applyFill="1" applyBorder="1" applyAlignment="1">
      <alignment horizontal="left" vertical="center"/>
    </xf>
    <xf numFmtId="0" fontId="25" fillId="6" borderId="0" xfId="3" applyFont="1" applyFill="1" applyAlignment="1">
      <alignment horizontal="left" vertical="center"/>
    </xf>
    <xf numFmtId="0" fontId="25" fillId="0" borderId="13" xfId="3" applyFont="1" applyBorder="1" applyAlignment="1">
      <alignment horizontal="left" vertical="center"/>
    </xf>
    <xf numFmtId="0" fontId="25" fillId="6" borderId="14" xfId="3" applyFont="1" applyFill="1" applyBorder="1" applyAlignment="1">
      <alignment horizontal="left" vertical="center"/>
    </xf>
    <xf numFmtId="0" fontId="25" fillId="0" borderId="12" xfId="3" applyFont="1" applyBorder="1" applyAlignment="1">
      <alignment horizontal="left" vertical="center"/>
    </xf>
    <xf numFmtId="0" fontId="31" fillId="6" borderId="2" xfId="3" applyFont="1" applyFill="1" applyBorder="1" applyAlignment="1">
      <alignment vertical="center"/>
    </xf>
    <xf numFmtId="0" fontId="42" fillId="0" borderId="0" xfId="3" applyFont="1" applyAlignment="1">
      <alignment horizontal="left" vertical="center"/>
    </xf>
    <xf numFmtId="0" fontId="42" fillId="0" borderId="26" xfId="3" applyFont="1" applyBorder="1" applyAlignment="1">
      <alignment horizontal="left" vertical="center"/>
    </xf>
    <xf numFmtId="0" fontId="42" fillId="0" borderId="17" xfId="3" applyFont="1" applyBorder="1" applyAlignment="1">
      <alignment horizontal="left" vertical="center"/>
    </xf>
    <xf numFmtId="0" fontId="11" fillId="0" borderId="0" xfId="3" applyFont="1" applyAlignment="1">
      <alignment horizontal="left" vertical="center" indent="1"/>
    </xf>
    <xf numFmtId="0" fontId="43" fillId="0" borderId="0" xfId="3" applyFont="1" applyAlignment="1">
      <alignment horizontal="left" vertical="center"/>
    </xf>
    <xf numFmtId="0" fontId="31" fillId="6" borderId="38" xfId="3" applyFont="1" applyFill="1" applyBorder="1" applyAlignment="1">
      <alignment vertical="center"/>
    </xf>
    <xf numFmtId="0" fontId="11" fillId="0" borderId="2" xfId="3" applyFont="1" applyBorder="1" applyAlignment="1">
      <alignment horizontal="left" vertical="center" indent="1"/>
    </xf>
    <xf numFmtId="0" fontId="43" fillId="0" borderId="2" xfId="3" applyFont="1" applyBorder="1" applyAlignment="1">
      <alignment horizontal="left" vertical="center"/>
    </xf>
    <xf numFmtId="0" fontId="42" fillId="0" borderId="2" xfId="3" applyFont="1" applyBorder="1" applyAlignment="1">
      <alignment horizontal="left" vertical="center"/>
    </xf>
    <xf numFmtId="0" fontId="31" fillId="6" borderId="0" xfId="3" applyFont="1" applyFill="1" applyAlignment="1">
      <alignment vertical="center"/>
    </xf>
    <xf numFmtId="0" fontId="10" fillId="0" borderId="17" xfId="3" applyFont="1" applyBorder="1" applyAlignment="1">
      <alignment horizontal="left" vertical="center"/>
    </xf>
    <xf numFmtId="0" fontId="11" fillId="0" borderId="5" xfId="3" applyFont="1" applyBorder="1" applyAlignment="1" applyProtection="1">
      <alignment horizontal="left" vertical="center" indent="4"/>
      <protection locked="0"/>
    </xf>
    <xf numFmtId="0" fontId="11" fillId="0" borderId="5" xfId="3" applyFont="1" applyBorder="1" applyAlignment="1" applyProtection="1">
      <alignment horizontal="left" vertical="center" indent="6"/>
      <protection locked="0"/>
    </xf>
    <xf numFmtId="0" fontId="25" fillId="0" borderId="41" xfId="3" applyFont="1" applyBorder="1" applyAlignment="1">
      <alignment horizontal="left" vertical="center"/>
    </xf>
    <xf numFmtId="0" fontId="25" fillId="6" borderId="23" xfId="3" applyFont="1" applyFill="1" applyBorder="1" applyAlignment="1">
      <alignment horizontal="left" vertical="center"/>
    </xf>
    <xf numFmtId="0" fontId="32" fillId="0" borderId="1" xfId="2" applyFont="1" applyFill="1" applyBorder="1" applyAlignment="1" applyProtection="1">
      <alignment horizontal="left" vertical="center" indent="2"/>
      <protection locked="0"/>
    </xf>
    <xf numFmtId="0" fontId="11" fillId="0" borderId="0" xfId="3" applyFont="1" applyAlignment="1" applyProtection="1">
      <alignment horizontal="left" vertical="center" indent="4"/>
      <protection locked="0"/>
    </xf>
    <xf numFmtId="0" fontId="11" fillId="0" borderId="23" xfId="3" applyFont="1" applyBorder="1" applyAlignment="1" applyProtection="1">
      <alignment horizontal="left" vertical="center" indent="4"/>
      <protection locked="0"/>
    </xf>
    <xf numFmtId="0" fontId="25" fillId="0" borderId="23" xfId="3" applyFont="1" applyBorder="1" applyAlignment="1">
      <alignment horizontal="left" vertical="center"/>
    </xf>
    <xf numFmtId="0" fontId="21" fillId="0" borderId="5" xfId="2" applyFont="1" applyFill="1" applyBorder="1" applyAlignment="1" applyProtection="1">
      <alignment horizontal="left" vertical="center" wrapText="1"/>
      <protection locked="0"/>
    </xf>
    <xf numFmtId="0" fontId="11" fillId="0" borderId="1" xfId="3" applyFont="1" applyBorder="1" applyAlignment="1">
      <alignment vertical="center"/>
    </xf>
    <xf numFmtId="0" fontId="11" fillId="0" borderId="10" xfId="3" applyFont="1" applyBorder="1" applyAlignment="1" applyProtection="1">
      <alignment horizontal="left" vertical="center" indent="4"/>
      <protection locked="0"/>
    </xf>
    <xf numFmtId="0" fontId="25" fillId="6" borderId="2" xfId="3" applyFont="1" applyFill="1" applyBorder="1" applyAlignment="1">
      <alignment horizontal="left" vertical="center"/>
    </xf>
    <xf numFmtId="0" fontId="19" fillId="0" borderId="2" xfId="3" applyFont="1" applyBorder="1" applyAlignment="1" applyProtection="1">
      <alignment vertical="center"/>
      <protection locked="0"/>
    </xf>
    <xf numFmtId="0" fontId="23" fillId="0" borderId="2" xfId="3" applyFont="1" applyBorder="1" applyAlignment="1">
      <alignment horizontal="left" vertical="center"/>
    </xf>
    <xf numFmtId="10" fontId="34" fillId="0" borderId="17" xfId="3" applyNumberFormat="1" applyFont="1" applyBorder="1" applyAlignment="1">
      <alignment vertical="center"/>
    </xf>
    <xf numFmtId="10" fontId="11" fillId="0" borderId="6" xfId="3" applyNumberFormat="1" applyFont="1" applyBorder="1" applyAlignment="1">
      <alignment horizontal="left" vertical="center"/>
    </xf>
    <xf numFmtId="0" fontId="25" fillId="0" borderId="7" xfId="3" applyFont="1" applyBorder="1" applyAlignment="1">
      <alignment horizontal="left" vertical="center"/>
    </xf>
    <xf numFmtId="10" fontId="10" fillId="0" borderId="0" xfId="6" applyNumberFormat="1" applyFont="1" applyFill="1" applyAlignment="1">
      <alignment horizontal="left" vertical="center"/>
    </xf>
    <xf numFmtId="0" fontId="19" fillId="0" borderId="26" xfId="3" applyFont="1" applyBorder="1" applyAlignment="1" applyProtection="1">
      <alignment vertical="center"/>
      <protection locked="0"/>
    </xf>
    <xf numFmtId="0" fontId="23" fillId="0" borderId="17" xfId="3" applyFont="1" applyBorder="1" applyAlignment="1">
      <alignment horizontal="left" vertical="center"/>
    </xf>
    <xf numFmtId="0" fontId="34" fillId="0" borderId="17" xfId="3" applyFont="1" applyBorder="1" applyAlignment="1">
      <alignment vertical="center"/>
    </xf>
    <xf numFmtId="0" fontId="11" fillId="0" borderId="10" xfId="3" applyFont="1" applyBorder="1" applyAlignment="1" applyProtection="1">
      <alignment vertical="center"/>
      <protection locked="0"/>
    </xf>
    <xf numFmtId="0" fontId="12" fillId="5" borderId="0" xfId="3" applyFont="1" applyFill="1" applyAlignment="1">
      <alignment horizontal="left" vertical="center"/>
    </xf>
    <xf numFmtId="0" fontId="22" fillId="6" borderId="37" xfId="3" applyFont="1" applyFill="1" applyBorder="1" applyAlignment="1">
      <alignment horizontal="left" vertical="center" wrapText="1"/>
    </xf>
    <xf numFmtId="0" fontId="13" fillId="0" borderId="0" xfId="3" applyFont="1" applyAlignment="1">
      <alignment vertical="center"/>
    </xf>
    <xf numFmtId="0" fontId="10" fillId="0" borderId="0" xfId="3" applyFont="1" applyAlignment="1">
      <alignment vertical="center"/>
    </xf>
    <xf numFmtId="0" fontId="12" fillId="0" borderId="0" xfId="3" applyFont="1" applyAlignment="1">
      <alignment horizontal="left" vertical="center"/>
    </xf>
    <xf numFmtId="0" fontId="46" fillId="0" borderId="0" xfId="3" applyFont="1" applyAlignment="1">
      <alignment horizontal="left" vertical="center"/>
    </xf>
    <xf numFmtId="0" fontId="47" fillId="0" borderId="0" xfId="3" applyFont="1" applyAlignment="1">
      <alignment horizontal="left" vertical="center"/>
    </xf>
    <xf numFmtId="0" fontId="48" fillId="0" borderId="0" xfId="3" applyFont="1" applyAlignment="1">
      <alignment horizontal="left" vertical="center"/>
    </xf>
    <xf numFmtId="0" fontId="49" fillId="0" borderId="27" xfId="2" applyFont="1" applyFill="1" applyBorder="1" applyAlignment="1">
      <alignment horizontal="left" vertical="center" wrapText="1"/>
    </xf>
    <xf numFmtId="0" fontId="50" fillId="0" borderId="27" xfId="3" applyFont="1" applyBorder="1" applyAlignment="1">
      <alignment vertical="center" wrapText="1"/>
    </xf>
    <xf numFmtId="0" fontId="42" fillId="6" borderId="27" xfId="3" applyFont="1" applyFill="1" applyBorder="1" applyAlignment="1">
      <alignment horizontal="left" vertical="center"/>
    </xf>
    <xf numFmtId="0" fontId="50" fillId="0" borderId="28" xfId="3" applyFont="1" applyBorder="1" applyAlignment="1">
      <alignment horizontal="left" vertical="center" indent="1"/>
    </xf>
    <xf numFmtId="0" fontId="50" fillId="0" borderId="28" xfId="3" applyFont="1" applyBorder="1" applyAlignment="1">
      <alignment vertical="center" wrapText="1"/>
    </xf>
    <xf numFmtId="0" fontId="42" fillId="6" borderId="28" xfId="3" applyFont="1" applyFill="1" applyBorder="1" applyAlignment="1">
      <alignment horizontal="left" vertical="center"/>
    </xf>
    <xf numFmtId="0" fontId="50" fillId="0" borderId="28" xfId="3" applyFont="1" applyBorder="1" applyAlignment="1">
      <alignment horizontal="left" vertical="center" indent="3"/>
    </xf>
    <xf numFmtId="0" fontId="50" fillId="0" borderId="29" xfId="3" applyFont="1" applyBorder="1" applyAlignment="1">
      <alignment horizontal="left" vertical="center" indent="3"/>
    </xf>
    <xf numFmtId="0" fontId="42" fillId="6" borderId="29" xfId="3" applyFont="1" applyFill="1" applyBorder="1" applyAlignment="1">
      <alignment horizontal="left" vertical="center"/>
    </xf>
    <xf numFmtId="0" fontId="50" fillId="0" borderId="0" xfId="3" applyFont="1" applyAlignment="1">
      <alignment horizontal="left" vertical="center"/>
    </xf>
    <xf numFmtId="0" fontId="51" fillId="0" borderId="0" xfId="3" applyFont="1" applyAlignment="1">
      <alignment horizontal="left" vertical="center"/>
    </xf>
    <xf numFmtId="0" fontId="10" fillId="0" borderId="35" xfId="3" applyFont="1" applyBorder="1" applyAlignment="1">
      <alignment horizontal="left" vertical="center"/>
    </xf>
    <xf numFmtId="0" fontId="50" fillId="0" borderId="0" xfId="3" applyFont="1" applyAlignment="1">
      <alignment horizontal="left" vertical="center" indent="5"/>
    </xf>
    <xf numFmtId="0" fontId="42" fillId="0" borderId="28" xfId="3" applyFont="1" applyBorder="1" applyAlignment="1">
      <alignment horizontal="left" vertical="center"/>
    </xf>
    <xf numFmtId="0" fontId="50" fillId="0" borderId="34" xfId="3" applyFont="1" applyBorder="1" applyAlignment="1">
      <alignment horizontal="left" vertical="center" indent="5"/>
    </xf>
    <xf numFmtId="0" fontId="50" fillId="0" borderId="34" xfId="3" applyFont="1" applyBorder="1" applyAlignment="1">
      <alignment horizontal="left" vertical="center" indent="1"/>
    </xf>
    <xf numFmtId="0" fontId="50" fillId="0" borderId="40" xfId="3" applyFont="1" applyBorder="1" applyAlignment="1">
      <alignment horizontal="left" vertical="center"/>
    </xf>
    <xf numFmtId="0" fontId="42" fillId="0" borderId="40" xfId="3" applyFont="1" applyBorder="1" applyAlignment="1">
      <alignment horizontal="left" vertical="center"/>
    </xf>
    <xf numFmtId="0" fontId="52" fillId="0" borderId="27" xfId="3" applyFont="1" applyBorder="1" applyAlignment="1">
      <alignment vertical="center"/>
    </xf>
    <xf numFmtId="0" fontId="50" fillId="0" borderId="29" xfId="3" applyFont="1" applyBorder="1" applyAlignment="1">
      <alignment horizontal="left" vertical="center" wrapText="1" indent="1"/>
    </xf>
    <xf numFmtId="0" fontId="42" fillId="0" borderId="27" xfId="3" applyFont="1" applyBorder="1" applyAlignment="1">
      <alignment vertical="center"/>
    </xf>
    <xf numFmtId="0" fontId="50" fillId="0" borderId="29" xfId="3" applyFont="1" applyBorder="1" applyAlignment="1">
      <alignment horizontal="left" vertical="center" indent="1"/>
    </xf>
    <xf numFmtId="0" fontId="50" fillId="0" borderId="28" xfId="3" applyFont="1" applyBorder="1" applyAlignment="1">
      <alignment horizontal="left" vertical="center" wrapText="1" indent="1"/>
    </xf>
    <xf numFmtId="0" fontId="50" fillId="0" borderId="28" xfId="3" applyFont="1" applyBorder="1" applyAlignment="1">
      <alignment horizontal="left" vertical="center" wrapText="1" indent="3"/>
    </xf>
    <xf numFmtId="0" fontId="50" fillId="0" borderId="29" xfId="3" applyFont="1" applyBorder="1" applyAlignment="1">
      <alignment horizontal="left" vertical="center" wrapText="1" indent="3"/>
    </xf>
    <xf numFmtId="0" fontId="51" fillId="0" borderId="27" xfId="3" applyFont="1" applyBorder="1" applyAlignment="1">
      <alignment vertical="center"/>
    </xf>
    <xf numFmtId="0" fontId="53" fillId="0" borderId="28" xfId="2" applyFont="1" applyFill="1" applyBorder="1" applyAlignment="1">
      <alignment horizontal="left" vertical="center" wrapText="1" indent="1"/>
    </xf>
    <xf numFmtId="0" fontId="53" fillId="0" borderId="29" xfId="2" applyFont="1" applyFill="1" applyBorder="1" applyAlignment="1">
      <alignment horizontal="left" vertical="center" wrapText="1" indent="1"/>
    </xf>
    <xf numFmtId="0" fontId="50" fillId="0" borderId="29" xfId="3" applyFont="1" applyBorder="1" applyAlignment="1">
      <alignment vertical="center" wrapText="1"/>
    </xf>
    <xf numFmtId="0" fontId="53" fillId="0" borderId="28" xfId="2" applyFont="1" applyFill="1" applyBorder="1" applyAlignment="1">
      <alignment horizontal="left" vertical="center" wrapText="1" indent="3"/>
    </xf>
    <xf numFmtId="0" fontId="10" fillId="0" borderId="28" xfId="3" applyFont="1" applyBorder="1" applyAlignment="1">
      <alignment horizontal="left" vertical="center"/>
    </xf>
    <xf numFmtId="0" fontId="50" fillId="0" borderId="28" xfId="3" applyFont="1" applyBorder="1" applyAlignment="1">
      <alignment horizontal="left" vertical="center" wrapText="1" indent="5"/>
    </xf>
    <xf numFmtId="0" fontId="51" fillId="0" borderId="0" xfId="3" applyFont="1" applyAlignment="1">
      <alignment vertical="center"/>
    </xf>
    <xf numFmtId="0" fontId="53" fillId="0" borderId="29" xfId="2" applyFont="1" applyFill="1" applyBorder="1" applyAlignment="1">
      <alignment horizontal="left" vertical="center" wrapText="1" indent="3"/>
    </xf>
    <xf numFmtId="0" fontId="42" fillId="0" borderId="35" xfId="3" applyFont="1" applyBorder="1" applyAlignment="1">
      <alignment horizontal="left" vertical="center"/>
    </xf>
    <xf numFmtId="0" fontId="50" fillId="7" borderId="27" xfId="3" applyFont="1" applyFill="1" applyBorder="1" applyAlignment="1">
      <alignment vertical="center" wrapText="1"/>
    </xf>
    <xf numFmtId="0" fontId="51" fillId="7" borderId="27" xfId="3" applyFont="1" applyFill="1" applyBorder="1" applyAlignment="1">
      <alignment vertical="center"/>
    </xf>
    <xf numFmtId="0" fontId="53" fillId="0" borderId="28" xfId="2" applyFont="1" applyFill="1" applyBorder="1" applyAlignment="1">
      <alignment horizontal="left" vertical="center" wrapText="1"/>
    </xf>
    <xf numFmtId="0" fontId="54" fillId="0" borderId="28" xfId="2" applyFont="1" applyFill="1" applyBorder="1" applyAlignment="1">
      <alignment horizontal="left" vertical="center" wrapText="1" indent="1"/>
    </xf>
    <xf numFmtId="0" fontId="50" fillId="0" borderId="0" xfId="3" applyFont="1" applyAlignment="1">
      <alignment vertical="center" wrapText="1"/>
    </xf>
    <xf numFmtId="0" fontId="10" fillId="5" borderId="19" xfId="3" applyFont="1" applyFill="1" applyBorder="1" applyAlignment="1">
      <alignment horizontal="left" vertical="center"/>
    </xf>
    <xf numFmtId="0" fontId="10" fillId="5" borderId="25" xfId="3" applyFont="1" applyFill="1" applyBorder="1" applyAlignment="1">
      <alignment horizontal="left" vertical="center"/>
    </xf>
    <xf numFmtId="0" fontId="29" fillId="0" borderId="0" xfId="0" applyFont="1" applyAlignment="1">
      <alignment vertical="center"/>
    </xf>
    <xf numFmtId="0" fontId="56" fillId="0" borderId="0" xfId="0" applyFont="1" applyAlignment="1">
      <alignment vertical="center"/>
    </xf>
    <xf numFmtId="0" fontId="42" fillId="0" borderId="0" xfId="0" applyFont="1"/>
    <xf numFmtId="0" fontId="24" fillId="5" borderId="0" xfId="3" applyFont="1" applyFill="1" applyAlignment="1">
      <alignment horizontal="left" vertical="center"/>
    </xf>
    <xf numFmtId="0" fontId="24" fillId="0" borderId="0" xfId="3" applyFont="1" applyAlignment="1">
      <alignment horizontal="left" vertical="center"/>
    </xf>
    <xf numFmtId="0" fontId="57" fillId="0" borderId="0" xfId="3" applyFont="1" applyAlignment="1">
      <alignment vertical="center"/>
    </xf>
    <xf numFmtId="0" fontId="58" fillId="0" borderId="0" xfId="3" applyFont="1" applyAlignment="1">
      <alignment horizontal="left" vertical="center"/>
    </xf>
    <xf numFmtId="0" fontId="25" fillId="0" borderId="0" xfId="3" applyFont="1" applyAlignment="1">
      <alignment vertical="center"/>
    </xf>
    <xf numFmtId="168" fontId="25" fillId="0" borderId="0" xfId="1" applyNumberFormat="1" applyFont="1" applyFill="1" applyAlignment="1">
      <alignment horizontal="left" vertical="center"/>
    </xf>
    <xf numFmtId="0" fontId="13" fillId="5" borderId="0" xfId="3" applyFont="1" applyFill="1" applyAlignment="1">
      <alignment vertical="center"/>
    </xf>
    <xf numFmtId="0" fontId="10" fillId="5" borderId="0" xfId="3" applyFont="1" applyFill="1" applyAlignment="1">
      <alignment vertical="center"/>
    </xf>
    <xf numFmtId="0" fontId="60" fillId="2" borderId="0" xfId="0" applyFont="1" applyFill="1" applyAlignment="1">
      <alignment vertical="center"/>
    </xf>
    <xf numFmtId="0" fontId="68" fillId="2" borderId="0" xfId="0" applyFont="1" applyFill="1" applyAlignment="1">
      <alignment vertical="center"/>
    </xf>
    <xf numFmtId="165" fontId="43" fillId="2" borderId="0" xfId="1" applyFont="1" applyFill="1" applyBorder="1" applyAlignment="1">
      <alignment horizontal="left" vertical="center"/>
    </xf>
    <xf numFmtId="0" fontId="61" fillId="2" borderId="1" xfId="3" applyFont="1" applyFill="1" applyBorder="1" applyAlignment="1">
      <alignment horizontal="left" vertical="center"/>
    </xf>
    <xf numFmtId="165" fontId="61" fillId="2" borderId="1" xfId="1" applyFont="1" applyFill="1" applyBorder="1" applyAlignment="1">
      <alignment horizontal="left" vertical="center"/>
    </xf>
    <xf numFmtId="165" fontId="61" fillId="2" borderId="40" xfId="1" applyFont="1" applyFill="1" applyBorder="1" applyAlignment="1">
      <alignment horizontal="left" vertical="center"/>
    </xf>
    <xf numFmtId="0" fontId="43" fillId="2" borderId="1" xfId="3" applyFont="1" applyFill="1" applyBorder="1" applyAlignment="1">
      <alignment horizontal="left" vertical="center"/>
    </xf>
    <xf numFmtId="165" fontId="43" fillId="2" borderId="1" xfId="1" applyFont="1" applyFill="1" applyBorder="1" applyAlignment="1">
      <alignment horizontal="left" vertical="center"/>
    </xf>
    <xf numFmtId="165" fontId="43" fillId="2" borderId="23" xfId="1" applyFont="1" applyFill="1" applyBorder="1" applyAlignment="1">
      <alignment horizontal="left" vertical="center"/>
    </xf>
    <xf numFmtId="0" fontId="43" fillId="2" borderId="21" xfId="3" applyFont="1" applyFill="1" applyBorder="1" applyAlignment="1">
      <alignment horizontal="left" vertical="center"/>
    </xf>
    <xf numFmtId="165" fontId="43" fillId="2" borderId="40" xfId="1" applyFont="1" applyFill="1" applyBorder="1" applyAlignment="1">
      <alignment horizontal="left" vertical="center"/>
    </xf>
    <xf numFmtId="0" fontId="10" fillId="8" borderId="0" xfId="3" applyFont="1" applyFill="1" applyAlignment="1">
      <alignment horizontal="left" vertical="center"/>
    </xf>
    <xf numFmtId="0" fontId="10" fillId="8" borderId="0" xfId="3" applyFont="1" applyFill="1" applyAlignment="1">
      <alignment horizontal="right" vertical="center"/>
    </xf>
    <xf numFmtId="0" fontId="22" fillId="8" borderId="37" xfId="3" applyFont="1" applyFill="1" applyBorder="1" applyAlignment="1">
      <alignment horizontal="left" vertical="center" wrapText="1"/>
    </xf>
    <xf numFmtId="0" fontId="11" fillId="8" borderId="6" xfId="3" applyFont="1" applyFill="1" applyBorder="1" applyAlignment="1">
      <alignment vertical="center"/>
    </xf>
    <xf numFmtId="167" fontId="11" fillId="8" borderId="6" xfId="3" applyNumberFormat="1" applyFont="1" applyFill="1" applyBorder="1" applyAlignment="1">
      <alignment vertical="center"/>
    </xf>
    <xf numFmtId="0" fontId="11" fillId="8" borderId="0" xfId="3" applyFont="1" applyFill="1" applyAlignment="1">
      <alignment vertical="center"/>
    </xf>
    <xf numFmtId="167" fontId="11" fillId="8" borderId="0" xfId="3" applyNumberFormat="1" applyFont="1" applyFill="1" applyAlignment="1">
      <alignment vertical="center"/>
    </xf>
    <xf numFmtId="0" fontId="41" fillId="8" borderId="23" xfId="3" applyFont="1" applyFill="1" applyBorder="1" applyAlignment="1">
      <alignment vertical="center"/>
    </xf>
    <xf numFmtId="0" fontId="37" fillId="8" borderId="23" xfId="4" applyFont="1" applyFill="1" applyBorder="1" applyAlignment="1">
      <alignment vertical="center" wrapText="1"/>
    </xf>
    <xf numFmtId="0" fontId="11" fillId="8" borderId="38" xfId="3" applyFont="1" applyFill="1" applyBorder="1" applyAlignment="1">
      <alignment vertical="center" wrapText="1"/>
    </xf>
    <xf numFmtId="0" fontId="11" fillId="8" borderId="1" xfId="3" applyFont="1" applyFill="1" applyBorder="1" applyAlignment="1">
      <alignment vertical="center"/>
    </xf>
    <xf numFmtId="0" fontId="50" fillId="8" borderId="28" xfId="3" applyFont="1" applyFill="1" applyBorder="1" applyAlignment="1">
      <alignment vertical="center" wrapText="1"/>
    </xf>
    <xf numFmtId="0" fontId="50" fillId="8" borderId="29" xfId="3" applyFont="1" applyFill="1" applyBorder="1" applyAlignment="1">
      <alignment vertical="center" wrapText="1"/>
    </xf>
    <xf numFmtId="0" fontId="69" fillId="0" borderId="0" xfId="3" applyFont="1" applyAlignment="1">
      <alignment horizontal="left" vertical="center"/>
    </xf>
    <xf numFmtId="0" fontId="70" fillId="0" borderId="27" xfId="3" applyFont="1" applyBorder="1" applyAlignment="1">
      <alignment vertical="center" wrapText="1"/>
    </xf>
    <xf numFmtId="0" fontId="69" fillId="6" borderId="27" xfId="3" applyFont="1" applyFill="1" applyBorder="1" applyAlignment="1">
      <alignment horizontal="left" vertical="center"/>
    </xf>
    <xf numFmtId="0" fontId="70" fillId="0" borderId="28" xfId="3" applyFont="1" applyBorder="1" applyAlignment="1">
      <alignment vertical="center" wrapText="1"/>
    </xf>
    <xf numFmtId="0" fontId="69" fillId="6" borderId="28" xfId="3" applyFont="1" applyFill="1" applyBorder="1" applyAlignment="1">
      <alignment horizontal="left" vertical="center"/>
    </xf>
    <xf numFmtId="0" fontId="70" fillId="0" borderId="28" xfId="3" applyFont="1" applyBorder="1" applyAlignment="1">
      <alignment horizontal="left" vertical="center" wrapText="1" indent="3"/>
    </xf>
    <xf numFmtId="0" fontId="69" fillId="0" borderId="28" xfId="3" applyFont="1" applyBorder="1" applyAlignment="1">
      <alignment horizontal="left" vertical="center"/>
    </xf>
    <xf numFmtId="0" fontId="70" fillId="0" borderId="29" xfId="3" applyFont="1" applyBorder="1" applyAlignment="1">
      <alignment horizontal="left" vertical="center" wrapText="1" indent="3"/>
    </xf>
    <xf numFmtId="0" fontId="69" fillId="6" borderId="29" xfId="3" applyFont="1" applyFill="1" applyBorder="1" applyAlignment="1">
      <alignment horizontal="left" vertical="center"/>
    </xf>
    <xf numFmtId="0" fontId="70" fillId="0" borderId="28" xfId="3" applyFont="1" applyBorder="1" applyAlignment="1">
      <alignment horizontal="left" vertical="center" wrapText="1" indent="1"/>
    </xf>
    <xf numFmtId="0" fontId="50" fillId="8" borderId="28" xfId="3" applyFont="1" applyFill="1" applyBorder="1" applyAlignment="1">
      <alignment horizontal="left" vertical="center" wrapText="1" indent="5"/>
    </xf>
    <xf numFmtId="0" fontId="46" fillId="8" borderId="0" xfId="3" applyFont="1" applyFill="1" applyAlignment="1">
      <alignment vertical="center"/>
    </xf>
    <xf numFmtId="0" fontId="25" fillId="8" borderId="0" xfId="3" applyFont="1" applyFill="1" applyAlignment="1">
      <alignment horizontal="left" vertical="center"/>
    </xf>
    <xf numFmtId="0" fontId="25" fillId="7" borderId="0" xfId="3" applyFont="1" applyFill="1" applyAlignment="1">
      <alignment horizontal="left" vertical="center"/>
    </xf>
    <xf numFmtId="0" fontId="46" fillId="7" borderId="0" xfId="3" applyFont="1" applyFill="1" applyAlignment="1">
      <alignment vertical="center"/>
    </xf>
    <xf numFmtId="0" fontId="57" fillId="9" borderId="42" xfId="3" applyFont="1" applyFill="1" applyBorder="1" applyAlignment="1">
      <alignment horizontal="left" vertical="center"/>
    </xf>
    <xf numFmtId="0" fontId="25" fillId="10" borderId="32" xfId="3" applyFont="1" applyFill="1" applyBorder="1" applyAlignment="1">
      <alignment vertical="center"/>
    </xf>
    <xf numFmtId="0" fontId="25" fillId="4" borderId="23" xfId="3" applyFont="1" applyFill="1" applyBorder="1" applyAlignment="1">
      <alignment vertical="center"/>
    </xf>
    <xf numFmtId="0" fontId="42" fillId="0" borderId="23" xfId="3" applyFont="1" applyBorder="1" applyAlignment="1">
      <alignment horizontal="left" vertical="center"/>
    </xf>
    <xf numFmtId="0" fontId="50" fillId="8" borderId="29" xfId="3" applyFont="1" applyFill="1" applyBorder="1" applyAlignment="1">
      <alignment horizontal="left" vertical="center" wrapText="1" indent="5"/>
    </xf>
    <xf numFmtId="0" fontId="18" fillId="0" borderId="39" xfId="2" applyFont="1" applyFill="1" applyBorder="1" applyAlignment="1" applyProtection="1">
      <alignment vertical="center"/>
      <protection locked="0"/>
    </xf>
    <xf numFmtId="0" fontId="50" fillId="8" borderId="28" xfId="3" applyFont="1" applyFill="1" applyBorder="1" applyAlignment="1">
      <alignment horizontal="left" vertical="center" wrapText="1" indent="3"/>
    </xf>
    <xf numFmtId="0" fontId="42" fillId="0" borderId="28" xfId="3" applyFont="1" applyBorder="1" applyAlignment="1">
      <alignment vertical="center"/>
    </xf>
    <xf numFmtId="0" fontId="62" fillId="0" borderId="28" xfId="2" applyFont="1" applyFill="1" applyBorder="1" applyAlignment="1">
      <alignment horizontal="left" vertical="center" wrapText="1"/>
    </xf>
    <xf numFmtId="0" fontId="51" fillId="0" borderId="40" xfId="3" applyFont="1" applyBorder="1" applyAlignment="1">
      <alignment vertical="center"/>
    </xf>
    <xf numFmtId="0" fontId="4" fillId="8" borderId="6" xfId="2" applyFill="1" applyBorder="1" applyAlignment="1">
      <alignment vertical="center"/>
    </xf>
    <xf numFmtId="3" fontId="50" fillId="8" borderId="28" xfId="3" applyNumberFormat="1" applyFont="1" applyFill="1" applyBorder="1" applyAlignment="1">
      <alignment vertical="center" wrapText="1"/>
    </xf>
    <xf numFmtId="0" fontId="4" fillId="8" borderId="28" xfId="2" applyFill="1" applyBorder="1" applyAlignment="1">
      <alignment vertical="center" wrapText="1"/>
    </xf>
    <xf numFmtId="168" fontId="50" fillId="8" borderId="28" xfId="1" applyNumberFormat="1" applyFont="1" applyFill="1" applyBorder="1" applyAlignment="1">
      <alignment vertical="center" wrapText="1"/>
    </xf>
    <xf numFmtId="168" fontId="50" fillId="8" borderId="29" xfId="1" applyNumberFormat="1" applyFont="1" applyFill="1" applyBorder="1" applyAlignment="1">
      <alignment vertical="center" wrapText="1"/>
    </xf>
    <xf numFmtId="169" fontId="50" fillId="8" borderId="28" xfId="1" applyNumberFormat="1" applyFont="1" applyFill="1" applyBorder="1" applyAlignment="1">
      <alignment vertical="center" wrapText="1"/>
    </xf>
    <xf numFmtId="0" fontId="42" fillId="6" borderId="28" xfId="3" applyFont="1" applyFill="1" applyBorder="1" applyAlignment="1">
      <alignment horizontal="left" vertical="center" wrapText="1"/>
    </xf>
    <xf numFmtId="3" fontId="50" fillId="8" borderId="29" xfId="3" applyNumberFormat="1" applyFont="1" applyFill="1" applyBorder="1" applyAlignment="1">
      <alignment vertical="center" wrapText="1"/>
    </xf>
    <xf numFmtId="0" fontId="61" fillId="2" borderId="0" xfId="0" applyFont="1" applyFill="1" applyAlignment="1">
      <alignment vertical="center"/>
    </xf>
    <xf numFmtId="0" fontId="42" fillId="0" borderId="0" xfId="0" applyFont="1" applyAlignment="1">
      <alignment vertical="center"/>
    </xf>
    <xf numFmtId="0" fontId="63" fillId="0" borderId="0" xfId="5" applyFont="1" applyAlignment="1">
      <alignment vertical="center"/>
    </xf>
    <xf numFmtId="0" fontId="42" fillId="0" borderId="0" xfId="0" applyFont="1" applyAlignment="1">
      <alignment vertical="center" wrapText="1"/>
    </xf>
    <xf numFmtId="165" fontId="42" fillId="0" borderId="0" xfId="1" applyFont="1" applyAlignment="1">
      <alignment vertical="center"/>
    </xf>
    <xf numFmtId="0" fontId="42" fillId="0" borderId="0" xfId="0" applyFont="1" applyAlignment="1">
      <alignment horizontal="left" vertical="center"/>
    </xf>
    <xf numFmtId="0" fontId="63" fillId="0" borderId="0" xfId="5" applyNumberFormat="1" applyFont="1" applyAlignment="1">
      <alignment vertical="center"/>
    </xf>
    <xf numFmtId="0" fontId="43" fillId="0" borderId="0" xfId="0" applyFont="1" applyAlignment="1">
      <alignment vertical="center"/>
    </xf>
    <xf numFmtId="0" fontId="58" fillId="0" borderId="36" xfId="0" applyFont="1" applyBorder="1" applyAlignment="1">
      <alignment vertical="center"/>
    </xf>
    <xf numFmtId="165" fontId="58" fillId="0" borderId="17" xfId="1" applyFont="1" applyBorder="1" applyAlignment="1">
      <alignment vertical="center"/>
    </xf>
    <xf numFmtId="0" fontId="42" fillId="0" borderId="43" xfId="0" applyFont="1" applyBorder="1" applyAlignment="1">
      <alignment vertical="center"/>
    </xf>
    <xf numFmtId="165" fontId="42" fillId="0" borderId="0" xfId="0" applyNumberFormat="1" applyFont="1" applyAlignment="1">
      <alignment vertical="center"/>
    </xf>
    <xf numFmtId="164" fontId="42" fillId="0" borderId="0" xfId="0" applyNumberFormat="1" applyFont="1" applyAlignment="1">
      <alignment vertical="center"/>
    </xf>
    <xf numFmtId="0" fontId="42" fillId="5" borderId="0" xfId="0" applyFont="1" applyFill="1" applyAlignment="1">
      <alignment vertical="center"/>
    </xf>
    <xf numFmtId="0" fontId="42" fillId="5" borderId="0" xfId="0" applyFont="1" applyFill="1" applyAlignment="1">
      <alignment vertical="center" wrapText="1"/>
    </xf>
    <xf numFmtId="0" fontId="42" fillId="8" borderId="0" xfId="0" applyFont="1" applyFill="1" applyAlignment="1">
      <alignment vertical="center"/>
    </xf>
    <xf numFmtId="168" fontId="42" fillId="0" borderId="0" xfId="1" applyNumberFormat="1" applyFont="1" applyAlignment="1">
      <alignment vertical="center"/>
    </xf>
    <xf numFmtId="0" fontId="58" fillId="0" borderId="0" xfId="0" applyFont="1" applyAlignment="1">
      <alignment vertical="center"/>
    </xf>
    <xf numFmtId="165" fontId="58" fillId="0" borderId="0" xfId="1" applyFont="1" applyBorder="1" applyAlignment="1">
      <alignment vertical="center"/>
    </xf>
    <xf numFmtId="0" fontId="16" fillId="0" borderId="24" xfId="2" applyFont="1" applyFill="1" applyBorder="1" applyAlignment="1">
      <alignment vertical="center"/>
    </xf>
    <xf numFmtId="0" fontId="16" fillId="0" borderId="0" xfId="2" applyFont="1" applyFill="1" applyBorder="1" applyAlignment="1">
      <alignment vertical="center"/>
    </xf>
    <xf numFmtId="0" fontId="16" fillId="0" borderId="25" xfId="2" applyFont="1" applyFill="1" applyBorder="1" applyAlignment="1">
      <alignment vertical="center"/>
    </xf>
    <xf numFmtId="0" fontId="28" fillId="0" borderId="25" xfId="2" applyFont="1" applyFill="1" applyBorder="1" applyAlignment="1">
      <alignment vertical="center"/>
    </xf>
    <xf numFmtId="0" fontId="0" fillId="11" borderId="0" xfId="0" applyFill="1"/>
    <xf numFmtId="0" fontId="74" fillId="0" borderId="0" xfId="0" applyFont="1"/>
    <xf numFmtId="0" fontId="74" fillId="0" borderId="0" xfId="0" applyFont="1" applyAlignment="1">
      <alignment vertical="center"/>
    </xf>
    <xf numFmtId="168" fontId="74" fillId="0" borderId="0" xfId="1" applyNumberFormat="1" applyFont="1" applyFill="1" applyAlignment="1">
      <alignment vertical="center"/>
    </xf>
    <xf numFmtId="0" fontId="74" fillId="0" borderId="0" xfId="0" applyFont="1" applyAlignment="1">
      <alignment horizontal="left" vertical="center"/>
    </xf>
    <xf numFmtId="0" fontId="0" fillId="12" borderId="0" xfId="0" applyFill="1"/>
    <xf numFmtId="168" fontId="0" fillId="0" borderId="0" xfId="1" applyNumberFormat="1" applyFont="1"/>
    <xf numFmtId="9" fontId="0" fillId="0" borderId="0" xfId="6" applyFont="1"/>
    <xf numFmtId="3" fontId="75" fillId="0" borderId="0" xfId="0" applyNumberFormat="1" applyFont="1"/>
    <xf numFmtId="3" fontId="4" fillId="8" borderId="28" xfId="2" applyNumberFormat="1" applyFill="1" applyBorder="1" applyAlignment="1">
      <alignment vertical="center" wrapText="1"/>
    </xf>
    <xf numFmtId="165" fontId="50" fillId="8" borderId="28" xfId="1" applyFont="1" applyFill="1" applyBorder="1" applyAlignment="1">
      <alignment vertical="center" wrapText="1"/>
    </xf>
    <xf numFmtId="166" fontId="33" fillId="8" borderId="0" xfId="2" applyNumberFormat="1" applyFont="1" applyFill="1" applyBorder="1" applyAlignment="1">
      <alignment vertical="center"/>
    </xf>
    <xf numFmtId="0" fontId="25" fillId="6" borderId="0" xfId="3" applyFont="1" applyFill="1" applyAlignment="1">
      <alignment horizontal="left" vertical="center" wrapText="1"/>
    </xf>
    <xf numFmtId="0" fontId="42" fillId="6" borderId="28" xfId="3" applyFont="1" applyFill="1" applyBorder="1" applyAlignment="1">
      <alignment vertical="center" wrapText="1"/>
    </xf>
    <xf numFmtId="0" fontId="16" fillId="5" borderId="0" xfId="2" applyFont="1" applyFill="1" applyBorder="1" applyAlignment="1">
      <alignment horizontal="center" vertical="center"/>
    </xf>
    <xf numFmtId="0" fontId="16" fillId="5" borderId="25" xfId="2" applyFont="1" applyFill="1" applyBorder="1" applyAlignment="1">
      <alignment horizontal="center" vertical="center"/>
    </xf>
    <xf numFmtId="0" fontId="13" fillId="5" borderId="2" xfId="3" applyFont="1" applyFill="1" applyBorder="1" applyAlignment="1">
      <alignment vertical="center"/>
    </xf>
    <xf numFmtId="0" fontId="39" fillId="2" borderId="17" xfId="3" applyFont="1" applyFill="1" applyBorder="1" applyAlignment="1">
      <alignment horizontal="left" vertical="center"/>
    </xf>
    <xf numFmtId="0" fontId="35" fillId="5" borderId="0" xfId="0" applyFont="1" applyFill="1" applyAlignment="1">
      <alignment vertical="center" wrapText="1"/>
    </xf>
    <xf numFmtId="0" fontId="25" fillId="2" borderId="0" xfId="0" applyFont="1" applyFill="1" applyAlignment="1">
      <alignment horizontal="left" vertical="center" wrapText="1"/>
    </xf>
    <xf numFmtId="0" fontId="14" fillId="5" borderId="0" xfId="3" applyFont="1" applyFill="1" applyAlignment="1">
      <alignment horizontal="left" vertical="center" wrapText="1"/>
    </xf>
    <xf numFmtId="0" fontId="14" fillId="2" borderId="0" xfId="0" applyFont="1" applyFill="1" applyAlignment="1">
      <alignment horizontal="left" vertical="center" wrapText="1"/>
    </xf>
    <xf numFmtId="0" fontId="10" fillId="5" borderId="0" xfId="3" applyFont="1" applyFill="1" applyAlignment="1">
      <alignment horizontal="left" vertical="center" wrapText="1"/>
    </xf>
    <xf numFmtId="0" fontId="37" fillId="2" borderId="0" xfId="2" applyFont="1" applyFill="1" applyAlignment="1">
      <alignment vertical="center"/>
    </xf>
    <xf numFmtId="0" fontId="62" fillId="0" borderId="0" xfId="2" applyFont="1" applyFill="1" applyBorder="1" applyAlignment="1">
      <alignment horizontal="left" vertical="center"/>
    </xf>
    <xf numFmtId="0" fontId="62" fillId="2" borderId="5" xfId="2" applyFont="1" applyFill="1" applyBorder="1" applyAlignment="1">
      <alignment horizontal="left" vertical="center" wrapText="1"/>
    </xf>
    <xf numFmtId="0" fontId="62" fillId="2" borderId="0" xfId="2" applyFont="1" applyFill="1" applyBorder="1" applyAlignment="1">
      <alignment horizontal="left" vertical="center" wrapText="1"/>
    </xf>
    <xf numFmtId="0" fontId="52" fillId="2" borderId="0" xfId="2" applyFont="1" applyFill="1" applyAlignment="1">
      <alignment vertical="center"/>
    </xf>
    <xf numFmtId="0" fontId="66" fillId="2" borderId="0" xfId="2" applyFont="1" applyFill="1" applyAlignment="1">
      <alignment vertical="center"/>
    </xf>
    <xf numFmtId="0" fontId="64" fillId="2" borderId="0" xfId="0" applyFont="1" applyFill="1" applyAlignment="1">
      <alignment vertical="center" wrapText="1"/>
    </xf>
    <xf numFmtId="0" fontId="16" fillId="5" borderId="19" xfId="2" applyFont="1" applyFill="1" applyBorder="1" applyAlignment="1">
      <alignment horizontal="center" vertical="center"/>
    </xf>
    <xf numFmtId="0" fontId="28" fillId="2" borderId="25" xfId="2" applyFont="1" applyFill="1" applyBorder="1" applyAlignment="1">
      <alignment horizontal="center" vertical="center"/>
    </xf>
    <xf numFmtId="0" fontId="62" fillId="8" borderId="0" xfId="2" applyFont="1" applyFill="1" applyBorder="1" applyAlignment="1">
      <alignment horizontal="left" vertical="center" wrapText="1"/>
    </xf>
    <xf numFmtId="0" fontId="62" fillId="8" borderId="5" xfId="2" applyFont="1" applyFill="1" applyBorder="1" applyAlignment="1">
      <alignment horizontal="left" vertical="center" wrapText="1"/>
    </xf>
    <xf numFmtId="0" fontId="16" fillId="5" borderId="24" xfId="2" applyFont="1" applyFill="1" applyBorder="1" applyAlignment="1">
      <alignment horizontal="center" vertical="center"/>
    </xf>
    <xf numFmtId="0" fontId="43" fillId="2" borderId="0" xfId="3" applyFont="1" applyFill="1" applyAlignment="1">
      <alignment horizontal="left" vertical="center"/>
    </xf>
    <xf numFmtId="0" fontId="25" fillId="5" borderId="0" xfId="3" applyFont="1" applyFill="1" applyAlignment="1">
      <alignment horizontal="left" vertical="center" wrapText="1"/>
    </xf>
    <xf numFmtId="0" fontId="21" fillId="2" borderId="0" xfId="2" applyFont="1" applyFill="1" applyAlignment="1">
      <alignment vertical="center"/>
    </xf>
    <xf numFmtId="0" fontId="37" fillId="0" borderId="0" xfId="2" applyFont="1" applyFill="1" applyAlignment="1">
      <alignment vertical="center"/>
    </xf>
    <xf numFmtId="0" fontId="16" fillId="5" borderId="0" xfId="2" applyFont="1" applyFill="1" applyAlignment="1">
      <alignment horizontal="center" vertical="center"/>
    </xf>
    <xf numFmtId="0" fontId="28" fillId="2" borderId="0" xfId="2" applyFont="1" applyFill="1" applyBorder="1" applyAlignment="1">
      <alignment horizontal="center" vertical="center"/>
    </xf>
    <xf numFmtId="0" fontId="61" fillId="0" borderId="0" xfId="0" applyFont="1" applyAlignment="1">
      <alignment vertical="center"/>
    </xf>
    <xf numFmtId="168" fontId="61" fillId="0" borderId="0" xfId="1" applyNumberFormat="1" applyFont="1" applyAlignment="1">
      <alignment vertical="center"/>
    </xf>
    <xf numFmtId="0" fontId="42" fillId="13" borderId="0" xfId="0" applyFont="1" applyFill="1" applyAlignment="1">
      <alignment vertical="center"/>
    </xf>
    <xf numFmtId="168" fontId="42" fillId="13" borderId="0" xfId="1" applyNumberFormat="1" applyFont="1" applyFill="1" applyAlignment="1">
      <alignment vertical="center"/>
    </xf>
    <xf numFmtId="168" fontId="61" fillId="0" borderId="0" xfId="1" applyNumberFormat="1" applyFont="1" applyBorder="1" applyAlignment="1">
      <alignment vertical="center"/>
    </xf>
    <xf numFmtId="168" fontId="42" fillId="5" borderId="0" xfId="1" applyNumberFormat="1" applyFont="1" applyFill="1" applyAlignment="1">
      <alignment vertical="center"/>
    </xf>
    <xf numFmtId="168" fontId="37" fillId="2" borderId="0" xfId="1" applyNumberFormat="1" applyFont="1" applyFill="1" applyAlignment="1">
      <alignment vertical="center"/>
    </xf>
    <xf numFmtId="168" fontId="13" fillId="2" borderId="0" xfId="1" applyNumberFormat="1" applyFont="1" applyFill="1" applyBorder="1" applyAlignment="1">
      <alignment vertical="center"/>
    </xf>
    <xf numFmtId="168" fontId="62" fillId="8" borderId="0" xfId="1" applyNumberFormat="1" applyFont="1" applyFill="1" applyBorder="1" applyAlignment="1">
      <alignment horizontal="left" vertical="center" wrapText="1"/>
    </xf>
    <xf numFmtId="168" fontId="58" fillId="0" borderId="0" xfId="1" applyNumberFormat="1" applyFont="1" applyBorder="1" applyAlignment="1">
      <alignment vertical="center"/>
    </xf>
    <xf numFmtId="168" fontId="60" fillId="2" borderId="0" xfId="1" applyNumberFormat="1" applyFont="1" applyFill="1" applyBorder="1" applyAlignment="1">
      <alignment vertical="center"/>
    </xf>
    <xf numFmtId="168" fontId="43" fillId="2" borderId="0" xfId="1" applyNumberFormat="1" applyFont="1" applyFill="1" applyBorder="1" applyAlignment="1">
      <alignment horizontal="left" vertical="center"/>
    </xf>
    <xf numFmtId="168" fontId="12" fillId="0" borderId="3" xfId="1" applyNumberFormat="1" applyFont="1" applyFill="1" applyBorder="1" applyAlignment="1">
      <alignment vertical="center"/>
    </xf>
    <xf numFmtId="168" fontId="16" fillId="5" borderId="24" xfId="1" applyNumberFormat="1" applyFont="1" applyFill="1" applyBorder="1" applyAlignment="1">
      <alignment horizontal="center" vertical="center"/>
    </xf>
    <xf numFmtId="168" fontId="16" fillId="5" borderId="19" xfId="1" applyNumberFormat="1" applyFont="1" applyFill="1" applyBorder="1" applyAlignment="1">
      <alignment horizontal="center" vertical="center"/>
    </xf>
    <xf numFmtId="168" fontId="28" fillId="2" borderId="25" xfId="1" applyNumberFormat="1" applyFont="1" applyFill="1" applyBorder="1" applyAlignment="1">
      <alignment horizontal="center" vertical="center"/>
    </xf>
    <xf numFmtId="168" fontId="29" fillId="0" borderId="0" xfId="1" applyNumberFormat="1" applyFont="1" applyAlignment="1">
      <alignment vertical="center"/>
    </xf>
    <xf numFmtId="169" fontId="53" fillId="8" borderId="28" xfId="1" applyNumberFormat="1" applyFont="1" applyFill="1" applyBorder="1" applyAlignment="1">
      <alignment vertical="center" wrapText="1"/>
    </xf>
    <xf numFmtId="165" fontId="53" fillId="8" borderId="28" xfId="1" applyFont="1" applyFill="1" applyBorder="1" applyAlignment="1">
      <alignment vertical="center" wrapText="1"/>
    </xf>
    <xf numFmtId="0" fontId="10" fillId="14" borderId="44" xfId="3" applyFont="1" applyFill="1" applyBorder="1" applyAlignment="1">
      <alignment horizontal="left" vertical="center"/>
    </xf>
    <xf numFmtId="0" fontId="25" fillId="0" borderId="44" xfId="3" applyFont="1" applyBorder="1" applyAlignment="1">
      <alignment horizontal="left" vertical="center"/>
    </xf>
    <xf numFmtId="3" fontId="50" fillId="8" borderId="28" xfId="1" applyNumberFormat="1" applyFont="1" applyFill="1" applyBorder="1" applyAlignment="1">
      <alignment vertical="center" wrapText="1"/>
    </xf>
    <xf numFmtId="3" fontId="53" fillId="8" borderId="28" xfId="1" applyNumberFormat="1" applyFont="1" applyFill="1" applyBorder="1" applyAlignment="1">
      <alignment vertical="center" wrapText="1"/>
    </xf>
    <xf numFmtId="0" fontId="25" fillId="14" borderId="0" xfId="3" applyFont="1" applyFill="1" applyAlignment="1">
      <alignment horizontal="left" vertical="center"/>
    </xf>
    <xf numFmtId="0" fontId="77" fillId="8" borderId="28" xfId="3" applyFont="1" applyFill="1" applyBorder="1" applyAlignment="1">
      <alignment vertical="center" wrapText="1"/>
    </xf>
    <xf numFmtId="168" fontId="77" fillId="8" borderId="28" xfId="1" applyNumberFormat="1" applyFont="1" applyFill="1" applyBorder="1" applyAlignment="1">
      <alignment vertical="center" wrapText="1"/>
    </xf>
    <xf numFmtId="168" fontId="25" fillId="0" borderId="0" xfId="1" applyNumberFormat="1" applyFont="1" applyFill="1" applyBorder="1" applyAlignment="1">
      <alignment horizontal="left" vertical="center"/>
    </xf>
    <xf numFmtId="0" fontId="4" fillId="8" borderId="23" xfId="2" applyFill="1" applyBorder="1" applyAlignment="1">
      <alignment vertical="center" wrapText="1"/>
    </xf>
    <xf numFmtId="0" fontId="22" fillId="0" borderId="37" xfId="3" applyFont="1" applyBorder="1" applyAlignment="1">
      <alignment horizontal="left" vertical="center" wrapText="1"/>
    </xf>
    <xf numFmtId="0" fontId="4" fillId="10" borderId="33" xfId="2" applyNumberFormat="1" applyFill="1" applyBorder="1" applyAlignment="1">
      <alignment vertical="center" wrapText="1"/>
    </xf>
    <xf numFmtId="165" fontId="58" fillId="0" borderId="17" xfId="1" applyFont="1" applyBorder="1"/>
    <xf numFmtId="0" fontId="76" fillId="0" borderId="0" xfId="0" applyFont="1" applyAlignment="1">
      <alignment vertical="center"/>
    </xf>
    <xf numFmtId="0" fontId="76" fillId="0" borderId="0" xfId="1" applyNumberFormat="1" applyFont="1" applyBorder="1" applyAlignment="1">
      <alignment horizontal="left" vertical="center"/>
    </xf>
    <xf numFmtId="168" fontId="4" fillId="0" borderId="0" xfId="2" applyNumberFormat="1" applyFill="1" applyBorder="1" applyAlignment="1">
      <alignment horizontal="left" vertical="center"/>
    </xf>
    <xf numFmtId="170" fontId="76" fillId="0" borderId="0" xfId="1" applyNumberFormat="1" applyFont="1" applyBorder="1" applyAlignment="1">
      <alignment vertical="center"/>
    </xf>
    <xf numFmtId="168" fontId="14" fillId="0" borderId="0" xfId="2" applyNumberFormat="1" applyFont="1" applyFill="1" applyBorder="1" applyAlignment="1">
      <alignment horizontal="left" vertical="center"/>
    </xf>
    <xf numFmtId="0" fontId="69" fillId="0" borderId="0" xfId="0" applyFont="1" applyAlignment="1">
      <alignment vertical="center"/>
    </xf>
    <xf numFmtId="165" fontId="25" fillId="0" borderId="0" xfId="1" applyFont="1" applyFill="1" applyAlignment="1">
      <alignment horizontal="left" vertical="center"/>
    </xf>
    <xf numFmtId="0" fontId="69" fillId="0" borderId="0" xfId="1" applyNumberFormat="1" applyFont="1" applyBorder="1" applyAlignment="1">
      <alignment horizontal="left" vertical="center"/>
    </xf>
    <xf numFmtId="170" fontId="25" fillId="0" borderId="0" xfId="1" applyNumberFormat="1" applyFont="1" applyFill="1" applyBorder="1" applyAlignment="1">
      <alignment horizontal="left" vertical="center"/>
    </xf>
    <xf numFmtId="170" fontId="25" fillId="0" borderId="0" xfId="3" applyNumberFormat="1" applyFont="1" applyAlignment="1">
      <alignment horizontal="left" vertical="center"/>
    </xf>
    <xf numFmtId="0" fontId="42" fillId="0" borderId="45" xfId="0" applyFont="1" applyBorder="1" applyAlignment="1">
      <alignment vertical="center"/>
    </xf>
    <xf numFmtId="168" fontId="42" fillId="0" borderId="45" xfId="1" applyNumberFormat="1" applyFont="1" applyBorder="1" applyAlignment="1">
      <alignment vertical="center"/>
    </xf>
    <xf numFmtId="0" fontId="42" fillId="14" borderId="45" xfId="0" applyFont="1" applyFill="1" applyBorder="1" applyAlignment="1">
      <alignment vertical="center"/>
    </xf>
    <xf numFmtId="168" fontId="42" fillId="14" borderId="45" xfId="1" applyNumberFormat="1" applyFont="1" applyFill="1" applyBorder="1" applyAlignment="1">
      <alignment vertical="center"/>
    </xf>
    <xf numFmtId="0" fontId="61" fillId="0" borderId="45" xfId="0" applyFont="1" applyBorder="1" applyAlignment="1">
      <alignment vertical="center"/>
    </xf>
    <xf numFmtId="168" fontId="61" fillId="0" borderId="45" xfId="1" applyNumberFormat="1" applyFont="1" applyBorder="1" applyAlignment="1">
      <alignment vertical="center"/>
    </xf>
    <xf numFmtId="0" fontId="42" fillId="0" borderId="46" xfId="0" applyFont="1" applyBorder="1" applyAlignment="1">
      <alignment vertical="center"/>
    </xf>
    <xf numFmtId="168" fontId="42" fillId="0" borderId="46" xfId="1" applyNumberFormat="1" applyFont="1" applyBorder="1" applyAlignment="1">
      <alignment vertical="center"/>
    </xf>
    <xf numFmtId="0" fontId="78" fillId="9" borderId="0" xfId="0" applyFont="1" applyFill="1" applyAlignment="1">
      <alignment vertical="center"/>
    </xf>
    <xf numFmtId="0" fontId="78" fillId="9" borderId="0" xfId="0" applyFont="1" applyFill="1" applyAlignment="1">
      <alignment vertical="center" wrapText="1"/>
    </xf>
    <xf numFmtId="168" fontId="78" fillId="9" borderId="0" xfId="1" applyNumberFormat="1" applyFont="1" applyFill="1" applyBorder="1" applyAlignment="1">
      <alignment vertical="center"/>
    </xf>
    <xf numFmtId="0" fontId="58" fillId="0" borderId="36" xfId="0" applyFont="1" applyBorder="1"/>
    <xf numFmtId="0" fontId="58" fillId="0" borderId="17" xfId="0" applyFont="1" applyBorder="1"/>
    <xf numFmtId="165" fontId="58" fillId="0" borderId="47" xfId="1" applyFont="1" applyBorder="1"/>
    <xf numFmtId="0" fontId="58" fillId="0" borderId="0" xfId="0" applyFont="1"/>
    <xf numFmtId="165" fontId="58" fillId="0" borderId="0" xfId="1" applyFont="1" applyBorder="1"/>
    <xf numFmtId="0" fontId="10" fillId="0" borderId="0" xfId="0" applyFont="1" applyAlignment="1">
      <alignment vertical="center"/>
    </xf>
    <xf numFmtId="0" fontId="25" fillId="0" borderId="0" xfId="0" applyFont="1" applyAlignment="1">
      <alignment horizontal="left" vertical="center"/>
    </xf>
    <xf numFmtId="0" fontId="69" fillId="0" borderId="0" xfId="0" applyFont="1" applyAlignment="1">
      <alignment horizontal="left" vertical="center"/>
    </xf>
    <xf numFmtId="168" fontId="25" fillId="0" borderId="0" xfId="0" applyNumberFormat="1" applyFont="1" applyAlignment="1">
      <alignment horizontal="left" vertical="center"/>
    </xf>
    <xf numFmtId="170" fontId="25" fillId="0" borderId="0" xfId="0" applyNumberFormat="1" applyFont="1" applyAlignment="1">
      <alignment horizontal="left" vertical="center"/>
    </xf>
    <xf numFmtId="165" fontId="25" fillId="0" borderId="0" xfId="0" applyNumberFormat="1" applyFont="1" applyAlignment="1">
      <alignment horizontal="left" vertical="center"/>
    </xf>
    <xf numFmtId="170" fontId="10" fillId="0" borderId="0" xfId="1" applyNumberFormat="1" applyFont="1" applyBorder="1" applyAlignment="1">
      <alignment vertical="center"/>
    </xf>
    <xf numFmtId="170" fontId="10" fillId="14" borderId="44" xfId="1" applyNumberFormat="1" applyFont="1" applyFill="1" applyBorder="1" applyAlignment="1">
      <alignment vertical="center"/>
    </xf>
    <xf numFmtId="170" fontId="10" fillId="0" borderId="44" xfId="1" applyNumberFormat="1" applyFont="1" applyBorder="1" applyAlignment="1">
      <alignment vertical="center"/>
    </xf>
    <xf numFmtId="168" fontId="43" fillId="2" borderId="0" xfId="3" applyNumberFormat="1" applyFont="1" applyFill="1" applyAlignment="1">
      <alignment horizontal="left" vertical="center"/>
    </xf>
    <xf numFmtId="0" fontId="80" fillId="2" borderId="0" xfId="3" applyFont="1" applyFill="1" applyAlignment="1">
      <alignment horizontal="left" vertical="center"/>
    </xf>
    <xf numFmtId="168" fontId="80" fillId="2" borderId="0" xfId="3" applyNumberFormat="1" applyFont="1" applyFill="1" applyAlignment="1">
      <alignment horizontal="left" vertical="center"/>
    </xf>
    <xf numFmtId="168" fontId="25" fillId="0" borderId="0" xfId="1" applyNumberFormat="1" applyFont="1" applyFill="1" applyAlignment="1">
      <alignment horizontal="left" vertical="center" indent="3"/>
    </xf>
    <xf numFmtId="3" fontId="69" fillId="0" borderId="0" xfId="1" applyNumberFormat="1" applyFont="1" applyBorder="1" applyAlignment="1">
      <alignment horizontal="left" vertical="center"/>
    </xf>
    <xf numFmtId="3" fontId="43" fillId="2" borderId="0" xfId="3" applyNumberFormat="1" applyFont="1" applyFill="1" applyAlignment="1">
      <alignment horizontal="left" vertical="center"/>
    </xf>
    <xf numFmtId="168" fontId="43" fillId="2" borderId="31" xfId="1" applyNumberFormat="1" applyFont="1" applyFill="1" applyBorder="1" applyAlignment="1">
      <alignment horizontal="left" vertical="center"/>
    </xf>
    <xf numFmtId="168" fontId="43" fillId="2" borderId="33" xfId="3" applyNumberFormat="1" applyFont="1" applyFill="1" applyBorder="1" applyAlignment="1">
      <alignment horizontal="left" vertical="center"/>
    </xf>
    <xf numFmtId="0" fontId="64" fillId="2" borderId="0" xfId="3" applyFont="1" applyFill="1" applyAlignment="1">
      <alignment horizontal="left" vertical="center"/>
    </xf>
    <xf numFmtId="168" fontId="64" fillId="2" borderId="0" xfId="3" applyNumberFormat="1" applyFont="1" applyFill="1" applyAlignment="1">
      <alignment horizontal="left" vertical="center"/>
    </xf>
    <xf numFmtId="168" fontId="42" fillId="2" borderId="33" xfId="3" applyNumberFormat="1" applyFont="1" applyFill="1" applyBorder="1" applyAlignment="1">
      <alignment horizontal="left" vertical="center"/>
    </xf>
    <xf numFmtId="0" fontId="61" fillId="2" borderId="30" xfId="3" applyFont="1" applyFill="1" applyBorder="1" applyAlignment="1">
      <alignment horizontal="left" vertical="center"/>
    </xf>
    <xf numFmtId="0" fontId="61" fillId="2" borderId="34" xfId="3" applyFont="1" applyFill="1" applyBorder="1" applyAlignment="1">
      <alignment horizontal="left" vertical="center"/>
    </xf>
    <xf numFmtId="168" fontId="42" fillId="2" borderId="35" xfId="1" applyNumberFormat="1" applyFont="1" applyFill="1" applyBorder="1" applyAlignment="1">
      <alignment horizontal="left" vertical="center"/>
    </xf>
    <xf numFmtId="0" fontId="61" fillId="2" borderId="32" xfId="3" applyFont="1" applyFill="1" applyBorder="1" applyAlignment="1">
      <alignment horizontal="left" vertical="center"/>
    </xf>
    <xf numFmtId="0" fontId="42" fillId="2" borderId="0" xfId="3" applyFont="1" applyFill="1" applyAlignment="1">
      <alignment horizontal="left" vertical="center"/>
    </xf>
    <xf numFmtId="168" fontId="42" fillId="2" borderId="0" xfId="3" applyNumberFormat="1" applyFont="1" applyFill="1" applyAlignment="1">
      <alignment horizontal="left" vertical="center"/>
    </xf>
    <xf numFmtId="0" fontId="42" fillId="2" borderId="30" xfId="3" applyFont="1" applyFill="1" applyBorder="1" applyAlignment="1">
      <alignment horizontal="left" vertical="center"/>
    </xf>
    <xf numFmtId="168" fontId="42" fillId="2" borderId="31" xfId="3" applyNumberFormat="1" applyFont="1" applyFill="1" applyBorder="1" applyAlignment="1">
      <alignment horizontal="left" vertical="center"/>
    </xf>
    <xf numFmtId="0" fontId="25" fillId="11" borderId="0" xfId="3" applyFont="1" applyFill="1" applyAlignment="1">
      <alignment horizontal="left" vertical="center"/>
    </xf>
    <xf numFmtId="0" fontId="10" fillId="11" borderId="0" xfId="3" applyFont="1" applyFill="1" applyAlignment="1">
      <alignment horizontal="left" vertical="center"/>
    </xf>
    <xf numFmtId="9" fontId="50" fillId="0" borderId="29" xfId="6" applyFont="1" applyFill="1" applyBorder="1" applyAlignment="1">
      <alignment vertical="center" wrapText="1"/>
    </xf>
    <xf numFmtId="171" fontId="50" fillId="0" borderId="29" xfId="3" applyNumberFormat="1" applyFont="1" applyBorder="1" applyAlignment="1">
      <alignment vertical="center"/>
    </xf>
    <xf numFmtId="0" fontId="42" fillId="14" borderId="0" xfId="0" applyFont="1" applyFill="1" applyAlignment="1">
      <alignment vertical="center"/>
    </xf>
    <xf numFmtId="168" fontId="42" fillId="14" borderId="0" xfId="1" applyNumberFormat="1" applyFont="1" applyFill="1" applyBorder="1" applyAlignment="1">
      <alignment vertical="center"/>
    </xf>
    <xf numFmtId="0" fontId="25" fillId="14" borderId="44" xfId="3" applyFont="1" applyFill="1" applyBorder="1" applyAlignment="1">
      <alignment horizontal="left" vertical="center"/>
    </xf>
    <xf numFmtId="0" fontId="4" fillId="8" borderId="23" xfId="2" applyFill="1" applyBorder="1" applyAlignment="1">
      <alignment vertical="center"/>
    </xf>
    <xf numFmtId="165" fontId="11" fillId="8" borderId="0" xfId="1" applyNumberFormat="1" applyFont="1" applyFill="1" applyBorder="1" applyAlignment="1">
      <alignment vertical="center"/>
    </xf>
    <xf numFmtId="4" fontId="50" fillId="8" borderId="28" xfId="1" applyNumberFormat="1" applyFont="1" applyFill="1" applyBorder="1" applyAlignment="1">
      <alignment vertical="center" wrapText="1"/>
    </xf>
    <xf numFmtId="0" fontId="28" fillId="2" borderId="4" xfId="2" applyFont="1" applyFill="1" applyBorder="1" applyAlignment="1">
      <alignment horizontal="center"/>
    </xf>
    <xf numFmtId="0" fontId="29" fillId="0" borderId="22" xfId="0" applyFont="1" applyBorder="1" applyAlignment="1">
      <alignment vertical="center"/>
    </xf>
    <xf numFmtId="0" fontId="29" fillId="0" borderId="0" xfId="0" applyFont="1" applyAlignment="1">
      <alignment vertical="center"/>
    </xf>
    <xf numFmtId="0" fontId="15" fillId="5" borderId="0" xfId="2" applyFont="1" applyFill="1" applyBorder="1" applyAlignment="1">
      <alignment vertical="center" wrapText="1"/>
    </xf>
    <xf numFmtId="0" fontId="11" fillId="2" borderId="0" xfId="3" applyFont="1" applyFill="1" applyAlignment="1">
      <alignment horizontal="left" vertical="center" wrapText="1" indent="2"/>
    </xf>
    <xf numFmtId="0" fontId="12" fillId="2" borderId="0" xfId="3" applyFont="1" applyFill="1" applyAlignment="1">
      <alignment vertical="center" wrapText="1"/>
    </xf>
    <xf numFmtId="0" fontId="16" fillId="5" borderId="0" xfId="2" applyFont="1" applyFill="1" applyAlignment="1">
      <alignment horizontal="center"/>
    </xf>
    <xf numFmtId="0" fontId="16" fillId="5" borderId="19" xfId="2" applyFont="1" applyFill="1" applyBorder="1" applyAlignment="1">
      <alignment horizontal="center"/>
    </xf>
    <xf numFmtId="0" fontId="26" fillId="4" borderId="34" xfId="3" applyFont="1" applyFill="1" applyBorder="1" applyAlignment="1">
      <alignment horizontal="left" vertical="center" wrapText="1"/>
    </xf>
    <xf numFmtId="0" fontId="26" fillId="4" borderId="0" xfId="3" applyFont="1" applyFill="1" applyAlignment="1">
      <alignment horizontal="left" vertical="center" wrapText="1"/>
    </xf>
    <xf numFmtId="0" fontId="26" fillId="4" borderId="32" xfId="3" applyFont="1" applyFill="1" applyBorder="1" applyAlignment="1">
      <alignment horizontal="left" vertical="center" wrapText="1"/>
    </xf>
    <xf numFmtId="0" fontId="26" fillId="4" borderId="23" xfId="3" applyFont="1" applyFill="1" applyBorder="1" applyAlignment="1">
      <alignment horizontal="left" vertical="center" wrapText="1"/>
    </xf>
    <xf numFmtId="0" fontId="15" fillId="5" borderId="0" xfId="2" applyFont="1" applyFill="1" applyBorder="1" applyAlignment="1">
      <alignment vertical="center"/>
    </xf>
    <xf numFmtId="0" fontId="14" fillId="5" borderId="0" xfId="3" applyFont="1" applyFill="1" applyAlignment="1">
      <alignment horizontal="left" vertical="center" wrapText="1" indent="3"/>
    </xf>
    <xf numFmtId="0" fontId="25" fillId="5" borderId="0" xfId="3" applyFont="1" applyFill="1" applyAlignment="1">
      <alignment horizontal="left" vertical="center" wrapText="1" indent="3"/>
    </xf>
    <xf numFmtId="0" fontId="25" fillId="5" borderId="0" xfId="3" applyFont="1" applyFill="1" applyAlignment="1">
      <alignment vertical="center" wrapText="1"/>
    </xf>
    <xf numFmtId="0" fontId="28" fillId="0" borderId="0" xfId="2" applyFont="1" applyFill="1" applyBorder="1" applyAlignment="1">
      <alignment horizontal="center" vertical="center"/>
    </xf>
    <xf numFmtId="0" fontId="28" fillId="2" borderId="20" xfId="2" applyFont="1" applyFill="1" applyBorder="1" applyAlignment="1">
      <alignment horizontal="center"/>
    </xf>
    <xf numFmtId="0" fontId="28" fillId="2" borderId="18" xfId="2" applyFont="1" applyFill="1" applyBorder="1" applyAlignment="1">
      <alignment horizontal="center"/>
    </xf>
    <xf numFmtId="0" fontId="21" fillId="2" borderId="0" xfId="2" applyFont="1" applyFill="1" applyAlignment="1"/>
    <xf numFmtId="0" fontId="37" fillId="2" borderId="0" xfId="2" applyFont="1" applyFill="1" applyAlignment="1"/>
    <xf numFmtId="0" fontId="16" fillId="5" borderId="24" xfId="2" applyFont="1" applyFill="1" applyBorder="1" applyAlignment="1">
      <alignment horizontal="center"/>
    </xf>
    <xf numFmtId="3" fontId="50" fillId="8" borderId="28" xfId="3" applyNumberFormat="1" applyFont="1" applyFill="1" applyBorder="1" applyAlignment="1">
      <alignment horizontal="right" vertical="center" wrapText="1"/>
    </xf>
    <xf numFmtId="0" fontId="42" fillId="6" borderId="28" xfId="3" applyFont="1" applyFill="1" applyBorder="1" applyAlignment="1">
      <alignment horizontal="left" vertical="center" wrapText="1"/>
    </xf>
    <xf numFmtId="0" fontId="42" fillId="6" borderId="29" xfId="3" applyFont="1" applyFill="1" applyBorder="1" applyAlignment="1">
      <alignment horizontal="left" vertical="center" wrapText="1"/>
    </xf>
    <xf numFmtId="0" fontId="50" fillId="8" borderId="28" xfId="3" applyFont="1" applyFill="1" applyBorder="1" applyAlignment="1">
      <alignment horizontal="left" vertical="center" wrapText="1"/>
    </xf>
    <xf numFmtId="0" fontId="43" fillId="8" borderId="5" xfId="2" applyFont="1" applyFill="1" applyBorder="1" applyAlignment="1">
      <alignment horizontal="left" vertical="center" wrapText="1"/>
    </xf>
    <xf numFmtId="0" fontId="43" fillId="2" borderId="0" xfId="0" applyFont="1" applyFill="1" applyAlignment="1">
      <alignment horizontal="left" vertical="center" wrapText="1"/>
    </xf>
    <xf numFmtId="0" fontId="25" fillId="2" borderId="0" xfId="0" applyFont="1" applyFill="1" applyAlignment="1">
      <alignment horizontal="left" vertical="center" wrapText="1"/>
    </xf>
    <xf numFmtId="0" fontId="14" fillId="5" borderId="0" xfId="3" applyFont="1" applyFill="1" applyAlignment="1">
      <alignment horizontal="left" vertical="center" wrapText="1"/>
    </xf>
    <xf numFmtId="0" fontId="14" fillId="2" borderId="0" xfId="0" applyFont="1" applyFill="1" applyAlignment="1">
      <alignment horizontal="left" vertical="center" wrapText="1"/>
    </xf>
    <xf numFmtId="0" fontId="35" fillId="5" borderId="0" xfId="0" applyFont="1" applyFill="1" applyAlignment="1">
      <alignment horizontal="left" vertical="center" wrapText="1"/>
    </xf>
  </cellXfs>
  <cellStyles count="7">
    <cellStyle name="Comma" xfId="1" builtinId="3"/>
    <cellStyle name="Explanatory Text" xfId="5" builtinId="53"/>
    <cellStyle name="Hyperlink" xfId="2" builtinId="8"/>
    <cellStyle name="Hyperlink 2" xfId="4" xr:uid="{00000000-0005-0000-0000-000000000000}"/>
    <cellStyle name="Normal" xfId="0" builtinId="0"/>
    <cellStyle name="Normal 2" xfId="3" xr:uid="{00000000-0005-0000-0000-000004000000}"/>
    <cellStyle name="Percent" xfId="6" builtinId="5"/>
  </cellStyles>
  <dxfs count="119">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numFmt numFmtId="168" formatCode="_ * #,##0_ ;_ * \-#,##0_ ;_ * &quot;-&quot;??_ ;_ @_ "/>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fill>
        <patternFill patternType="solid">
          <fgColor indexed="64"/>
          <bgColor theme="2"/>
        </patternFill>
      </fill>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fill>
        <patternFill patternType="solid">
          <fgColor indexed="64"/>
          <bgColor theme="2"/>
        </patternFill>
      </fill>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fill>
        <patternFill patternType="solid">
          <fgColor indexed="64"/>
          <bgColor theme="2"/>
        </patternFill>
      </fill>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border diagonalUp="0" diagonalDown="0">
        <left/>
        <right/>
        <top/>
        <bottom style="thin">
          <color rgb="FF188FBB"/>
        </bottom>
        <vertical/>
        <horizontal/>
      </border>
    </dxf>
    <dxf>
      <border outline="0">
        <top style="thick">
          <color auto="1"/>
        </top>
      </border>
    </dxf>
    <dxf>
      <font>
        <b val="0"/>
        <i val="0"/>
        <strike val="0"/>
        <condense val="0"/>
        <extend val="0"/>
        <outline val="0"/>
        <shadow val="0"/>
        <u val="none"/>
        <vertAlign val="baseline"/>
        <sz val="10.5"/>
        <color theme="1"/>
        <name val="Franklin Gothic Book"/>
        <family val="2"/>
        <scheme val="none"/>
      </font>
      <alignment horizontal="general" vertical="center" textRotation="0" wrapText="0" indent="0" justifyLastLine="0" shrinkToFit="0" readingOrder="0"/>
    </dxf>
    <dxf>
      <font>
        <b/>
        <i val="0"/>
        <strike val="0"/>
        <condense val="0"/>
        <extend val="0"/>
        <outline val="0"/>
        <shadow val="0"/>
        <u val="none"/>
        <vertAlign val="baseline"/>
        <sz val="10.5"/>
        <color theme="0"/>
        <name val="Franklin Gothic Book"/>
        <family val="2"/>
        <scheme val="none"/>
      </font>
      <fill>
        <patternFill patternType="solid">
          <fgColor indexed="64"/>
          <bgColor rgb="FF165B89"/>
        </patternFill>
      </fill>
      <alignment horizontal="general" vertical="center"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numFmt numFmtId="0" formatCode="General"/>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u val="none"/>
        <vertAlign val="baseline"/>
        <sz val="11"/>
        <color theme="1"/>
        <name val="Times New Roman"/>
        <family val="1"/>
        <scheme val="none"/>
      </font>
      <numFmt numFmtId="170" formatCode="_-* #,##0_-;\-* #,##0_-;_-* &quot;-&quot;??_-;_-@_-"/>
      <alignment horizontal="general" vertical="center" textRotation="0" wrapText="0" indent="0" justifyLastLine="0" shrinkToFit="0" readingOrder="0"/>
    </dxf>
    <dxf>
      <font>
        <strike val="0"/>
        <outline val="0"/>
        <shadow val="0"/>
        <u val="none"/>
        <vertAlign val="baseline"/>
        <sz val="12"/>
        <color theme="1"/>
        <name val="Franklin Gothic Book"/>
        <family val="2"/>
        <scheme val="none"/>
      </font>
      <fill>
        <patternFill patternType="solid">
          <fgColor indexed="64"/>
          <bgColor rgb="FFFFFF00"/>
        </patternFill>
      </fill>
      <alignment vertical="center" textRotation="0" indent="0" justifyLastLine="0" shrinkToFit="0" readingOrder="0"/>
    </dxf>
    <dxf>
      <font>
        <strike val="0"/>
        <outline val="0"/>
        <shadow val="0"/>
        <u val="none"/>
        <vertAlign val="baseline"/>
        <sz val="11"/>
        <color theme="1"/>
        <name val="Times New Roman"/>
        <family val="1"/>
        <scheme val="none"/>
      </font>
      <numFmt numFmtId="170" formatCode="_-* #,##0_-;\-* #,##0_-;_-* &quot;-&quot;??_-;_-@_-"/>
      <alignment horizontal="general" vertical="center" textRotation="0" wrapText="0" indent="0" justifyLastLine="0" shrinkToFit="0" readingOrder="0"/>
    </dxf>
    <dxf>
      <font>
        <strike val="0"/>
        <outline val="0"/>
        <shadow val="0"/>
        <u val="none"/>
        <vertAlign val="baseline"/>
        <sz val="12"/>
        <color theme="1"/>
        <name val="Franklin Gothic Book"/>
        <family val="2"/>
        <scheme val="none"/>
      </font>
      <fill>
        <patternFill patternType="none">
          <fgColor indexed="64"/>
          <bgColor auto="1"/>
        </patternFill>
      </fill>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alignment vertical="center" textRotation="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border outline="0">
        <top style="medium">
          <color indexed="64"/>
        </top>
      </border>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solid">
          <fgColor indexed="64"/>
          <bgColor theme="2"/>
        </patternFill>
      </fill>
      <alignment horizontal="left" vertical="center" textRotation="0" wrapText="0" indent="0" justifyLastLine="0" shrinkToFit="0" readingOrder="0"/>
      <border diagonalUp="0" diagonalDown="0">
        <left/>
        <right/>
        <top/>
        <bottom style="thin">
          <color rgb="FF188FBB"/>
        </bottom>
        <vertical/>
        <horizontal/>
      </border>
    </dxf>
    <dxf>
      <border outline="0">
        <top style="medium">
          <color indexed="64"/>
        </top>
      </border>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numFmt numFmtId="170" formatCode="_-* #,##0_-;\-* #,##0_-;_-* &quot;-&quot;??_-;_-@_-"/>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numFmt numFmtId="165" formatCode="_ * #,##0.00_ ;_ * \-#,##0.00_ ;_ * &quot;-&quot;??_ ;_ @_ "/>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numFmt numFmtId="170" formatCode="_-* #,##0_-;\-* #,##0_-;_-* &quot;-&quot;??_-;_-@_-"/>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numFmt numFmtId="0" formatCode="General"/>
      <alignment horizontal="left" vertical="center" textRotation="0" wrapText="0" indent="0" justifyLastLine="0" shrinkToFit="0" readingOrder="0"/>
      <border diagonalUp="0" diagonalDown="0" outline="0">
        <left/>
        <right/>
        <top/>
        <bottom/>
      </border>
    </dxf>
    <dxf>
      <font>
        <strike val="0"/>
        <outline val="0"/>
        <shadow val="0"/>
        <vertAlign val="baseline"/>
        <name val="Franklin Gothic Book"/>
        <family val="2"/>
        <scheme val="none"/>
      </font>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alignment horizontal="general" vertical="center" textRotation="0" wrapText="0" indent="0" justifyLastLine="0" shrinkToFit="0" readingOrder="0"/>
      <border diagonalUp="0" diagonalDown="0" outline="0">
        <left/>
        <right/>
        <top/>
        <bottom/>
      </border>
    </dxf>
    <dxf>
      <font>
        <strike val="0"/>
        <outline val="0"/>
        <shadow val="0"/>
        <vertAlign val="baseline"/>
        <name val="Franklin Gothic Book"/>
        <family val="2"/>
        <scheme val="none"/>
      </font>
      <alignment vertical="center" textRotation="0" indent="0" justifyLastLine="0" shrinkToFit="0" readingOrder="0"/>
    </dxf>
    <dxf>
      <border outline="0">
        <top style="medium">
          <color indexed="64"/>
        </top>
      </border>
    </dxf>
    <dxf>
      <font>
        <strike val="0"/>
        <outline val="0"/>
        <shadow val="0"/>
        <vertAlign val="baseline"/>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alignment horizontal="left" vertical="center" textRotation="0" wrapText="1"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pivot="0" count="0" xr9:uid="{00000000-0011-0000-FFFF-FFFF00000000}"/>
    <tableStyle name="EITI Table 2" pivot="0" count="3" xr9:uid="{00000000-0011-0000-FFFF-FFFF01000000}">
      <tableStyleElement type="headerRow" dxfId="118"/>
      <tableStyleElement type="firstRowStripe" dxfId="117"/>
      <tableStyleElement type="secondRowStripe" dxfId="116"/>
    </tableStyle>
    <tableStyle name="EITI Table 3" pivot="0" count="3" xr9:uid="{00000000-0011-0000-FFFF-FFFF02000000}">
      <tableStyleElement type="headerRow" dxfId="115"/>
      <tableStyleElement type="firstRowStripe" dxfId="114"/>
      <tableStyleElement type="secondRowStripe" dxfId="113"/>
    </tableStyle>
  </tableStyles>
  <colors>
    <mruColors>
      <color rgb="FFF6A70A"/>
      <color rgb="FFC0C0C0"/>
      <color rgb="FF0076AF"/>
      <color rgb="FFF2F2F2"/>
      <color rgb="FFD9D9D9"/>
      <color rgb="FFF0D9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4</xdr:row>
      <xdr:rowOff>183252</xdr:rowOff>
    </xdr:to>
    <xdr:pic>
      <xdr:nvPicPr>
        <xdr:cNvPr id="7" name="Picture 6" descr="https://eiti.org/sites/default/files/styles/img-narrow/public/inline/logo_gradient_-_under.png?itok=F8fw0Tyz">
          <a:extLst>
            <a:ext uri="{FF2B5EF4-FFF2-40B4-BE49-F238E27FC236}">
              <a16:creationId xmlns:a16="http://schemas.microsoft.com/office/drawing/2014/main" id="{61640C93-182B-4D91-B8CE-534A3A65E72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7813" y="0"/>
          <a:ext cx="1736679" cy="994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xdr:row>
      <xdr:rowOff>45017</xdr:rowOff>
    </xdr:from>
    <xdr:to>
      <xdr:col>7</xdr:col>
      <xdr:colOff>0</xdr:colOff>
      <xdr:row>5</xdr:row>
      <xdr:rowOff>99390</xdr:rowOff>
    </xdr:to>
    <xdr:grpSp>
      <xdr:nvGrpSpPr>
        <xdr:cNvPr id="8" name="Group 7">
          <a:extLst>
            <a:ext uri="{FF2B5EF4-FFF2-40B4-BE49-F238E27FC236}">
              <a16:creationId xmlns:a16="http://schemas.microsoft.com/office/drawing/2014/main" id="{ED1E856C-C8D8-4A69-9BD1-D9667437E682}"/>
            </a:ext>
          </a:extLst>
        </xdr:cNvPr>
        <xdr:cNvGrpSpPr>
          <a:grpSpLocks/>
        </xdr:cNvGrpSpPr>
      </xdr:nvGrpSpPr>
      <xdr:grpSpPr bwMode="auto">
        <a:xfrm flipV="1">
          <a:off x="272143" y="1068728"/>
          <a:ext cx="14151428" cy="54373"/>
          <a:chOff x="1134" y="1904"/>
          <a:chExt cx="9546" cy="181"/>
        </a:xfrm>
      </xdr:grpSpPr>
      <xdr:sp macro="" textlink="">
        <xdr:nvSpPr>
          <xdr:cNvPr id="9" name="Rectangle 8">
            <a:extLst>
              <a:ext uri="{FF2B5EF4-FFF2-40B4-BE49-F238E27FC236}">
                <a16:creationId xmlns:a16="http://schemas.microsoft.com/office/drawing/2014/main" id="{2E72EF97-04EB-4C69-ABDD-AD665FD2B8B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DAFE90F5-9E8A-48BC-9FC0-B1BC9C9EF2E3}"/>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826F2BEA-D9F9-4706-8913-3B37C0F9E61C}"/>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616F3F3E-32D9-4E9F-9875-9C4ACC925326}"/>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632467AE-B8EF-479C-8ABE-E4B87B75128D}"/>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09223E0-7FAC-46F2-99E3-1A136AC46D0D}"/>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408FDE80-9D68-4E68-9BC4-E67C1A9B1C7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9" name="Rectangle 18">
            <a:extLst>
              <a:ext uri="{FF2B5EF4-FFF2-40B4-BE49-F238E27FC236}">
                <a16:creationId xmlns:a16="http://schemas.microsoft.com/office/drawing/2014/main" id="{15D8932D-D2E1-47D4-A300-482A260DD3D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200024</xdr:rowOff>
    </xdr:from>
    <xdr:to>
      <xdr:col>7</xdr:col>
      <xdr:colOff>0</xdr:colOff>
      <xdr:row>5</xdr:row>
      <xdr:rowOff>200024</xdr:rowOff>
    </xdr:to>
    <xdr:grpSp>
      <xdr:nvGrpSpPr>
        <xdr:cNvPr id="3" name="Group 2">
          <a:extLst>
            <a:ext uri="{FF2B5EF4-FFF2-40B4-BE49-F238E27FC236}">
              <a16:creationId xmlns:a16="http://schemas.microsoft.com/office/drawing/2014/main" id="{C65A8299-B3EA-458C-8DE3-6AF5BE52D529}"/>
            </a:ext>
          </a:extLst>
        </xdr:cNvPr>
        <xdr:cNvGrpSpPr>
          <a:grpSpLocks/>
        </xdr:cNvGrpSpPr>
      </xdr:nvGrpSpPr>
      <xdr:grpSpPr bwMode="auto">
        <a:xfrm>
          <a:off x="273844" y="0"/>
          <a:ext cx="14597062" cy="0"/>
          <a:chOff x="1133" y="1230"/>
          <a:chExt cx="8460" cy="208"/>
        </a:xfrm>
      </xdr:grpSpPr>
      <xdr:sp macro="" textlink="">
        <xdr:nvSpPr>
          <xdr:cNvPr id="4" name="Rektangel 2">
            <a:extLst>
              <a:ext uri="{FF2B5EF4-FFF2-40B4-BE49-F238E27FC236}">
                <a16:creationId xmlns:a16="http://schemas.microsoft.com/office/drawing/2014/main" id="{A533F3F1-6CF8-4E74-A2A8-CF7F1527F08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E2275F57-1341-4AA4-AA80-F9B361BC26D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200024</xdr:rowOff>
    </xdr:from>
    <xdr:to>
      <xdr:col>8</xdr:col>
      <xdr:colOff>0</xdr:colOff>
      <xdr:row>5</xdr:row>
      <xdr:rowOff>200024</xdr:rowOff>
    </xdr:to>
    <xdr:grpSp>
      <xdr:nvGrpSpPr>
        <xdr:cNvPr id="3" name="Group 2">
          <a:extLst>
            <a:ext uri="{FF2B5EF4-FFF2-40B4-BE49-F238E27FC236}">
              <a16:creationId xmlns:a16="http://schemas.microsoft.com/office/drawing/2014/main" id="{327F5133-DAE1-49FE-BA13-854C2168A81B}"/>
            </a:ext>
          </a:extLst>
        </xdr:cNvPr>
        <xdr:cNvGrpSpPr>
          <a:grpSpLocks/>
        </xdr:cNvGrpSpPr>
      </xdr:nvGrpSpPr>
      <xdr:grpSpPr bwMode="auto">
        <a:xfrm>
          <a:off x="280147" y="0"/>
          <a:ext cx="17223441" cy="0"/>
          <a:chOff x="1133" y="1230"/>
          <a:chExt cx="8460" cy="208"/>
        </a:xfrm>
      </xdr:grpSpPr>
      <xdr:sp macro="" textlink="">
        <xdr:nvSpPr>
          <xdr:cNvPr id="4" name="Rektangel 2">
            <a:extLst>
              <a:ext uri="{FF2B5EF4-FFF2-40B4-BE49-F238E27FC236}">
                <a16:creationId xmlns:a16="http://schemas.microsoft.com/office/drawing/2014/main" id="{0C52EB97-EF20-49FD-ABE0-FDCD3013BCE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0AC24B51-FA8F-4143-89F4-000FFE854C1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4</xdr:row>
      <xdr:rowOff>200024</xdr:rowOff>
    </xdr:from>
    <xdr:to>
      <xdr:col>4</xdr:col>
      <xdr:colOff>2285999</xdr:colOff>
      <xdr:row>6</xdr:row>
      <xdr:rowOff>0</xdr:rowOff>
    </xdr:to>
    <xdr:grpSp>
      <xdr:nvGrpSpPr>
        <xdr:cNvPr id="3" name="Group 2">
          <a:extLst>
            <a:ext uri="{FF2B5EF4-FFF2-40B4-BE49-F238E27FC236}">
              <a16:creationId xmlns:a16="http://schemas.microsoft.com/office/drawing/2014/main" id="{8C2159D8-7352-4E2D-A5BF-AE8DA13A5427}"/>
            </a:ext>
          </a:extLst>
        </xdr:cNvPr>
        <xdr:cNvGrpSpPr>
          <a:grpSpLocks/>
        </xdr:cNvGrpSpPr>
      </xdr:nvGrpSpPr>
      <xdr:grpSpPr bwMode="auto">
        <a:xfrm>
          <a:off x="266699" y="0"/>
          <a:ext cx="13879286" cy="0"/>
          <a:chOff x="1133" y="1230"/>
          <a:chExt cx="8460" cy="208"/>
        </a:xfrm>
      </xdr:grpSpPr>
      <xdr:sp macro="" textlink="">
        <xdr:nvSpPr>
          <xdr:cNvPr id="4" name="Rektangel 2">
            <a:extLst>
              <a:ext uri="{FF2B5EF4-FFF2-40B4-BE49-F238E27FC236}">
                <a16:creationId xmlns:a16="http://schemas.microsoft.com/office/drawing/2014/main" id="{07BB548C-1AB7-47DF-867C-65043575991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9959B6CB-7FEE-4CD1-9F79-0BEC2E07616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12912" y="990973"/>
          <a:ext cx="22109206" cy="219262"/>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0</xdr:rowOff>
    </xdr:from>
    <xdr:to>
      <xdr:col>14</xdr:col>
      <xdr:colOff>9788</xdr:colOff>
      <xdr:row>55</xdr:row>
      <xdr:rowOff>105085</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225135</xdr:colOff>
      <xdr:row>6</xdr:row>
      <xdr:rowOff>0</xdr:rowOff>
    </xdr:from>
    <xdr:to>
      <xdr:col>11</xdr:col>
      <xdr:colOff>-1</xdr:colOff>
      <xdr:row>7</xdr:row>
      <xdr:rowOff>0</xdr:rowOff>
    </xdr:to>
    <xdr:grpSp>
      <xdr:nvGrpSpPr>
        <xdr:cNvPr id="7" name="Group 6">
          <a:extLst>
            <a:ext uri="{FF2B5EF4-FFF2-40B4-BE49-F238E27FC236}">
              <a16:creationId xmlns:a16="http://schemas.microsoft.com/office/drawing/2014/main" id="{0EBC606C-1012-4AF4-B8D7-C4D12538854A}"/>
            </a:ext>
          </a:extLst>
        </xdr:cNvPr>
        <xdr:cNvGrpSpPr>
          <a:grpSpLocks/>
        </xdr:cNvGrpSpPr>
      </xdr:nvGrpSpPr>
      <xdr:grpSpPr bwMode="auto">
        <a:xfrm>
          <a:off x="313765" y="0"/>
          <a:ext cx="17963028" cy="0"/>
          <a:chOff x="1133" y="1230"/>
          <a:chExt cx="8460" cy="208"/>
        </a:xfrm>
      </xdr:grpSpPr>
      <xdr:sp macro="" textlink="">
        <xdr:nvSpPr>
          <xdr:cNvPr id="8" name="Rektangel 2">
            <a:extLst>
              <a:ext uri="{FF2B5EF4-FFF2-40B4-BE49-F238E27FC236}">
                <a16:creationId xmlns:a16="http://schemas.microsoft.com/office/drawing/2014/main" id="{F504947F-A219-4670-B0A7-4DD0C31B3FD2}"/>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9" name="Rektangel 3">
            <a:extLst>
              <a:ext uri="{FF2B5EF4-FFF2-40B4-BE49-F238E27FC236}">
                <a16:creationId xmlns:a16="http://schemas.microsoft.com/office/drawing/2014/main" id="{EA8A0DCC-456C-48EA-A445-D1CA27EE7AD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53</xdr:row>
      <xdr:rowOff>304800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r65\Downloads\SD\2.0\Summary%20Data%202.0%20data%20validation%20french%20transl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 val="Part 3 - Reporting entities"/>
    </sheetNames>
    <sheetDataSet>
      <sheetData sheetId="0" refreshError="1"/>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41:K70" totalsRowCount="1" headerRowDxfId="112" dataDxfId="111" tableBorderDxfId="110" headerRowCellStyle="Normal 2">
  <autoFilter ref="B41:K69" xr:uid="{00000000-0009-0000-0100-000009000000}"/>
  <sortState xmlns:xlrd2="http://schemas.microsoft.com/office/spreadsheetml/2017/richdata2" ref="B42:K69">
    <sortCondition descending="1" ref="I41:I69"/>
  </sortState>
  <tableColumns count="10">
    <tableColumn id="1" xr3:uid="{00000000-0010-0000-0000-000001000000}" name="Nom complet de l’entreprise" dataDxfId="109" totalsRowDxfId="108"/>
    <tableColumn id="7" xr3:uid="{00000000-0010-0000-0000-000007000000}" name="Type d'entreprise" dataDxfId="107" totalsRowDxfId="106" dataCellStyle="Normal 2"/>
    <tableColumn id="2" xr3:uid="{00000000-0010-0000-0000-000002000000}" name="Identifiant de l’entreprise" dataDxfId="105" totalsRowDxfId="104"/>
    <tableColumn id="5" xr3:uid="{00000000-0010-0000-0000-000005000000}" name="Secteur" dataDxfId="103" totalsRowDxfId="102" dataCellStyle="Normal 2"/>
    <tableColumn id="3" xr3:uid="{00000000-0010-0000-0000-000003000000}" name="Matières premières (séparation par virgule)" dataDxfId="101" totalsRowDxfId="100" dataCellStyle="Normal 2"/>
    <tableColumn id="4" xr3:uid="{00000000-0010-0000-0000-000004000000}" name="Cotation boursière ou site Internet d’entreprise " dataDxfId="99" totalsRowDxfId="98"/>
    <tableColumn id="8" xr3:uid="{00000000-0010-0000-0000-000008000000}" name="Rapport financier audité (si indisponible, bilan comptable ou flux de trésorerie…)" dataDxfId="97" totalsRowDxfId="96"/>
    <tableColumn id="6" xr3:uid="{00000000-0010-0000-0000-000006000000}" name="Rapport de paiements à l’État" totalsRowFunction="custom" dataDxfId="95" totalsRowDxfId="94">
      <totalsRowFormula>SUM(Companies[Rapport de paiements à l’État])</totalsRowFormula>
    </tableColumn>
    <tableColumn id="9" xr3:uid="{CA6C6401-5196-457F-BA1C-1F802F4EB3F8}" name="Rapport de paiements à l'Etat -Partie 5-" totalsRowFunction="custom" dataDxfId="93" totalsRowDxfId="92" dataCellStyle="Comma">
      <calculatedColumnFormula>SUMIF(Table10[Entreprise],Companies[[#This Row],[Nom complet de l’entreprise]],Table10[Valeur de revenus])</calculatedColumnFormula>
      <totalsRowFormula>SUM(Companies[Rapport de paiements à l''Etat -Partie 5-])</totalsRowFormula>
    </tableColumn>
    <tableColumn id="10" xr3:uid="{60CE9640-0C08-4CB0-89DC-30189698C4A7}" name="Différence" dataDxfId="91">
      <calculatedColumnFormula>SUM(Companies[[#This Row],[Rapport de paiements à l’État]]-Companies[[#This Row],[Rapport de paiements à l''Etat -Partie 5-]])</calculatedColumnFormula>
    </tableColumn>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9000000}" name="Table6_GFS_codes_classification" displayName="Table6_GFS_codes_classification" ref="S2:Y30" totalsRowShown="0" headerRowDxfId="22" dataDxfId="21">
  <autoFilter ref="S2:Y30" xr:uid="{00000000-0009-0000-0100-000007000000}"/>
  <tableColumns count="7">
    <tableColumn id="4" xr3:uid="{00000000-0010-0000-0900-000004000000}" name="Combiné" dataDxfId="20"/>
    <tableColumn id="1" xr3:uid="{00000000-0010-0000-0900-000001000000}" name="Codes GFS des flux de revenus issus des entreprises extractives" dataDxfId="19"/>
    <tableColumn id="2" xr3:uid="{00000000-0010-0000-0900-000002000000}" name="Code GFS" dataDxfId="18"/>
    <tableColumn id="5" xr3:uid="{00000000-0010-0000-0900-000005000000}" name="GFS Niveau 1" dataDxfId="17"/>
    <tableColumn id="6" xr3:uid="{00000000-0010-0000-0900-000006000000}" name="GFS Niveau 2" dataDxfId="16"/>
    <tableColumn id="7" xr3:uid="{00000000-0010-0000-0900-000007000000}" name="GFS Niveau 3" dataDxfId="15"/>
    <tableColumn id="8" xr3:uid="{00000000-0010-0000-0900-000008000000}"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A000000}" name="Table7_sectors" displayName="Table7_sectors" ref="AA2:AA9" totalsRowShown="0" headerRowDxfId="13" dataDxfId="12">
  <autoFilter ref="AA2:AA9" xr:uid="{00000000-0009-0000-0100-000008000000}"/>
  <tableColumns count="1">
    <tableColumn id="1" xr3:uid="{00000000-0010-0000-0A00-000001000000}"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C2:AC8" totalsRowShown="0" headerRowDxfId="10" dataDxfId="9">
  <autoFilter ref="AC2:AC8" xr:uid="{00000000-0009-0000-0100-00000C000000}"/>
  <tableColumns count="1">
    <tableColumn id="1" xr3:uid="{00000000-0010-0000-0B00-000001000000}"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15" displayName="Table15" ref="AE2:AE7" totalsRowShown="0" headerRowDxfId="7" dataDxfId="6">
  <autoFilter ref="AE2:AE7" xr:uid="{00000000-0009-0000-0100-00000F000000}"/>
  <tableColumns count="1">
    <tableColumn id="1" xr3:uid="{00000000-0010-0000-0C00-000001000000}"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D000000}" name="Table5_Commodities_list" displayName="Table5_Commodities_list" ref="N2:P72" totalsRowShown="0" headerRowDxfId="4" dataDxfId="3">
  <autoFilter ref="N2:P72" xr:uid="{00000000-0009-0000-0100-000005000000}"/>
  <tableColumns count="3">
    <tableColumn id="1" xr3:uid="{00000000-0010-0000-0D00-000001000000}" name="Code de produit HS" dataDxfId="2"/>
    <tableColumn id="4" xr3:uid="{00000000-0010-0000-0D00-000004000000}" name="Description de produit HS" dataDxfId="1"/>
    <tableColumn id="3" xr3:uid="{00000000-0010-0000-0D00-000003000000}"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20:E34" totalsRowShown="0" headerRowDxfId="90" dataDxfId="89" tableBorderDxfId="88" headerRowCellStyle="Normal 2">
  <tableColumns count="4">
    <tableColumn id="1" xr3:uid="{00000000-0010-0000-0100-000001000000}" name="Nom complet de l’entité" dataDxfId="87" dataCellStyle="Normal 2"/>
    <tableColumn id="4" xr3:uid="{00000000-0010-0000-0100-000004000000}" name="Type d'Agence" dataDxfId="86" dataCellStyle="Normal 2"/>
    <tableColumn id="2" xr3:uid="{00000000-0010-0000-0100-000002000000}" name="N° d’identifiant (le cas échéant)" dataDxfId="85"/>
    <tableColumn id="3" xr3:uid="{00000000-0010-0000-0100-000003000000}" name="Total déclaré" dataDxfId="84"/>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72:J85" totalsRowShown="0" headerRowDxfId="83" dataDxfId="82" tableBorderDxfId="81" headerRowCellStyle="Normal 2">
  <autoFilter ref="B72:J85" xr:uid="{00000000-0009-0000-0100-00000E000000}"/>
  <tableColumns count="9">
    <tableColumn id="1" xr3:uid="{00000000-0010-0000-0200-000001000000}" name="Nom complet du projet" dataDxfId="80"/>
    <tableColumn id="2" xr3:uid="{00000000-0010-0000-0200-000002000000}" name="Référence(s) de la convention juridique : contrat, licence, bail, concession,..." dataDxfId="79"/>
    <tableColumn id="3" xr3:uid="{00000000-0010-0000-0200-000003000000}" name="Sociétés associées, commencer par l’Opérateur" dataDxfId="78"/>
    <tableColumn id="5" xr3:uid="{00000000-0010-0000-0200-000005000000}" name="Matières premières (une matière/ligne)" dataDxfId="77" dataCellStyle="Normal 2"/>
    <tableColumn id="6" xr3:uid="{00000000-0010-0000-0200-000006000000}" name="Statut" dataDxfId="76"/>
    <tableColumn id="7" xr3:uid="{00000000-0010-0000-0200-000007000000}" name="Volume de production" dataDxfId="75"/>
    <tableColumn id="8" xr3:uid="{00000000-0010-0000-0200-000008000000}" name="Unité" dataDxfId="74"/>
    <tableColumn id="9" xr3:uid="{00000000-0010-0000-0200-000009000000}" name="Valeur de production" dataDxfId="73"/>
    <tableColumn id="10" xr3:uid="{00000000-0010-0000-0200-00000A000000}" name="Devise"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54" totalsRowShown="0" headerRowDxfId="71" dataDxfId="70">
  <autoFilter ref="B21:K54" xr:uid="{00000000-0009-0000-0100-000006000000}"/>
  <sortState xmlns:xlrd2="http://schemas.microsoft.com/office/spreadsheetml/2017/richdata2" ref="B22:K54">
    <sortCondition descending="1" ref="J21:J54"/>
  </sortState>
  <tableColumns count="10">
    <tableColumn id="8" xr3:uid="{00000000-0010-0000-0300-000008000000}" name="GFS Niveau 1" dataDxfId="69"/>
    <tableColumn id="9" xr3:uid="{00000000-0010-0000-0300-000009000000}" name="GFS Niveau 2" dataDxfId="68"/>
    <tableColumn id="10" xr3:uid="{00000000-0010-0000-0300-00000A000000}" name="GFS Niveau 3" dataDxfId="67"/>
    <tableColumn id="7" xr3:uid="{00000000-0010-0000-0300-000007000000}" name="GFS Niveau 4" dataDxfId="66"/>
    <tableColumn id="1" xr3:uid="{00000000-0010-0000-0300-000001000000}" name="Classification SFP" dataDxfId="65"/>
    <tableColumn id="11" xr3:uid="{00000000-0010-0000-0300-00000B000000}" name="Secteur" dataDxfId="64"/>
    <tableColumn id="3" xr3:uid="{00000000-0010-0000-0300-000003000000}" name="Nom du flux de revenus" dataDxfId="63"/>
    <tableColumn id="4" xr3:uid="{00000000-0010-0000-0300-000004000000}" name="Entité de l’État" dataDxfId="62"/>
    <tableColumn id="5" xr3:uid="{00000000-0010-0000-0300-000005000000}" name="Valeur des revenus" dataDxfId="61"/>
    <tableColumn id="2" xr3:uid="{00000000-0010-0000-0300-000002000000}" name="Devise"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DB65586-904D-4FD2-8CB0-6941AAEF9623}" name="Table10" displayName="Table10" ref="B21:N156" totalsRowShown="0" headerRowDxfId="59" dataDxfId="58" tableBorderDxfId="57">
  <autoFilter ref="B21:N156" xr:uid="{9DB65586-904D-4FD2-8CB0-6941AAEF9623}"/>
  <tableColumns count="13">
    <tableColumn id="1" xr3:uid="{BCC3003F-32DF-4171-B9E3-FEEDB26E80CA}" name="Secteur" dataDxfId="56"/>
    <tableColumn id="2" xr3:uid="{DD65117A-5AB5-4D49-ACFD-199AABFCEA66}" name="Entreprise" dataDxfId="55"/>
    <tableColumn id="3" xr3:uid="{181F6182-02C2-4E1D-9648-47A5488BB88F}" name="Entité de l’État" dataDxfId="54"/>
    <tableColumn id="4" xr3:uid="{CCEFBE68-DBE3-4916-AFDA-005FE0D625B4}" name="Nom du paiement"/>
    <tableColumn id="5" xr3:uid="{6C273F21-5C8C-40BE-959D-1A59D543CD06}" name="Perçu par projet (O/N)" dataDxfId="53"/>
    <tableColumn id="6" xr3:uid="{2FFC1339-3DD6-497B-8527-925125A5EE9D}" name="Déclaré par projet (O/N)" dataDxfId="52"/>
    <tableColumn id="7" xr3:uid="{796BDCC2-0F49-4A60-9D85-DCEF7DB24BF6}" name="Nom du projet" dataDxfId="51"/>
    <tableColumn id="8" xr3:uid="{BC562224-F118-4F9E-8094-973737630512}" name="Devise de déclaration" dataDxfId="50"/>
    <tableColumn id="9" xr3:uid="{B5A208AC-53E4-4757-88E7-625BF6F06A61}" name="Valeur de revenus" dataDxfId="49" dataCellStyle="Comma"/>
    <tableColumn id="10" xr3:uid="{E3D9EB84-47F7-4CF2-8A52-95D221CF37A4}" name="Paiement effectué en nature?" dataDxfId="48"/>
    <tableColumn id="11" xr3:uid="{85B7352E-2A84-4801-A8D5-2176FADA51C1}" name="Volume en nature (si applicable)" dataDxfId="47"/>
    <tableColumn id="12" xr3:uid="{B71C263D-0C12-4D5F-9183-B979F7D0C00A}" name="Unité (si applicable)" dataDxfId="46"/>
    <tableColumn id="13" xr3:uid="{201CC441-13BE-4BCF-A5DE-D17A6AC868ED}" name="Commentaires" dataDxfId="45"/>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00000000-0010-0000-0500-000001000000}" name="Nom de pays ou région" dataDxfId="42"/>
    <tableColumn id="2" xr3:uid="{00000000-0010-0000-0500-000002000000}" name="Code ISO de pays (alpha 2)" dataDxfId="41"/>
    <tableColumn id="3" xr3:uid="{00000000-0010-0000-0500-000003000000}" name="Code ISO de devise (alpha 3)" dataDxfId="40"/>
    <tableColumn id="4" xr3:uid="{00000000-0010-0000-0500-000004000000}" name="Code numérique ISO (UN M49)" dataDxfId="39"/>
    <tableColumn id="5" xr3:uid="{00000000-0010-0000-0500-000005000000}" name="Code de devise (ISO 4217)" dataDxfId="38"/>
    <tableColumn id="6" xr3:uid="{00000000-0010-0000-0500-000006000000}" name="Code numérique de devise (ISO 4217)" dataDxfId="37"/>
    <tableColumn id="7" xr3:uid="{00000000-0010-0000-0500-000007000000}"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5" dataDxfId="34">
  <autoFilter ref="I2:I7" xr:uid="{00000000-0009-0000-0100-000002000000}"/>
  <tableColumns count="1">
    <tableColumn id="1" xr3:uid="{00000000-0010-0000-0600-000001000000}"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2" dataDxfId="30" headerRowBorderDxfId="31" tableBorderDxfId="29">
  <autoFilter ref="I10:K168" xr:uid="{00000000-0009-0000-0100-000004000000}"/>
  <tableColumns count="3">
    <tableColumn id="1" xr3:uid="{00000000-0010-0000-0700-000001000000}" name="Code de devise (ISO 4217)" dataDxfId="28"/>
    <tableColumn id="2" xr3:uid="{00000000-0010-0000-0700-000002000000}" name="Code numérique de devise (ISO 4217)" dataDxfId="27"/>
    <tableColumn id="3" xr3:uid="{00000000-0010-0000-0700-000003000000}"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5" dataDxfId="24">
  <autoFilter ref="K2:K7" xr:uid="{00000000-0009-0000-0100-000003000000}"/>
  <tableColumns count="1">
    <tableColumn id="1" xr3:uid="{00000000-0010-0000-0800-000001000000}" name="Liste" dataDxfId="23"/>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fr/pays" TargetMode="External"/><Relationship Id="rId3" Type="http://schemas.openxmlformats.org/officeDocument/2006/relationships/hyperlink" Target="mailto:data@eiti.org" TargetMode="External"/><Relationship Id="rId7" Type="http://schemas.openxmlformats.org/officeDocument/2006/relationships/hyperlink" Target="https://eiti.org/fr" TargetMode="External"/><Relationship Id="rId12" Type="http://schemas.openxmlformats.org/officeDocument/2006/relationships/drawing" Target="../drawings/drawing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1.bin"/><Relationship Id="rId5" Type="http://schemas.openxmlformats.org/officeDocument/2006/relationships/hyperlink" Target="https://eiti.org/fr/donnees" TargetMode="External"/><Relationship Id="rId10" Type="http://schemas.openxmlformats.org/officeDocument/2006/relationships/hyperlink" Target="mailto:data@eiti.org" TargetMode="External"/><Relationship Id="rId4" Type="http://schemas.openxmlformats.org/officeDocument/2006/relationships/hyperlink" Target="mailto:data@eiti.org" TargetMode="External"/><Relationship Id="rId9" Type="http://schemas.openxmlformats.org/officeDocument/2006/relationships/hyperlink" Target="https://eiti.org/fr/document/modele-donnees-resumees-itie" TargetMode="External"/></Relationships>
</file>

<file path=xl/worksheets/_rels/sheet12.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www.bcrg-guinee.org/images/Publication_mensuelle/BM%2001-2019.pdf"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mailto:ifn48nabe@ifnguinee.net" TargetMode="External"/><Relationship Id="rId17" Type="http://schemas.openxmlformats.org/officeDocument/2006/relationships/drawing" Target="../drawings/drawing2.xml"/><Relationship Id="rId2" Type="http://schemas.openxmlformats.org/officeDocument/2006/relationships/hyperlink" Target="mailto:data@eiti.org" TargetMode="External"/><Relationship Id="rId16" Type="http://schemas.openxmlformats.org/officeDocument/2006/relationships/printerSettings" Target="../printerSettings/printerSettings2.bin"/><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hyperlink" Target="https://opendataitie-guinee.org/"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www.itie-guinee.org/rapport-assoupli-exercices-2019-202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fr/document/norme-itie-2016" TargetMode="External"/><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www.ccomptes.org.gn/institutions-associees/declaration-generale-de-conformite/" TargetMode="External"/><Relationship Id="rId3" Type="http://schemas.openxmlformats.org/officeDocument/2006/relationships/hyperlink" Target="https://eiti.org/fr/document/norme-itie-2016"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drawing" Target="../drawings/drawing3.xm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soguipami.net/rapport-de-gestion-2018/"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printerSettings" Target="../printerSettings/printerSettings3.bin"/><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soguipami.net/rapport-de-gestion-2018/" TargetMode="External"/><Relationship Id="rId40" Type="http://schemas.openxmlformats.org/officeDocument/2006/relationships/hyperlink" Target="https://guinee.cadastreminier.org/FR/" TargetMode="Externa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www.contratsminiersguinee.org/"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mines.gov.gn/projets/conventions-miniere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anglogoldashanti.com/" TargetMode="External"/><Relationship Id="rId13" Type="http://schemas.openxmlformats.org/officeDocument/2006/relationships/table" Target="../tables/table3.xml"/><Relationship Id="rId3" Type="http://schemas.openxmlformats.org/officeDocument/2006/relationships/hyperlink" Target="https://eiti.org/fr/pays" TargetMode="External"/><Relationship Id="rId7" Type="http://schemas.openxmlformats.org/officeDocument/2006/relationships/hyperlink" Target="http://www.cbg-guinee.com/" TargetMode="External"/><Relationship Id="rId12" Type="http://schemas.openxmlformats.org/officeDocument/2006/relationships/table" Target="../tables/table2.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hyperlink" Target="http://apip.gov.gn/" TargetMode="External"/><Relationship Id="rId11" Type="http://schemas.openxmlformats.org/officeDocument/2006/relationships/table" Target="../tables/table1.xml"/><Relationship Id="rId5" Type="http://schemas.openxmlformats.org/officeDocument/2006/relationships/hyperlink" Target="http://www.smb-guinee.com/" TargetMode="External"/><Relationship Id="rId10" Type="http://schemas.openxmlformats.org/officeDocument/2006/relationships/drawing" Target="../drawings/drawing4.xml"/><Relationship Id="rId4" Type="http://schemas.openxmlformats.org/officeDocument/2006/relationships/hyperlink" Target="mailto:data@eiti.org"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 Id="rId9"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O122"/>
  <sheetViews>
    <sheetView showGridLines="0" topLeftCell="A42" zoomScale="70" zoomScaleNormal="70" workbookViewId="0">
      <selection activeCell="C48" sqref="C48:G48"/>
    </sheetView>
  </sheetViews>
  <sheetFormatPr defaultColWidth="4" defaultRowHeight="24" customHeight="1" x14ac:dyDescent="0.35"/>
  <cols>
    <col min="1" max="1" width="4" style="12"/>
    <col min="2" max="2" width="4" style="12" hidden="1" customWidth="1"/>
    <col min="3" max="3" width="76.54296875" style="12" customWidth="1"/>
    <col min="4" max="4" width="2.81640625" style="12" customWidth="1"/>
    <col min="5" max="5" width="61.7265625" style="12" customWidth="1"/>
    <col min="6" max="6" width="10.7265625" style="12" customWidth="1"/>
    <col min="7" max="7" width="50.54296875" style="12" customWidth="1"/>
    <col min="8" max="14" width="4" style="12"/>
    <col min="15" max="15" width="42" style="12" bestFit="1" customWidth="1"/>
    <col min="16" max="16384" width="4" style="12"/>
  </cols>
  <sheetData>
    <row r="1" spans="3:7" ht="15.75" customHeight="1" x14ac:dyDescent="0.35"/>
    <row r="2" spans="3:7" ht="16" x14ac:dyDescent="0.35"/>
    <row r="3" spans="3:7" ht="16" x14ac:dyDescent="0.35">
      <c r="E3" s="13"/>
      <c r="G3" s="13"/>
    </row>
    <row r="4" spans="3:7" ht="16" x14ac:dyDescent="0.35">
      <c r="E4" s="13" t="s">
        <v>0</v>
      </c>
      <c r="F4" s="216"/>
      <c r="G4" s="217" t="s">
        <v>1</v>
      </c>
    </row>
    <row r="5" spans="3:7" ht="16" x14ac:dyDescent="0.35"/>
    <row r="6" spans="3:7" ht="27" customHeight="1" x14ac:dyDescent="0.35"/>
    <row r="7" spans="3:7" ht="0.75" customHeight="1" x14ac:dyDescent="0.35"/>
    <row r="8" spans="3:7" ht="20.25" customHeight="1" x14ac:dyDescent="0.35"/>
    <row r="9" spans="3:7" ht="16" x14ac:dyDescent="0.35">
      <c r="C9" s="14"/>
      <c r="D9" s="15"/>
      <c r="E9" s="15"/>
      <c r="F9" s="16"/>
      <c r="G9" s="16"/>
    </row>
    <row r="10" spans="3:7" ht="22.5" x14ac:dyDescent="0.35">
      <c r="C10" s="17" t="s">
        <v>2</v>
      </c>
      <c r="D10" s="18"/>
      <c r="E10" s="18"/>
      <c r="F10" s="16"/>
      <c r="G10" s="16"/>
    </row>
    <row r="11" spans="3:7" ht="16" x14ac:dyDescent="0.35">
      <c r="C11" s="19" t="s">
        <v>3</v>
      </c>
      <c r="D11" s="20"/>
      <c r="E11" s="20"/>
      <c r="F11" s="16"/>
      <c r="G11" s="16"/>
    </row>
    <row r="12" spans="3:7" ht="16" x14ac:dyDescent="0.35">
      <c r="C12" s="14"/>
      <c r="D12" s="15"/>
      <c r="E12" s="15"/>
      <c r="F12" s="16"/>
      <c r="G12" s="16"/>
    </row>
    <row r="13" spans="3:7" ht="16" x14ac:dyDescent="0.35">
      <c r="C13" s="21" t="s">
        <v>4</v>
      </c>
      <c r="D13" s="15"/>
      <c r="E13" s="15"/>
      <c r="F13" s="16"/>
      <c r="G13" s="16"/>
    </row>
    <row r="14" spans="3:7" ht="16" x14ac:dyDescent="0.35">
      <c r="C14" s="425" t="s">
        <v>5</v>
      </c>
      <c r="D14" s="425"/>
      <c r="E14" s="425"/>
      <c r="F14" s="16"/>
      <c r="G14" s="16"/>
    </row>
    <row r="15" spans="3:7" ht="16" x14ac:dyDescent="0.35">
      <c r="C15" s="22"/>
      <c r="D15" s="22"/>
      <c r="E15" s="22"/>
      <c r="F15" s="16"/>
      <c r="G15" s="16"/>
    </row>
    <row r="16" spans="3:7" ht="16" x14ac:dyDescent="0.35">
      <c r="C16" s="23" t="s">
        <v>6</v>
      </c>
      <c r="D16" s="24"/>
      <c r="E16" s="24"/>
      <c r="F16" s="16"/>
      <c r="G16" s="16"/>
    </row>
    <row r="17" spans="3:7" ht="16" x14ac:dyDescent="0.35">
      <c r="C17" s="25" t="s">
        <v>7</v>
      </c>
      <c r="D17" s="24"/>
      <c r="E17" s="24"/>
      <c r="F17" s="16"/>
      <c r="G17" s="16"/>
    </row>
    <row r="18" spans="3:7" ht="16" x14ac:dyDescent="0.35">
      <c r="C18" s="25" t="s">
        <v>8</v>
      </c>
      <c r="D18" s="24"/>
      <c r="E18" s="24"/>
      <c r="F18" s="16"/>
      <c r="G18" s="16"/>
    </row>
    <row r="19" spans="3:7" ht="16" x14ac:dyDescent="0.35">
      <c r="C19" s="433" t="s">
        <v>9</v>
      </c>
      <c r="D19" s="433"/>
      <c r="E19" s="433"/>
      <c r="F19" s="16"/>
      <c r="G19" s="16"/>
    </row>
    <row r="20" spans="3:7" ht="32.25" customHeight="1" x14ac:dyDescent="0.35">
      <c r="C20" s="424" t="s">
        <v>10</v>
      </c>
      <c r="D20" s="424"/>
      <c r="E20" s="424"/>
      <c r="F20" s="16"/>
      <c r="G20" s="16"/>
    </row>
    <row r="21" spans="3:7" ht="16" x14ac:dyDescent="0.35">
      <c r="C21" s="24"/>
      <c r="D21" s="24"/>
      <c r="E21" s="24"/>
      <c r="F21" s="16"/>
      <c r="G21" s="16"/>
    </row>
    <row r="22" spans="3:7" ht="16" x14ac:dyDescent="0.35">
      <c r="C22" s="26" t="s">
        <v>11</v>
      </c>
      <c r="D22" s="27"/>
      <c r="E22" s="27"/>
      <c r="F22" s="16"/>
      <c r="G22" s="16"/>
    </row>
    <row r="23" spans="3:7" ht="16" x14ac:dyDescent="0.35">
      <c r="C23" s="27"/>
      <c r="D23" s="27"/>
      <c r="E23" s="27"/>
      <c r="F23" s="16"/>
      <c r="G23" s="16"/>
    </row>
    <row r="24" spans="3:7" ht="16" x14ac:dyDescent="0.35">
      <c r="C24" s="28"/>
      <c r="D24" s="18"/>
      <c r="E24" s="18"/>
      <c r="F24" s="16"/>
      <c r="G24" s="16"/>
    </row>
    <row r="25" spans="3:7" ht="16" x14ac:dyDescent="0.35">
      <c r="C25" s="29" t="s">
        <v>12</v>
      </c>
      <c r="D25" s="18"/>
      <c r="E25" s="18"/>
      <c r="F25" s="16"/>
      <c r="G25" s="16"/>
    </row>
    <row r="26" spans="3:7" ht="16" x14ac:dyDescent="0.35">
      <c r="C26" s="30"/>
      <c r="D26" s="18"/>
      <c r="E26" s="18"/>
      <c r="F26" s="16"/>
      <c r="G26" s="16"/>
    </row>
    <row r="27" spans="3:7" ht="16" x14ac:dyDescent="0.35">
      <c r="C27" s="31" t="s">
        <v>13</v>
      </c>
      <c r="D27" s="18"/>
      <c r="E27" s="18"/>
      <c r="F27" s="16"/>
      <c r="G27" s="16"/>
    </row>
    <row r="28" spans="3:7" ht="16" x14ac:dyDescent="0.35">
      <c r="C28" s="31" t="s">
        <v>14</v>
      </c>
      <c r="D28" s="18"/>
      <c r="E28" s="18"/>
      <c r="F28" s="16"/>
      <c r="G28" s="16"/>
    </row>
    <row r="29" spans="3:7" ht="16" x14ac:dyDescent="0.35">
      <c r="C29" s="31" t="s">
        <v>15</v>
      </c>
      <c r="D29" s="18"/>
      <c r="E29" s="18"/>
      <c r="F29" s="16"/>
      <c r="G29" s="16"/>
    </row>
    <row r="30" spans="3:7" ht="16" x14ac:dyDescent="0.35">
      <c r="C30" s="31" t="s">
        <v>16</v>
      </c>
      <c r="D30" s="18"/>
      <c r="E30" s="18"/>
      <c r="F30" s="16"/>
      <c r="G30" s="16"/>
    </row>
    <row r="31" spans="3:7" ht="16" x14ac:dyDescent="0.35">
      <c r="C31" s="31" t="s">
        <v>17</v>
      </c>
      <c r="D31" s="18"/>
      <c r="E31" s="18"/>
      <c r="F31" s="16"/>
      <c r="G31" s="16"/>
    </row>
    <row r="32" spans="3:7" ht="16" x14ac:dyDescent="0.35">
      <c r="C32" s="28"/>
      <c r="D32" s="28"/>
      <c r="E32" s="28"/>
      <c r="F32" s="16"/>
      <c r="G32" s="16"/>
    </row>
    <row r="33" spans="3:7" ht="16" x14ac:dyDescent="0.4">
      <c r="C33" s="426" t="s">
        <v>18</v>
      </c>
      <c r="D33" s="426"/>
      <c r="E33" s="32" t="s">
        <v>19</v>
      </c>
      <c r="F33" s="16"/>
      <c r="G33" s="16"/>
    </row>
    <row r="34" spans="3:7" s="33" customFormat="1" ht="16" x14ac:dyDescent="0.4">
      <c r="C34" s="34"/>
      <c r="D34" s="34"/>
      <c r="E34" s="35"/>
    </row>
    <row r="35" spans="3:7" s="36" customFormat="1" ht="32" x14ac:dyDescent="0.35">
      <c r="C35" s="218" t="s">
        <v>20</v>
      </c>
      <c r="E35" s="37" t="s">
        <v>21</v>
      </c>
      <c r="G35" s="38" t="s">
        <v>22</v>
      </c>
    </row>
    <row r="36" spans="3:7" s="33" customFormat="1" ht="16" x14ac:dyDescent="0.35">
      <c r="C36" s="39"/>
      <c r="E36" s="39"/>
      <c r="G36" s="39"/>
    </row>
    <row r="37" spans="3:7" ht="16" x14ac:dyDescent="0.4">
      <c r="C37" s="23" t="s">
        <v>23</v>
      </c>
      <c r="D37" s="28"/>
      <c r="E37" s="40"/>
      <c r="F37" s="16"/>
      <c r="G37" s="16"/>
    </row>
    <row r="38" spans="3:7" ht="16" x14ac:dyDescent="0.4">
      <c r="C38" s="41"/>
      <c r="D38" s="41"/>
      <c r="E38" s="42"/>
    </row>
    <row r="40" spans="3:7" ht="15.75" customHeight="1" x14ac:dyDescent="0.35">
      <c r="C40" s="43" t="s">
        <v>24</v>
      </c>
      <c r="D40" s="44"/>
      <c r="E40" s="45" t="s">
        <v>25</v>
      </c>
      <c r="F40" s="46"/>
      <c r="G40" s="47"/>
    </row>
    <row r="41" spans="3:7" ht="43.5" customHeight="1" x14ac:dyDescent="0.35">
      <c r="C41" s="48" t="s">
        <v>26</v>
      </c>
      <c r="D41" s="44"/>
      <c r="E41" s="49" t="s">
        <v>27</v>
      </c>
      <c r="F41" s="50"/>
      <c r="G41" s="51"/>
    </row>
    <row r="42" spans="3:7" ht="45" customHeight="1" x14ac:dyDescent="0.35">
      <c r="C42" s="48" t="s">
        <v>28</v>
      </c>
      <c r="D42" s="44"/>
      <c r="E42" s="429" t="s">
        <v>29</v>
      </c>
      <c r="F42" s="430"/>
      <c r="G42" s="51"/>
    </row>
    <row r="43" spans="3:7" ht="30" customHeight="1" x14ac:dyDescent="0.35">
      <c r="C43" s="48" t="s">
        <v>30</v>
      </c>
      <c r="D43" s="44"/>
      <c r="E43" s="49" t="s">
        <v>31</v>
      </c>
      <c r="F43" s="50"/>
      <c r="G43" s="51"/>
    </row>
    <row r="44" spans="3:7" ht="48" customHeight="1" x14ac:dyDescent="0.35">
      <c r="C44" s="52" t="s">
        <v>32</v>
      </c>
      <c r="D44" s="44"/>
      <c r="E44" s="431" t="s">
        <v>33</v>
      </c>
      <c r="F44" s="432"/>
      <c r="G44" s="53"/>
    </row>
    <row r="45" spans="3:7" ht="9" customHeight="1" x14ac:dyDescent="0.35"/>
    <row r="46" spans="3:7" ht="17.25" customHeight="1" thickBot="1" x14ac:dyDescent="0.45">
      <c r="C46" s="427" t="s">
        <v>34</v>
      </c>
      <c r="D46" s="427"/>
      <c r="E46" s="427"/>
      <c r="F46" s="427"/>
      <c r="G46" s="427"/>
    </row>
    <row r="47" spans="3:7" ht="24" customHeight="1" thickBot="1" x14ac:dyDescent="0.45">
      <c r="C47" s="428" t="s">
        <v>35</v>
      </c>
      <c r="D47" s="428"/>
      <c r="E47" s="428"/>
      <c r="F47" s="428"/>
      <c r="G47" s="428"/>
    </row>
    <row r="48" spans="3:7" ht="19.5" customHeight="1" thickBot="1" x14ac:dyDescent="0.45">
      <c r="C48" s="427" t="s">
        <v>36</v>
      </c>
      <c r="D48" s="427"/>
      <c r="E48" s="427"/>
      <c r="F48" s="427"/>
      <c r="G48" s="427"/>
    </row>
    <row r="49" spans="2:15" ht="18.75" customHeight="1" thickBot="1" x14ac:dyDescent="0.45">
      <c r="C49" s="421" t="s">
        <v>37</v>
      </c>
      <c r="D49" s="421"/>
      <c r="E49" s="421"/>
      <c r="F49" s="421"/>
      <c r="G49" s="421"/>
    </row>
    <row r="50" spans="2:15" ht="16.5" thickBot="1" x14ac:dyDescent="0.4">
      <c r="C50" s="54"/>
      <c r="D50" s="54"/>
      <c r="E50" s="54"/>
      <c r="F50" s="54"/>
      <c r="G50" s="55"/>
    </row>
    <row r="51" spans="2:15" ht="18.75" customHeight="1" x14ac:dyDescent="0.35">
      <c r="C51" s="422" t="s">
        <v>38</v>
      </c>
      <c r="D51" s="422"/>
      <c r="E51" s="422"/>
    </row>
    <row r="52" spans="2:15" ht="16" x14ac:dyDescent="0.35">
      <c r="C52" s="423" t="s">
        <v>39</v>
      </c>
      <c r="D52" s="423"/>
      <c r="E52" s="423"/>
    </row>
    <row r="53" spans="2:15" ht="16" x14ac:dyDescent="0.35">
      <c r="B53" s="56" t="s">
        <v>40</v>
      </c>
      <c r="C53" s="57"/>
      <c r="D53" s="56"/>
      <c r="E53" s="58"/>
      <c r="F53" s="56"/>
      <c r="G53" s="56"/>
    </row>
    <row r="54" spans="2:15" ht="16" x14ac:dyDescent="0.35">
      <c r="B54" s="59"/>
      <c r="C54" s="59"/>
      <c r="E54" s="60"/>
      <c r="G54" s="60"/>
    </row>
    <row r="55" spans="2:15" s="56" customFormat="1" ht="16" x14ac:dyDescent="0.35">
      <c r="B55" s="56" t="s">
        <v>41</v>
      </c>
      <c r="C55" s="61"/>
      <c r="E55" s="62"/>
    </row>
    <row r="56" spans="2:15" s="56" customFormat="1" ht="16" x14ac:dyDescent="0.35">
      <c r="B56" s="56" t="s">
        <v>41</v>
      </c>
      <c r="C56" s="61"/>
      <c r="E56" s="62"/>
    </row>
    <row r="57" spans="2:15" ht="15" customHeight="1" x14ac:dyDescent="0.35">
      <c r="B57" s="59"/>
      <c r="C57" s="59"/>
      <c r="E57" s="60"/>
      <c r="G57" s="60"/>
    </row>
    <row r="58" spans="2:15" ht="16" x14ac:dyDescent="0.35">
      <c r="B58" s="56" t="s">
        <v>42</v>
      </c>
      <c r="C58" s="63"/>
      <c r="D58" s="56"/>
      <c r="E58" s="58"/>
      <c r="F58" s="56"/>
      <c r="G58" s="56"/>
      <c r="O58" s="56"/>
    </row>
    <row r="59" spans="2:15" s="56" customFormat="1" ht="16" x14ac:dyDescent="0.35">
      <c r="B59" s="56" t="s">
        <v>42</v>
      </c>
      <c r="C59" s="61"/>
      <c r="E59" s="58"/>
    </row>
    <row r="60" spans="2:15" ht="16" x14ac:dyDescent="0.35">
      <c r="B60" s="56" t="s">
        <v>42</v>
      </c>
      <c r="C60" s="61"/>
      <c r="D60" s="56"/>
      <c r="E60" s="62"/>
      <c r="F60" s="56"/>
      <c r="G60" s="56"/>
    </row>
    <row r="61" spans="2:15" s="56" customFormat="1" ht="16" x14ac:dyDescent="0.35">
      <c r="B61" s="56" t="s">
        <v>42</v>
      </c>
      <c r="C61" s="61"/>
      <c r="E61" s="58"/>
      <c r="G61" s="64"/>
    </row>
    <row r="62" spans="2:15" ht="16" x14ac:dyDescent="0.35">
      <c r="B62" s="56" t="s">
        <v>42</v>
      </c>
      <c r="C62" s="63"/>
      <c r="D62" s="56"/>
      <c r="E62" s="58"/>
      <c r="F62" s="56"/>
      <c r="G62" s="56"/>
    </row>
    <row r="63" spans="2:15" ht="16" x14ac:dyDescent="0.35">
      <c r="B63" s="56" t="s">
        <v>42</v>
      </c>
      <c r="C63" s="61"/>
      <c r="D63" s="56"/>
      <c r="E63" s="62"/>
      <c r="F63" s="56"/>
      <c r="G63" s="56"/>
    </row>
    <row r="64" spans="2:15" s="56" customFormat="1" ht="16" x14ac:dyDescent="0.35">
      <c r="B64" s="56" t="s">
        <v>42</v>
      </c>
      <c r="C64" s="61"/>
      <c r="E64" s="58"/>
      <c r="G64" s="64"/>
    </row>
    <row r="65" spans="2:7" ht="16" x14ac:dyDescent="0.35">
      <c r="B65" s="56" t="s">
        <v>42</v>
      </c>
      <c r="C65" s="63"/>
      <c r="D65" s="56"/>
      <c r="E65" s="58"/>
      <c r="F65" s="56"/>
      <c r="G65" s="56"/>
    </row>
    <row r="66" spans="2:7" s="56" customFormat="1" ht="16" x14ac:dyDescent="0.35">
      <c r="B66" s="56" t="s">
        <v>42</v>
      </c>
      <c r="C66" s="61"/>
      <c r="E66" s="62"/>
    </row>
    <row r="67" spans="2:7" s="56" customFormat="1" ht="16" x14ac:dyDescent="0.35">
      <c r="B67" s="56" t="s">
        <v>42</v>
      </c>
      <c r="C67" s="61"/>
      <c r="E67" s="58"/>
      <c r="G67" s="64"/>
    </row>
    <row r="68" spans="2:7" s="56" customFormat="1" ht="16" x14ac:dyDescent="0.35">
      <c r="B68" s="59"/>
      <c r="C68" s="59"/>
      <c r="D68" s="12"/>
      <c r="E68" s="60"/>
      <c r="F68" s="12"/>
      <c r="G68" s="60"/>
    </row>
    <row r="69" spans="2:7" ht="16" x14ac:dyDescent="0.35">
      <c r="B69" s="56" t="s">
        <v>43</v>
      </c>
      <c r="C69" s="57"/>
      <c r="D69" s="56"/>
      <c r="E69" s="58"/>
      <c r="F69" s="56"/>
      <c r="G69" s="56"/>
    </row>
    <row r="70" spans="2:7" s="56" customFormat="1" ht="16" x14ac:dyDescent="0.35">
      <c r="B70" s="56" t="s">
        <v>43</v>
      </c>
      <c r="C70" s="65"/>
      <c r="E70" s="58"/>
    </row>
    <row r="71" spans="2:7" s="56" customFormat="1" ht="16" x14ac:dyDescent="0.35">
      <c r="B71" s="56" t="s">
        <v>43</v>
      </c>
      <c r="C71" s="65"/>
      <c r="E71" s="58"/>
    </row>
    <row r="72" spans="2:7" ht="16" x14ac:dyDescent="0.35">
      <c r="B72" s="56" t="s">
        <v>43</v>
      </c>
      <c r="C72" s="65"/>
      <c r="D72" s="56"/>
      <c r="E72" s="58"/>
      <c r="F72" s="56"/>
      <c r="G72" s="56"/>
    </row>
    <row r="73" spans="2:7" s="56" customFormat="1" ht="16" x14ac:dyDescent="0.35">
      <c r="B73" s="56" t="s">
        <v>43</v>
      </c>
      <c r="C73" s="65"/>
      <c r="E73" s="58"/>
    </row>
    <row r="74" spans="2:7" s="56" customFormat="1" ht="16" x14ac:dyDescent="0.35">
      <c r="B74" s="56" t="s">
        <v>43</v>
      </c>
      <c r="C74" s="66"/>
      <c r="E74" s="58"/>
    </row>
    <row r="75" spans="2:7" ht="16" x14ac:dyDescent="0.35">
      <c r="B75" s="56" t="s">
        <v>43</v>
      </c>
      <c r="C75" s="65"/>
      <c r="D75" s="56"/>
      <c r="E75" s="58"/>
      <c r="F75" s="56"/>
      <c r="G75" s="56"/>
    </row>
    <row r="76" spans="2:7" ht="16" x14ac:dyDescent="0.35">
      <c r="B76" s="56" t="s">
        <v>43</v>
      </c>
      <c r="C76" s="65"/>
      <c r="D76" s="56"/>
      <c r="E76" s="58"/>
      <c r="F76" s="56"/>
      <c r="G76" s="56"/>
    </row>
    <row r="77" spans="2:7" ht="16" x14ac:dyDescent="0.35">
      <c r="B77" s="56" t="s">
        <v>43</v>
      </c>
      <c r="C77" s="67"/>
      <c r="D77" s="56"/>
      <c r="E77" s="58"/>
      <c r="F77" s="56"/>
      <c r="G77" s="56"/>
    </row>
    <row r="78" spans="2:7" ht="16" x14ac:dyDescent="0.35">
      <c r="B78" s="56" t="s">
        <v>43</v>
      </c>
      <c r="C78" s="65"/>
      <c r="D78" s="56"/>
      <c r="E78" s="68"/>
      <c r="F78" s="56"/>
      <c r="G78" s="56"/>
    </row>
    <row r="79" spans="2:7" ht="16" x14ac:dyDescent="0.35">
      <c r="B79" s="56" t="s">
        <v>43</v>
      </c>
      <c r="C79" s="69"/>
      <c r="D79" s="56"/>
      <c r="E79" s="58"/>
      <c r="F79" s="56"/>
      <c r="G79" s="56"/>
    </row>
    <row r="80" spans="2:7" ht="16" x14ac:dyDescent="0.35">
      <c r="B80" s="56" t="s">
        <v>43</v>
      </c>
      <c r="C80" s="65"/>
      <c r="D80" s="56"/>
      <c r="E80" s="58"/>
      <c r="F80" s="56"/>
      <c r="G80" s="56"/>
    </row>
    <row r="81" spans="2:7" ht="16" x14ac:dyDescent="0.35">
      <c r="B81" s="56" t="s">
        <v>43</v>
      </c>
      <c r="C81" s="65"/>
      <c r="D81" s="56"/>
      <c r="E81" s="58"/>
      <c r="F81" s="56"/>
      <c r="G81" s="56"/>
    </row>
    <row r="82" spans="2:7" ht="16" x14ac:dyDescent="0.35">
      <c r="B82" s="56" t="s">
        <v>43</v>
      </c>
      <c r="C82" s="65"/>
      <c r="D82" s="56"/>
      <c r="E82" s="58"/>
      <c r="F82" s="56"/>
      <c r="G82" s="56"/>
    </row>
    <row r="83" spans="2:7" ht="16" x14ac:dyDescent="0.35">
      <c r="B83" s="56" t="s">
        <v>43</v>
      </c>
      <c r="C83" s="65"/>
      <c r="D83" s="56"/>
      <c r="E83" s="58"/>
      <c r="F83" s="56"/>
      <c r="G83" s="56"/>
    </row>
    <row r="84" spans="2:7" ht="16" x14ac:dyDescent="0.35">
      <c r="B84" s="56"/>
      <c r="C84" s="59"/>
      <c r="D84" s="70"/>
      <c r="E84" s="71"/>
      <c r="F84" s="70"/>
      <c r="G84" s="70"/>
    </row>
    <row r="85" spans="2:7" ht="16" x14ac:dyDescent="0.35">
      <c r="B85" s="56"/>
      <c r="C85" s="61"/>
      <c r="D85" s="56"/>
      <c r="E85" s="72"/>
      <c r="F85" s="56"/>
      <c r="G85" s="56"/>
    </row>
    <row r="86" spans="2:7" ht="16" x14ac:dyDescent="0.35">
      <c r="B86" s="56"/>
      <c r="C86" s="61"/>
      <c r="D86" s="56"/>
      <c r="E86" s="72"/>
      <c r="F86" s="56"/>
      <c r="G86" s="56"/>
    </row>
    <row r="87" spans="2:7" ht="16" x14ac:dyDescent="0.35">
      <c r="B87" s="56"/>
      <c r="C87" s="61"/>
      <c r="D87" s="56"/>
      <c r="E87" s="72"/>
      <c r="F87" s="56"/>
      <c r="G87" s="56"/>
    </row>
    <row r="88" spans="2:7" ht="16" x14ac:dyDescent="0.35">
      <c r="B88" s="56"/>
      <c r="C88" s="61"/>
      <c r="D88" s="56"/>
      <c r="E88" s="72"/>
      <c r="F88" s="56"/>
      <c r="G88" s="56"/>
    </row>
    <row r="89" spans="2:7" s="56" customFormat="1" ht="16" x14ac:dyDescent="0.35">
      <c r="B89" s="59"/>
      <c r="C89" s="59"/>
      <c r="D89" s="70"/>
      <c r="E89" s="71"/>
      <c r="F89" s="70"/>
      <c r="G89" s="70"/>
    </row>
    <row r="90" spans="2:7" ht="16" x14ac:dyDescent="0.35">
      <c r="B90" s="56" t="s">
        <v>44</v>
      </c>
      <c r="C90" s="61"/>
      <c r="D90" s="56"/>
      <c r="E90" s="58"/>
      <c r="F90" s="56"/>
      <c r="G90" s="56"/>
    </row>
    <row r="91" spans="2:7" ht="16" x14ac:dyDescent="0.35">
      <c r="B91" s="56" t="s">
        <v>44</v>
      </c>
      <c r="C91" s="61"/>
      <c r="D91" s="56"/>
      <c r="E91" s="58"/>
      <c r="F91" s="56"/>
      <c r="G91" s="56"/>
    </row>
    <row r="92" spans="2:7" ht="16" x14ac:dyDescent="0.35">
      <c r="B92" s="56" t="s">
        <v>44</v>
      </c>
      <c r="C92" s="61"/>
      <c r="D92" s="56"/>
      <c r="E92" s="58"/>
      <c r="F92" s="56"/>
      <c r="G92" s="56"/>
    </row>
    <row r="93" spans="2:7" ht="16" x14ac:dyDescent="0.35">
      <c r="B93" s="56" t="s">
        <v>44</v>
      </c>
      <c r="C93" s="58"/>
      <c r="D93" s="56"/>
      <c r="E93" s="58"/>
      <c r="F93" s="56"/>
      <c r="G93" s="56"/>
    </row>
    <row r="94" spans="2:7" ht="16" x14ac:dyDescent="0.35">
      <c r="C94" s="41"/>
      <c r="D94" s="41"/>
      <c r="E94" s="41"/>
      <c r="F94" s="41"/>
    </row>
    <row r="95" spans="2:7" ht="16" x14ac:dyDescent="0.35"/>
    <row r="103" ht="16" x14ac:dyDescent="0.35"/>
    <row r="104" ht="16" x14ac:dyDescent="0.35"/>
    <row r="105" ht="16" x14ac:dyDescent="0.35"/>
    <row r="106" ht="16" x14ac:dyDescent="0.35"/>
    <row r="107" ht="16" x14ac:dyDescent="0.35"/>
    <row r="108" ht="16" x14ac:dyDescent="0.35"/>
    <row r="109" ht="16" x14ac:dyDescent="0.35"/>
    <row r="110" ht="16" x14ac:dyDescent="0.35"/>
    <row r="111" ht="16" x14ac:dyDescent="0.35"/>
    <row r="112"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sheetData>
  <mergeCells count="12">
    <mergeCell ref="C49:G49"/>
    <mergeCell ref="C51:E51"/>
    <mergeCell ref="C52:E52"/>
    <mergeCell ref="C20:E20"/>
    <mergeCell ref="C14:E14"/>
    <mergeCell ref="C33:D33"/>
    <mergeCell ref="C46:G46"/>
    <mergeCell ref="C47:G47"/>
    <mergeCell ref="C48:G48"/>
    <mergeCell ref="E42:F42"/>
    <mergeCell ref="E44:F44"/>
    <mergeCell ref="C19:E19"/>
  </mergeCells>
  <dataValidations count="5">
    <dataValidation type="whole" allowBlank="1" showInputMessage="1" showErrorMessage="1" errorTitle="Veuillez ne pas modifier" error="Veuillez ne pas modifier ces cellules" sqref="C50:E51 F50:G52 C43:C45 C9:C10 C12:C41 D9:G45" xr:uid="{00000000-0002-0000-0000-000000000000}">
      <formula1>10000</formula1>
      <formula2>50000</formula2>
    </dataValidation>
    <dataValidation type="whole" errorStyle="warning" allowBlank="1" showInputMessage="1" showErrorMessage="1" errorTitle="Veuillez ne pas modifier" error="Renseigné par le Secrétariat International" sqref="G4" xr:uid="{00000000-0002-0000-0000-000001000000}">
      <formula1>444</formula1>
      <formula2>555</formula2>
    </dataValidation>
    <dataValidation type="whole" allowBlank="1" showInputMessage="1" showErrorMessage="1" errorTitle="Veuillez ne pas modifier" error="Veuillez ne pas modifier ces cellules" sqref="C46:G49 C42" xr:uid="{00000000-0002-0000-0000-000002000000}">
      <formula1>444</formula1>
      <formula2>445</formula2>
    </dataValidation>
    <dataValidation allowBlank="1" showInputMessage="1" showErrorMessage="1" errorTitle="Veuillez ne pas modifier" error="Veuillez ne pas modifier ces cellules" sqref="C52:E52" xr:uid="{00000000-0002-0000-0000-000003000000}"/>
    <dataValidation type="whole" allowBlank="1" showInputMessage="1" showErrorMessage="1" errorTitle="Veuillez ne pas modifier" error="Veuillez ne pas modifier ces cellules" sqref="C11" xr:uid="{00000000-0002-0000-0000-000004000000}">
      <formula1>4</formula1>
      <formula2>5</formula2>
    </dataValidation>
  </dataValidations>
  <hyperlinks>
    <hyperlink ref="C49:G49" r:id="rId1" display="Give us your feedback or report a conflict in the data! Write to us at  data@eiti.org" xr:uid="{00000000-0004-0000-0000-000000000000}"/>
    <hyperlink ref="G49" r:id="rId2" display="Give us your feedback or report a conflict in the data! Write to us at  data@eiti.org" xr:uid="{00000000-0004-0000-0000-000001000000}"/>
    <hyperlink ref="E49:F49" r:id="rId3" display="Give us your feedback or report a conflict in the data! Write to us at  data@eiti.org" xr:uid="{00000000-0004-0000-0000-000002000000}"/>
    <hyperlink ref="F49" r:id="rId4" display="Give us your feedback or report a conflict in the data! Write to us at  data@eiti.org" xr:uid="{00000000-0004-0000-0000-000003000000}"/>
    <hyperlink ref="C20:E20" r:id="rId5" display="4. Les données serviront à alimenter le référentiel mondial de données ITIE, disponible sur le site Internet international de l’ITIE à https://eiti.org/fr/donnees. Le fichier vous sera renvoyé, afin de pouvoir être publié sur les canaux de votre choix." xr:uid="{00000000-0004-0000-0000-000004000000}"/>
    <hyperlink ref="E33" r:id="rId6" xr:uid="{00000000-0004-0000-0000-000005000000}"/>
    <hyperlink ref="C46:G46" r:id="rId7" display="Pour plus d’information sur l’ITIE, visitez notre site Internet  https://eiti.org" xr:uid="{00000000-0004-0000-0000-000006000000}"/>
    <hyperlink ref="C47:G47" r:id="rId8" display="Vous voulez en savoir plus sur votre pays ? Vérifiez si votre pays met en œuvre la Norme ITIE en visitant https://eiti.org/countries" xr:uid="{00000000-0004-0000-0000-000007000000}"/>
    <hyperlink ref="C48:G48" r:id="rId9" display="Pour la version la plus récente des modèles de données résumées, consultez https://eiti.org/fr/document/modele-donnees-resumees-itie" xr:uid="{00000000-0004-0000-0000-000008000000}"/>
    <hyperlink ref="C19:E19" r:id="rId10" display="3. Prière de soumettre cette fiche de données en même temps que le Rapport ITIE. L’envoyer au Secrétariat international à : data@eiti.org. " xr:uid="{00000000-0004-0000-0000-000009000000}"/>
  </hyperlinks>
  <pageMargins left="0.11811023622047245" right="0.31496062992125984" top="0.78740157480314965" bottom="0.31496062992125984" header="0.31496062992125984" footer="0.31496062992125984"/>
  <pageSetup paperSize="9" scale="66" orientation="landscape" r:id="rId11"/>
  <headerFooter>
    <oddHeader>&amp;C&amp;"Calibri,Gras"&amp;18&amp;F
&amp;A&amp;R&amp;"Calibri,Gras"&amp;14&amp;P/&amp;N</oddHeader>
  </headerFooter>
  <drawing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4"/>
  <sheetViews>
    <sheetView topLeftCell="B1" workbookViewId="0">
      <selection activeCell="E1335" sqref="E1335"/>
    </sheetView>
  </sheetViews>
  <sheetFormatPr defaultColWidth="11.453125" defaultRowHeight="12" x14ac:dyDescent="0.35"/>
  <cols>
    <col min="1" max="1" width="11.453125" style="286"/>
    <col min="2" max="2" width="10.54296875" style="286" bestFit="1" customWidth="1"/>
    <col min="3" max="3" width="11.453125" style="286"/>
    <col min="4" max="4" width="8.54296875" style="286" bestFit="1" customWidth="1"/>
    <col min="5" max="5" width="69.81640625" style="286" bestFit="1" customWidth="1"/>
    <col min="6" max="7" width="11.81640625" style="286" customWidth="1"/>
    <col min="8" max="8" width="65.7265625" style="286" bestFit="1" customWidth="1"/>
    <col min="9" max="16384" width="11.453125" style="286"/>
  </cols>
  <sheetData>
    <row r="1" spans="1:9" x14ac:dyDescent="0.35">
      <c r="A1" s="286" t="s">
        <v>527</v>
      </c>
      <c r="B1" s="286" t="s">
        <v>527</v>
      </c>
      <c r="C1" s="286" t="s">
        <v>527</v>
      </c>
      <c r="D1" s="286" t="s">
        <v>527</v>
      </c>
      <c r="E1" s="286" t="s">
        <v>527</v>
      </c>
      <c r="F1" s="286" t="s">
        <v>527</v>
      </c>
      <c r="G1" s="286" t="s">
        <v>527</v>
      </c>
    </row>
    <row r="2" spans="1:9" x14ac:dyDescent="0.35">
      <c r="B2" s="286" t="s">
        <v>637</v>
      </c>
      <c r="D2" s="286" t="s">
        <v>638</v>
      </c>
      <c r="E2" s="287" t="s">
        <v>604</v>
      </c>
      <c r="F2" s="287" t="s">
        <v>85</v>
      </c>
      <c r="G2" s="286" t="s">
        <v>637</v>
      </c>
      <c r="H2" s="287" t="s">
        <v>617</v>
      </c>
      <c r="I2" s="286" t="s">
        <v>71</v>
      </c>
    </row>
    <row r="3" spans="1:9" x14ac:dyDescent="0.35">
      <c r="B3" s="286" t="s">
        <v>639</v>
      </c>
      <c r="D3" s="286" t="s">
        <v>640</v>
      </c>
      <c r="E3" s="287" t="s">
        <v>614</v>
      </c>
      <c r="F3" s="287" t="s">
        <v>85</v>
      </c>
      <c r="G3" s="286" t="s">
        <v>641</v>
      </c>
      <c r="H3" s="287" t="s">
        <v>619</v>
      </c>
      <c r="I3" s="286" t="s">
        <v>71</v>
      </c>
    </row>
    <row r="4" spans="1:9" x14ac:dyDescent="0.35">
      <c r="B4" s="286" t="s">
        <v>639</v>
      </c>
      <c r="D4" s="286" t="s">
        <v>642</v>
      </c>
      <c r="E4" s="287" t="s">
        <v>616</v>
      </c>
      <c r="F4" s="287" t="s">
        <v>85</v>
      </c>
      <c r="G4" s="286" t="s">
        <v>639</v>
      </c>
      <c r="H4" s="287" t="s">
        <v>620</v>
      </c>
      <c r="I4" s="286" t="s">
        <v>71</v>
      </c>
    </row>
    <row r="5" spans="1:9" x14ac:dyDescent="0.35">
      <c r="B5" s="286" t="s">
        <v>643</v>
      </c>
      <c r="D5" s="286" t="s">
        <v>644</v>
      </c>
      <c r="E5" s="287" t="s">
        <v>600</v>
      </c>
      <c r="F5" s="287" t="s">
        <v>85</v>
      </c>
      <c r="G5" s="286" t="s">
        <v>643</v>
      </c>
      <c r="H5" s="287" t="s">
        <v>621</v>
      </c>
      <c r="I5" s="286" t="s">
        <v>71</v>
      </c>
    </row>
    <row r="6" spans="1:9" x14ac:dyDescent="0.35">
      <c r="B6" s="286" t="s">
        <v>643</v>
      </c>
      <c r="D6" s="286" t="s">
        <v>645</v>
      </c>
      <c r="E6" s="287" t="s">
        <v>615</v>
      </c>
      <c r="F6" s="287" t="s">
        <v>85</v>
      </c>
      <c r="G6" s="286" t="s">
        <v>641</v>
      </c>
      <c r="H6" s="287" t="s">
        <v>646</v>
      </c>
      <c r="I6" s="286" t="s">
        <v>71</v>
      </c>
    </row>
    <row r="7" spans="1:9" x14ac:dyDescent="0.35">
      <c r="B7" s="286" t="s">
        <v>647</v>
      </c>
      <c r="D7" s="286" t="s">
        <v>648</v>
      </c>
      <c r="E7" s="287" t="s">
        <v>618</v>
      </c>
      <c r="F7" s="287" t="s">
        <v>85</v>
      </c>
      <c r="G7" s="286" t="s">
        <v>649</v>
      </c>
      <c r="H7" s="287" t="s">
        <v>623</v>
      </c>
      <c r="I7" s="286" t="s">
        <v>71</v>
      </c>
    </row>
    <row r="8" spans="1:9" x14ac:dyDescent="0.35">
      <c r="B8" s="286" t="s">
        <v>650</v>
      </c>
      <c r="D8" s="286" t="s">
        <v>651</v>
      </c>
      <c r="E8" s="287" t="s">
        <v>603</v>
      </c>
      <c r="F8" s="287" t="s">
        <v>85</v>
      </c>
      <c r="G8" s="286" t="s">
        <v>652</v>
      </c>
      <c r="H8" s="287" t="s">
        <v>624</v>
      </c>
      <c r="I8" s="286" t="s">
        <v>71</v>
      </c>
    </row>
    <row r="9" spans="1:9" x14ac:dyDescent="0.35">
      <c r="B9" s="286" t="s">
        <v>649</v>
      </c>
      <c r="D9" s="286" t="s">
        <v>653</v>
      </c>
      <c r="E9" s="287" t="s">
        <v>602</v>
      </c>
      <c r="F9" s="287" t="s">
        <v>85</v>
      </c>
      <c r="G9" s="286" t="s">
        <v>654</v>
      </c>
      <c r="H9" s="287" t="s">
        <v>528</v>
      </c>
      <c r="I9" s="286" t="s">
        <v>71</v>
      </c>
    </row>
    <row r="10" spans="1:9" x14ac:dyDescent="0.35">
      <c r="B10" s="286" t="s">
        <v>652</v>
      </c>
      <c r="D10" s="286" t="s">
        <v>655</v>
      </c>
      <c r="E10" s="287" t="s">
        <v>611</v>
      </c>
      <c r="F10" s="287" t="s">
        <v>85</v>
      </c>
      <c r="G10" s="286" t="s">
        <v>656</v>
      </c>
      <c r="H10" s="287" t="s">
        <v>609</v>
      </c>
      <c r="I10" s="286" t="s">
        <v>71</v>
      </c>
    </row>
    <row r="11" spans="1:9" x14ac:dyDescent="0.35">
      <c r="B11" s="286" t="s">
        <v>652</v>
      </c>
      <c r="D11" s="286" t="s">
        <v>657</v>
      </c>
      <c r="E11" s="287" t="s">
        <v>607</v>
      </c>
      <c r="F11" s="287" t="s">
        <v>85</v>
      </c>
      <c r="G11" s="286" t="s">
        <v>658</v>
      </c>
      <c r="H11" s="287" t="s">
        <v>610</v>
      </c>
      <c r="I11" s="286" t="s">
        <v>71</v>
      </c>
    </row>
    <row r="12" spans="1:9" x14ac:dyDescent="0.35">
      <c r="B12" s="286" t="s">
        <v>652</v>
      </c>
      <c r="D12" s="286" t="s">
        <v>659</v>
      </c>
      <c r="E12" s="287" t="s">
        <v>608</v>
      </c>
      <c r="F12" s="287" t="s">
        <v>85</v>
      </c>
      <c r="G12" s="286" t="s">
        <v>660</v>
      </c>
      <c r="H12" s="287" t="s">
        <v>612</v>
      </c>
      <c r="I12" s="286" t="s">
        <v>71</v>
      </c>
    </row>
    <row r="13" spans="1:9" x14ac:dyDescent="0.35">
      <c r="B13" s="286" t="s">
        <v>652</v>
      </c>
      <c r="D13" s="286" t="s">
        <v>661</v>
      </c>
      <c r="E13" s="287" t="s">
        <v>606</v>
      </c>
      <c r="F13" s="287" t="s">
        <v>85</v>
      </c>
      <c r="G13" s="286" t="s">
        <v>662</v>
      </c>
      <c r="H13" s="287" t="s">
        <v>613</v>
      </c>
      <c r="I13" s="286" t="s">
        <v>71</v>
      </c>
    </row>
    <row r="14" spans="1:9" x14ac:dyDescent="0.35">
      <c r="B14" s="286" t="s">
        <v>652</v>
      </c>
      <c r="D14" s="286" t="s">
        <v>663</v>
      </c>
      <c r="E14" s="287" t="s">
        <v>601</v>
      </c>
      <c r="F14" s="287" t="s">
        <v>85</v>
      </c>
      <c r="G14" s="286" t="s">
        <v>664</v>
      </c>
    </row>
    <row r="15" spans="1:9" x14ac:dyDescent="0.35">
      <c r="B15" s="286" t="s">
        <v>652</v>
      </c>
      <c r="D15" s="286" t="s">
        <v>665</v>
      </c>
      <c r="E15" s="287" t="s">
        <v>605</v>
      </c>
      <c r="F15" s="287" t="s">
        <v>85</v>
      </c>
      <c r="G15" s="286" t="s">
        <v>666</v>
      </c>
    </row>
    <row r="16" spans="1:9" x14ac:dyDescent="0.35">
      <c r="B16" s="286" t="s">
        <v>652</v>
      </c>
      <c r="E16" s="287"/>
      <c r="F16" s="287"/>
    </row>
    <row r="17" spans="2:6" x14ac:dyDescent="0.35">
      <c r="B17" s="286" t="s">
        <v>652</v>
      </c>
      <c r="E17" s="287"/>
      <c r="F17" s="287"/>
    </row>
    <row r="18" spans="2:6" x14ac:dyDescent="0.35">
      <c r="B18" s="286" t="s">
        <v>654</v>
      </c>
    </row>
    <row r="19" spans="2:6" x14ac:dyDescent="0.35">
      <c r="B19" s="286" t="s">
        <v>654</v>
      </c>
    </row>
    <row r="20" spans="2:6" x14ac:dyDescent="0.35">
      <c r="B20" s="286" t="s">
        <v>654</v>
      </c>
    </row>
    <row r="21" spans="2:6" x14ac:dyDescent="0.35">
      <c r="B21" s="286" t="s">
        <v>656</v>
      </c>
    </row>
    <row r="22" spans="2:6" x14ac:dyDescent="0.35">
      <c r="B22" s="286" t="s">
        <v>658</v>
      </c>
    </row>
    <row r="23" spans="2:6" x14ac:dyDescent="0.35">
      <c r="B23" s="286" t="s">
        <v>658</v>
      </c>
    </row>
    <row r="24" spans="2:6" x14ac:dyDescent="0.35">
      <c r="B24" s="286" t="s">
        <v>660</v>
      </c>
    </row>
    <row r="25" spans="2:6" x14ac:dyDescent="0.35">
      <c r="B25" s="286" t="s">
        <v>662</v>
      </c>
    </row>
    <row r="26" spans="2:6" x14ac:dyDescent="0.35">
      <c r="B26" s="286" t="s">
        <v>662</v>
      </c>
    </row>
    <row r="27" spans="2:6" x14ac:dyDescent="0.35">
      <c r="B27" s="286" t="s">
        <v>662</v>
      </c>
    </row>
    <row r="28" spans="2:6" x14ac:dyDescent="0.35">
      <c r="B28" s="286" t="s">
        <v>664</v>
      </c>
    </row>
    <row r="29" spans="2:6" x14ac:dyDescent="0.35">
      <c r="B29" s="286" t="s">
        <v>664</v>
      </c>
    </row>
    <row r="30" spans="2:6" x14ac:dyDescent="0.35">
      <c r="B30" s="286" t="s">
        <v>666</v>
      </c>
    </row>
    <row r="31" spans="2:6" x14ac:dyDescent="0.35">
      <c r="B31" s="286" t="s">
        <v>666</v>
      </c>
    </row>
    <row r="32" spans="2:6" x14ac:dyDescent="0.35">
      <c r="B32" s="286" t="s">
        <v>666</v>
      </c>
    </row>
    <row r="33" spans="5:6" x14ac:dyDescent="0.35">
      <c r="E33" s="287" t="s">
        <v>617</v>
      </c>
      <c r="F33" s="286" t="s">
        <v>71</v>
      </c>
    </row>
    <row r="34" spans="5:6" x14ac:dyDescent="0.35">
      <c r="E34" s="287" t="s">
        <v>619</v>
      </c>
      <c r="F34" s="286" t="s">
        <v>71</v>
      </c>
    </row>
    <row r="35" spans="5:6" x14ac:dyDescent="0.35">
      <c r="E35" s="287" t="s">
        <v>620</v>
      </c>
      <c r="F35" s="286" t="s">
        <v>71</v>
      </c>
    </row>
    <row r="36" spans="5:6" x14ac:dyDescent="0.35">
      <c r="E36" s="287" t="s">
        <v>621</v>
      </c>
      <c r="F36" s="286" t="s">
        <v>71</v>
      </c>
    </row>
    <row r="37" spans="5:6" x14ac:dyDescent="0.35">
      <c r="E37" s="287" t="s">
        <v>622</v>
      </c>
      <c r="F37" s="286" t="s">
        <v>71</v>
      </c>
    </row>
    <row r="38" spans="5:6" x14ac:dyDescent="0.35">
      <c r="E38" s="287" t="s">
        <v>623</v>
      </c>
      <c r="F38" s="286" t="s">
        <v>71</v>
      </c>
    </row>
    <row r="39" spans="5:6" x14ac:dyDescent="0.35">
      <c r="E39" s="287" t="s">
        <v>624</v>
      </c>
      <c r="F39" s="286" t="s">
        <v>71</v>
      </c>
    </row>
    <row r="40" spans="5:6" x14ac:dyDescent="0.35">
      <c r="E40" s="287" t="s">
        <v>528</v>
      </c>
      <c r="F40" s="286" t="s">
        <v>71</v>
      </c>
    </row>
    <row r="41" spans="5:6" x14ac:dyDescent="0.35">
      <c r="E41" s="287" t="s">
        <v>609</v>
      </c>
      <c r="F41" s="286" t="s">
        <v>71</v>
      </c>
    </row>
    <row r="42" spans="5:6" x14ac:dyDescent="0.35">
      <c r="E42" s="287" t="s">
        <v>610</v>
      </c>
      <c r="F42" s="286" t="s">
        <v>71</v>
      </c>
    </row>
    <row r="43" spans="5:6" x14ac:dyDescent="0.35">
      <c r="E43" s="287" t="s">
        <v>612</v>
      </c>
      <c r="F43" s="286" t="s">
        <v>71</v>
      </c>
    </row>
    <row r="44" spans="5:6" x14ac:dyDescent="0.35">
      <c r="E44" s="287" t="s">
        <v>613</v>
      </c>
      <c r="F44" s="286" t="s">
        <v>71</v>
      </c>
    </row>
  </sheetData>
  <autoFilter ref="A1:G1" xr:uid="{00000000-0009-0000-0000-00000900000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E27"/>
  <sheetViews>
    <sheetView workbookViewId="0">
      <selection activeCell="E10" sqref="E10"/>
    </sheetView>
  </sheetViews>
  <sheetFormatPr defaultColWidth="10.81640625" defaultRowHeight="14" x14ac:dyDescent="0.35"/>
  <cols>
    <col min="2" max="2" width="79.54296875" bestFit="1" customWidth="1"/>
    <col min="5" max="5" width="17.81640625" bestFit="1" customWidth="1"/>
  </cols>
  <sheetData>
    <row r="2" spans="2:5" x14ac:dyDescent="0.35">
      <c r="B2" t="s">
        <v>617</v>
      </c>
      <c r="C2" t="s">
        <v>87</v>
      </c>
    </row>
    <row r="3" spans="2:5" x14ac:dyDescent="0.35">
      <c r="B3" t="s">
        <v>618</v>
      </c>
      <c r="C3" t="s">
        <v>87</v>
      </c>
    </row>
    <row r="4" spans="2:5" x14ac:dyDescent="0.35">
      <c r="B4" t="s">
        <v>619</v>
      </c>
      <c r="C4" t="s">
        <v>87</v>
      </c>
    </row>
    <row r="5" spans="2:5" x14ac:dyDescent="0.35">
      <c r="B5" t="s">
        <v>620</v>
      </c>
      <c r="C5" t="s">
        <v>87</v>
      </c>
    </row>
    <row r="6" spans="2:5" x14ac:dyDescent="0.35">
      <c r="B6" t="s">
        <v>621</v>
      </c>
      <c r="C6" t="s">
        <v>87</v>
      </c>
    </row>
    <row r="7" spans="2:5" x14ac:dyDescent="0.35">
      <c r="B7" t="s">
        <v>622</v>
      </c>
      <c r="C7" t="s">
        <v>87</v>
      </c>
    </row>
    <row r="8" spans="2:5" x14ac:dyDescent="0.35">
      <c r="B8" t="s">
        <v>623</v>
      </c>
      <c r="C8" t="s">
        <v>87</v>
      </c>
      <c r="E8" s="291">
        <v>161033428906.22</v>
      </c>
    </row>
    <row r="9" spans="2:5" x14ac:dyDescent="0.35">
      <c r="B9" t="s">
        <v>624</v>
      </c>
      <c r="C9" t="s">
        <v>87</v>
      </c>
      <c r="E9" s="291">
        <v>155128699953</v>
      </c>
    </row>
    <row r="10" spans="2:5" x14ac:dyDescent="0.35">
      <c r="B10" t="s">
        <v>528</v>
      </c>
      <c r="C10" t="s">
        <v>344</v>
      </c>
      <c r="E10" s="292">
        <f>+E9/E8</f>
        <v>0.96333227831434487</v>
      </c>
    </row>
    <row r="11" spans="2:5" x14ac:dyDescent="0.35">
      <c r="B11" t="s">
        <v>600</v>
      </c>
      <c r="C11" t="s">
        <v>344</v>
      </c>
    </row>
    <row r="12" spans="2:5" x14ac:dyDescent="0.35">
      <c r="B12" t="s">
        <v>601</v>
      </c>
      <c r="C12" t="s">
        <v>344</v>
      </c>
    </row>
    <row r="13" spans="2:5" x14ac:dyDescent="0.35">
      <c r="B13" t="s">
        <v>602</v>
      </c>
      <c r="C13" t="s">
        <v>344</v>
      </c>
      <c r="E13" s="293"/>
    </row>
    <row r="14" spans="2:5" x14ac:dyDescent="0.35">
      <c r="B14" t="s">
        <v>603</v>
      </c>
      <c r="C14" t="s">
        <v>344</v>
      </c>
      <c r="E14" s="293"/>
    </row>
    <row r="15" spans="2:5" x14ac:dyDescent="0.35">
      <c r="B15" t="s">
        <v>604</v>
      </c>
      <c r="C15" t="s">
        <v>344</v>
      </c>
    </row>
    <row r="16" spans="2:5" x14ac:dyDescent="0.35">
      <c r="B16" t="s">
        <v>605</v>
      </c>
      <c r="C16" t="s">
        <v>344</v>
      </c>
    </row>
    <row r="17" spans="2:3" x14ac:dyDescent="0.35">
      <c r="B17" t="s">
        <v>606</v>
      </c>
      <c r="C17" t="s">
        <v>344</v>
      </c>
    </row>
    <row r="18" spans="2:3" x14ac:dyDescent="0.35">
      <c r="B18" t="s">
        <v>607</v>
      </c>
      <c r="C18" t="s">
        <v>344</v>
      </c>
    </row>
    <row r="19" spans="2:3" x14ac:dyDescent="0.35">
      <c r="B19" t="s">
        <v>608</v>
      </c>
      <c r="C19" t="s">
        <v>344</v>
      </c>
    </row>
    <row r="20" spans="2:3" x14ac:dyDescent="0.35">
      <c r="B20" t="s">
        <v>609</v>
      </c>
      <c r="C20" t="s">
        <v>344</v>
      </c>
    </row>
    <row r="21" spans="2:3" x14ac:dyDescent="0.35">
      <c r="B21" t="s">
        <v>610</v>
      </c>
      <c r="C21" t="s">
        <v>344</v>
      </c>
    </row>
    <row r="22" spans="2:3" x14ac:dyDescent="0.35">
      <c r="B22" t="s">
        <v>611</v>
      </c>
      <c r="C22" t="s">
        <v>344</v>
      </c>
    </row>
    <row r="23" spans="2:3" x14ac:dyDescent="0.35">
      <c r="B23" t="s">
        <v>612</v>
      </c>
      <c r="C23" t="s">
        <v>344</v>
      </c>
    </row>
    <row r="24" spans="2:3" x14ac:dyDescent="0.35">
      <c r="B24" t="s">
        <v>613</v>
      </c>
      <c r="C24" t="s">
        <v>344</v>
      </c>
    </row>
    <row r="25" spans="2:3" x14ac:dyDescent="0.35">
      <c r="B25" t="s">
        <v>614</v>
      </c>
      <c r="C25" t="s">
        <v>344</v>
      </c>
    </row>
    <row r="26" spans="2:3" x14ac:dyDescent="0.35">
      <c r="B26" t="s">
        <v>615</v>
      </c>
      <c r="C26" t="s">
        <v>344</v>
      </c>
    </row>
    <row r="27" spans="2:3" x14ac:dyDescent="0.35">
      <c r="B27" t="s">
        <v>616</v>
      </c>
      <c r="C27" t="s">
        <v>344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AE246"/>
  <sheetViews>
    <sheetView topLeftCell="I40" zoomScaleNormal="100" workbookViewId="0">
      <selection activeCell="P52" sqref="P52"/>
    </sheetView>
  </sheetViews>
  <sheetFormatPr defaultColWidth="26.26953125" defaultRowHeight="14" x14ac:dyDescent="0.35"/>
  <cols>
    <col min="7" max="7" width="29" customWidth="1"/>
    <col min="10" max="10" width="18.7265625" customWidth="1"/>
    <col min="11" max="11" width="29.81640625" customWidth="1"/>
    <col min="12" max="12" width="4" customWidth="1"/>
    <col min="13" max="13" width="3.81640625" customWidth="1"/>
    <col min="17" max="17" width="6.81640625" customWidth="1"/>
    <col min="18" max="18" width="5.26953125" customWidth="1"/>
    <col min="20" max="20" width="39.26953125" customWidth="1"/>
    <col min="26" max="26" width="8.7265625" customWidth="1"/>
    <col min="28" max="28" width="8.453125" customWidth="1"/>
  </cols>
  <sheetData>
    <row r="1" spans="1:31" ht="28" x14ac:dyDescent="0.35">
      <c r="A1" s="5" t="s">
        <v>667</v>
      </c>
      <c r="B1" s="3"/>
      <c r="C1" s="3"/>
      <c r="D1" s="3"/>
      <c r="E1" s="3"/>
      <c r="F1" s="3"/>
      <c r="G1" s="3"/>
      <c r="H1" s="3"/>
      <c r="I1" s="5" t="s">
        <v>668</v>
      </c>
      <c r="J1" s="3"/>
      <c r="K1" s="5" t="s">
        <v>669</v>
      </c>
      <c r="L1" s="3"/>
      <c r="M1" s="3"/>
      <c r="N1" s="5" t="s">
        <v>670</v>
      </c>
      <c r="O1" s="5"/>
      <c r="P1" s="3"/>
      <c r="Q1" s="3"/>
      <c r="R1" s="3"/>
      <c r="S1" s="5" t="s">
        <v>671</v>
      </c>
      <c r="T1" s="3"/>
      <c r="U1" s="3"/>
      <c r="V1" s="3"/>
      <c r="W1" s="3"/>
      <c r="X1" s="3"/>
      <c r="Y1" s="3"/>
      <c r="Z1" s="3"/>
      <c r="AA1" s="5" t="s">
        <v>672</v>
      </c>
      <c r="AB1" s="3"/>
      <c r="AC1" s="5" t="s">
        <v>673</v>
      </c>
      <c r="AE1" s="5" t="s">
        <v>674</v>
      </c>
    </row>
    <row r="2" spans="1:31" ht="29" x14ac:dyDescent="0.35">
      <c r="A2" s="5" t="s">
        <v>675</v>
      </c>
      <c r="B2" s="5" t="s">
        <v>676</v>
      </c>
      <c r="C2" s="5" t="s">
        <v>677</v>
      </c>
      <c r="D2" s="5" t="s">
        <v>678</v>
      </c>
      <c r="E2" s="5" t="s">
        <v>679</v>
      </c>
      <c r="F2" s="5" t="s">
        <v>680</v>
      </c>
      <c r="G2" s="5" t="s">
        <v>681</v>
      </c>
      <c r="H2" s="3"/>
      <c r="I2" s="3" t="s">
        <v>682</v>
      </c>
      <c r="J2" s="3"/>
      <c r="K2" s="3" t="s">
        <v>682</v>
      </c>
      <c r="L2" s="3"/>
      <c r="M2" s="3"/>
      <c r="N2" s="6" t="s">
        <v>683</v>
      </c>
      <c r="O2" s="6" t="s">
        <v>684</v>
      </c>
      <c r="P2" s="6" t="s">
        <v>685</v>
      </c>
      <c r="Q2" s="3"/>
      <c r="R2" s="3"/>
      <c r="S2" s="5" t="s">
        <v>686</v>
      </c>
      <c r="T2" s="5" t="s">
        <v>687</v>
      </c>
      <c r="U2" s="5" t="s">
        <v>688</v>
      </c>
      <c r="V2" s="5" t="s">
        <v>689</v>
      </c>
      <c r="W2" s="5" t="s">
        <v>690</v>
      </c>
      <c r="X2" s="5" t="s">
        <v>691</v>
      </c>
      <c r="Y2" s="5" t="s">
        <v>692</v>
      </c>
      <c r="Z2" s="3"/>
      <c r="AA2" s="5" t="s">
        <v>693</v>
      </c>
      <c r="AB2" s="3"/>
      <c r="AC2" s="3" t="s">
        <v>694</v>
      </c>
      <c r="AE2" t="s">
        <v>305</v>
      </c>
    </row>
    <row r="3" spans="1:31" ht="42" x14ac:dyDescent="0.35">
      <c r="A3" s="3" t="s">
        <v>695</v>
      </c>
      <c r="B3" s="3" t="s">
        <v>696</v>
      </c>
      <c r="C3" s="3" t="s">
        <v>697</v>
      </c>
      <c r="D3" s="3" t="s">
        <v>698</v>
      </c>
      <c r="E3" s="3" t="s">
        <v>699</v>
      </c>
      <c r="F3" s="3">
        <v>971</v>
      </c>
      <c r="G3" s="3" t="s">
        <v>700</v>
      </c>
      <c r="H3" s="3"/>
      <c r="I3" s="3" t="s">
        <v>701</v>
      </c>
      <c r="J3" s="3"/>
      <c r="K3" s="7" t="s">
        <v>702</v>
      </c>
      <c r="L3" s="3"/>
      <c r="M3" s="3"/>
      <c r="N3" s="8" t="s">
        <v>703</v>
      </c>
      <c r="O3" s="3" t="s">
        <v>392</v>
      </c>
      <c r="P3" s="3" t="s">
        <v>192</v>
      </c>
      <c r="Q3" s="3"/>
      <c r="R3" s="3"/>
      <c r="S3" s="3" t="s">
        <v>433</v>
      </c>
      <c r="T3" s="3" t="s">
        <v>704</v>
      </c>
      <c r="U3" s="3" t="s">
        <v>705</v>
      </c>
      <c r="V3" s="3" t="s">
        <v>706</v>
      </c>
      <c r="W3" s="3" t="s">
        <v>707</v>
      </c>
      <c r="X3" s="3" t="s">
        <v>433</v>
      </c>
      <c r="Y3" s="3" t="s">
        <v>433</v>
      </c>
      <c r="Z3" s="3"/>
      <c r="AA3" s="3" t="s">
        <v>708</v>
      </c>
      <c r="AB3" s="3"/>
      <c r="AC3" s="3" t="s">
        <v>709</v>
      </c>
      <c r="AE3" t="s">
        <v>309</v>
      </c>
    </row>
    <row r="4" spans="1:31" ht="42" x14ac:dyDescent="0.35">
      <c r="A4" t="s">
        <v>710</v>
      </c>
      <c r="B4" t="s">
        <v>711</v>
      </c>
      <c r="C4" t="s">
        <v>712</v>
      </c>
      <c r="D4" t="s">
        <v>713</v>
      </c>
      <c r="E4" t="s">
        <v>714</v>
      </c>
      <c r="F4">
        <v>710</v>
      </c>
      <c r="G4" t="s">
        <v>715</v>
      </c>
      <c r="H4" s="3"/>
      <c r="I4" s="3" t="s">
        <v>85</v>
      </c>
      <c r="J4" s="3"/>
      <c r="K4" s="3" t="s">
        <v>716</v>
      </c>
      <c r="L4" s="3"/>
      <c r="M4" s="3"/>
      <c r="N4" s="8" t="s">
        <v>717</v>
      </c>
      <c r="O4" s="3" t="s">
        <v>718</v>
      </c>
      <c r="P4" s="3" t="s">
        <v>719</v>
      </c>
      <c r="Q4" s="3"/>
      <c r="R4" s="3"/>
      <c r="S4" s="3" t="s">
        <v>465</v>
      </c>
      <c r="T4" s="3" t="s">
        <v>720</v>
      </c>
      <c r="U4" s="3" t="s">
        <v>721</v>
      </c>
      <c r="V4" s="3" t="s">
        <v>706</v>
      </c>
      <c r="W4" s="3" t="s">
        <v>722</v>
      </c>
      <c r="X4" s="3" t="s">
        <v>465</v>
      </c>
      <c r="Y4" s="3" t="s">
        <v>465</v>
      </c>
      <c r="Z4" s="3"/>
      <c r="AA4" s="3" t="s">
        <v>84</v>
      </c>
      <c r="AB4" s="3"/>
      <c r="AC4" s="3" t="s">
        <v>723</v>
      </c>
      <c r="AE4" t="s">
        <v>724</v>
      </c>
    </row>
    <row r="5" spans="1:31" ht="28" x14ac:dyDescent="0.35">
      <c r="A5" s="3" t="s">
        <v>725</v>
      </c>
      <c r="B5" s="3" t="s">
        <v>726</v>
      </c>
      <c r="C5" s="3" t="s">
        <v>727</v>
      </c>
      <c r="D5" s="3" t="s">
        <v>728</v>
      </c>
      <c r="E5" s="3" t="s">
        <v>729</v>
      </c>
      <c r="F5" s="3">
        <v>8</v>
      </c>
      <c r="G5" s="3" t="s">
        <v>730</v>
      </c>
      <c r="H5" s="3"/>
      <c r="I5" s="3" t="s">
        <v>105</v>
      </c>
      <c r="J5" s="3"/>
      <c r="K5" s="3" t="s">
        <v>80</v>
      </c>
      <c r="L5" s="3"/>
      <c r="M5" s="3"/>
      <c r="N5" s="8" t="s">
        <v>731</v>
      </c>
      <c r="O5" s="3" t="s">
        <v>732</v>
      </c>
      <c r="P5" s="3" t="s">
        <v>733</v>
      </c>
      <c r="Q5" s="3"/>
      <c r="R5" s="3"/>
      <c r="S5" s="3" t="s">
        <v>441</v>
      </c>
      <c r="T5" s="3" t="s">
        <v>734</v>
      </c>
      <c r="U5" s="3" t="s">
        <v>735</v>
      </c>
      <c r="V5" s="3" t="s">
        <v>706</v>
      </c>
      <c r="W5" s="3" t="s">
        <v>441</v>
      </c>
      <c r="X5" s="3" t="s">
        <v>441</v>
      </c>
      <c r="Y5" s="3" t="s">
        <v>441</v>
      </c>
      <c r="Z5" s="3"/>
      <c r="AA5" s="3" t="s">
        <v>87</v>
      </c>
      <c r="AB5" s="3"/>
      <c r="AC5" s="3" t="s">
        <v>393</v>
      </c>
      <c r="AE5" t="s">
        <v>322</v>
      </c>
    </row>
    <row r="6" spans="1:31" x14ac:dyDescent="0.35">
      <c r="A6" s="3" t="s">
        <v>736</v>
      </c>
      <c r="B6" s="3" t="s">
        <v>737</v>
      </c>
      <c r="C6" s="3" t="s">
        <v>738</v>
      </c>
      <c r="D6" s="3" t="s">
        <v>739</v>
      </c>
      <c r="E6" s="3" t="s">
        <v>740</v>
      </c>
      <c r="F6" s="3">
        <v>12</v>
      </c>
      <c r="G6" s="3" t="s">
        <v>741</v>
      </c>
      <c r="H6" s="3"/>
      <c r="I6" s="3" t="s">
        <v>71</v>
      </c>
      <c r="J6" s="3"/>
      <c r="K6" s="3" t="s">
        <v>110</v>
      </c>
      <c r="L6" s="3"/>
      <c r="M6" s="3"/>
      <c r="N6" s="8" t="s">
        <v>742</v>
      </c>
      <c r="O6" s="3" t="s">
        <v>404</v>
      </c>
      <c r="P6" s="3" t="s">
        <v>190</v>
      </c>
      <c r="Q6" s="3"/>
      <c r="R6" s="3"/>
      <c r="S6" s="3" t="s">
        <v>469</v>
      </c>
      <c r="T6" s="3" t="s">
        <v>743</v>
      </c>
      <c r="U6" s="3" t="s">
        <v>744</v>
      </c>
      <c r="V6" s="3" t="s">
        <v>706</v>
      </c>
      <c r="W6" s="3" t="s">
        <v>469</v>
      </c>
      <c r="X6" s="3" t="s">
        <v>469</v>
      </c>
      <c r="Y6" s="3" t="s">
        <v>469</v>
      </c>
      <c r="Z6" s="3"/>
      <c r="AA6" s="3" t="s">
        <v>344</v>
      </c>
      <c r="AB6" s="3"/>
      <c r="AC6" s="3" t="s">
        <v>745</v>
      </c>
      <c r="AE6" t="s">
        <v>317</v>
      </c>
    </row>
    <row r="7" spans="1:31" ht="56" x14ac:dyDescent="0.35">
      <c r="A7" t="s">
        <v>746</v>
      </c>
      <c r="B7" t="s">
        <v>747</v>
      </c>
      <c r="C7" t="s">
        <v>748</v>
      </c>
      <c r="D7" t="s">
        <v>749</v>
      </c>
      <c r="E7" t="s">
        <v>750</v>
      </c>
      <c r="F7">
        <v>978</v>
      </c>
      <c r="G7" t="s">
        <v>751</v>
      </c>
      <c r="H7" s="3"/>
      <c r="I7" s="3" t="s">
        <v>88</v>
      </c>
      <c r="J7" s="3"/>
      <c r="K7" s="3" t="s">
        <v>191</v>
      </c>
      <c r="L7" s="3"/>
      <c r="N7" s="8" t="s">
        <v>752</v>
      </c>
      <c r="O7" s="3" t="s">
        <v>753</v>
      </c>
      <c r="P7" s="3" t="s">
        <v>754</v>
      </c>
      <c r="Q7" s="3"/>
      <c r="R7" s="3"/>
      <c r="S7" s="3" t="s">
        <v>431</v>
      </c>
      <c r="T7" s="3" t="s">
        <v>755</v>
      </c>
      <c r="U7" s="3" t="s">
        <v>756</v>
      </c>
      <c r="V7" s="3" t="s">
        <v>706</v>
      </c>
      <c r="W7" s="3" t="s">
        <v>757</v>
      </c>
      <c r="X7" s="3" t="s">
        <v>758</v>
      </c>
      <c r="Y7" s="3" t="s">
        <v>758</v>
      </c>
      <c r="Z7" s="3"/>
      <c r="AA7" s="3" t="s">
        <v>88</v>
      </c>
      <c r="AB7" s="3"/>
      <c r="AC7" s="3" t="s">
        <v>359</v>
      </c>
      <c r="AE7" t="s">
        <v>315</v>
      </c>
    </row>
    <row r="8" spans="1:31" ht="28" x14ac:dyDescent="0.35">
      <c r="A8" s="3" t="s">
        <v>759</v>
      </c>
      <c r="B8" s="3" t="s">
        <v>760</v>
      </c>
      <c r="C8" s="3" t="s">
        <v>761</v>
      </c>
      <c r="D8" s="3" t="s">
        <v>762</v>
      </c>
      <c r="E8" s="3" t="s">
        <v>750</v>
      </c>
      <c r="F8" s="3">
        <v>978</v>
      </c>
      <c r="G8" s="3" t="s">
        <v>751</v>
      </c>
      <c r="H8" s="3"/>
      <c r="I8" s="3"/>
      <c r="J8" s="3"/>
      <c r="K8" s="3"/>
      <c r="L8" s="3"/>
      <c r="M8" s="3"/>
      <c r="N8" s="8" t="s">
        <v>763</v>
      </c>
      <c r="O8" s="3" t="s">
        <v>764</v>
      </c>
      <c r="P8" s="3" t="s">
        <v>765</v>
      </c>
      <c r="Q8" s="3"/>
      <c r="R8" s="3"/>
      <c r="S8" s="3" t="s">
        <v>766</v>
      </c>
      <c r="T8" s="3" t="s">
        <v>767</v>
      </c>
      <c r="U8" s="3" t="s">
        <v>768</v>
      </c>
      <c r="V8" s="3" t="s">
        <v>706</v>
      </c>
      <c r="W8" s="3" t="s">
        <v>757</v>
      </c>
      <c r="X8" s="3" t="s">
        <v>766</v>
      </c>
      <c r="Y8" s="3" t="s">
        <v>766</v>
      </c>
      <c r="Z8" s="3"/>
      <c r="AA8" s="3" t="s">
        <v>769</v>
      </c>
      <c r="AB8" s="3"/>
      <c r="AC8" s="3" t="s">
        <v>88</v>
      </c>
    </row>
    <row r="9" spans="1:31" ht="56" x14ac:dyDescent="0.35">
      <c r="A9" s="3" t="s">
        <v>770</v>
      </c>
      <c r="B9" s="3" t="s">
        <v>771</v>
      </c>
      <c r="C9" s="3" t="s">
        <v>772</v>
      </c>
      <c r="D9" s="3" t="s">
        <v>773</v>
      </c>
      <c r="E9" s="3" t="s">
        <v>774</v>
      </c>
      <c r="F9" s="3">
        <v>973</v>
      </c>
      <c r="G9" s="3" t="s">
        <v>775</v>
      </c>
      <c r="H9" s="3"/>
      <c r="I9" s="5" t="s">
        <v>776</v>
      </c>
      <c r="J9" s="3"/>
      <c r="K9" s="3"/>
      <c r="L9" s="3"/>
      <c r="M9" s="3"/>
      <c r="N9" s="8" t="s">
        <v>777</v>
      </c>
      <c r="O9" s="3" t="s">
        <v>778</v>
      </c>
      <c r="P9" s="3" t="s">
        <v>779</v>
      </c>
      <c r="Q9" s="3"/>
      <c r="R9" s="3"/>
      <c r="S9" s="3" t="s">
        <v>447</v>
      </c>
      <c r="T9" s="3" t="s">
        <v>780</v>
      </c>
      <c r="U9" s="3" t="s">
        <v>781</v>
      </c>
      <c r="V9" s="3" t="s">
        <v>706</v>
      </c>
      <c r="W9" s="3" t="s">
        <v>757</v>
      </c>
      <c r="X9" s="3" t="s">
        <v>782</v>
      </c>
      <c r="Y9" s="3" t="s">
        <v>447</v>
      </c>
      <c r="Z9" s="3"/>
      <c r="AA9" s="3" t="s">
        <v>359</v>
      </c>
      <c r="AB9" s="3"/>
      <c r="AC9" s="3"/>
    </row>
    <row r="10" spans="1:31" ht="56" x14ac:dyDescent="0.35">
      <c r="A10" s="3" t="s">
        <v>783</v>
      </c>
      <c r="B10" s="3" t="s">
        <v>784</v>
      </c>
      <c r="C10" s="3" t="s">
        <v>785</v>
      </c>
      <c r="D10" s="3" t="s">
        <v>786</v>
      </c>
      <c r="E10" s="3" t="s">
        <v>787</v>
      </c>
      <c r="F10" s="3">
        <v>951</v>
      </c>
      <c r="G10" s="3" t="s">
        <v>788</v>
      </c>
      <c r="H10" s="3"/>
      <c r="I10" s="4" t="s">
        <v>789</v>
      </c>
      <c r="J10" s="4" t="s">
        <v>790</v>
      </c>
      <c r="K10" s="9" t="s">
        <v>791</v>
      </c>
      <c r="L10" s="3"/>
      <c r="M10" s="3"/>
      <c r="N10" s="8" t="s">
        <v>792</v>
      </c>
      <c r="O10" s="3" t="s">
        <v>793</v>
      </c>
      <c r="P10" s="3" t="s">
        <v>794</v>
      </c>
      <c r="Q10" s="3"/>
      <c r="R10" s="3"/>
      <c r="S10" s="3" t="s">
        <v>459</v>
      </c>
      <c r="T10" s="3" t="s">
        <v>795</v>
      </c>
      <c r="U10" s="3" t="s">
        <v>796</v>
      </c>
      <c r="V10" s="3" t="s">
        <v>706</v>
      </c>
      <c r="W10" s="3" t="s">
        <v>757</v>
      </c>
      <c r="X10" s="3" t="s">
        <v>782</v>
      </c>
      <c r="Y10" s="3" t="s">
        <v>459</v>
      </c>
      <c r="Z10" s="3"/>
      <c r="AA10" s="3"/>
      <c r="AB10" s="3"/>
      <c r="AC10" s="3"/>
    </row>
    <row r="11" spans="1:31" ht="56" x14ac:dyDescent="0.35">
      <c r="A11" s="3" t="s">
        <v>797</v>
      </c>
      <c r="B11" s="3" t="s">
        <v>798</v>
      </c>
      <c r="C11" s="3" t="s">
        <v>799</v>
      </c>
      <c r="D11" s="3" t="s">
        <v>800</v>
      </c>
      <c r="E11" s="3" t="s">
        <v>787</v>
      </c>
      <c r="F11" s="3">
        <v>951</v>
      </c>
      <c r="G11" s="3" t="s">
        <v>788</v>
      </c>
      <c r="H11" s="3"/>
      <c r="I11" s="10" t="s">
        <v>801</v>
      </c>
      <c r="J11" s="10">
        <v>784</v>
      </c>
      <c r="K11" s="11" t="s">
        <v>802</v>
      </c>
      <c r="L11" s="3"/>
      <c r="M11" s="3"/>
      <c r="N11" s="8" t="s">
        <v>803</v>
      </c>
      <c r="O11" s="3" t="s">
        <v>804</v>
      </c>
      <c r="P11" s="3" t="s">
        <v>805</v>
      </c>
      <c r="Q11" s="3"/>
      <c r="R11" s="3"/>
      <c r="S11" s="3" t="s">
        <v>806</v>
      </c>
      <c r="T11" s="3" t="s">
        <v>807</v>
      </c>
      <c r="U11" s="3" t="s">
        <v>808</v>
      </c>
      <c r="V11" s="3" t="s">
        <v>706</v>
      </c>
      <c r="W11" s="3" t="s">
        <v>757</v>
      </c>
      <c r="X11" s="3" t="s">
        <v>782</v>
      </c>
      <c r="Y11" s="3" t="s">
        <v>806</v>
      </c>
      <c r="Z11" s="3"/>
      <c r="AA11" s="3"/>
      <c r="AB11" s="3"/>
      <c r="AC11" s="3"/>
    </row>
    <row r="12" spans="1:31" ht="42" x14ac:dyDescent="0.35">
      <c r="A12" t="s">
        <v>809</v>
      </c>
      <c r="B12" t="s">
        <v>810</v>
      </c>
      <c r="C12" t="s">
        <v>811</v>
      </c>
      <c r="D12" t="s">
        <v>812</v>
      </c>
      <c r="E12" t="s">
        <v>813</v>
      </c>
      <c r="F12">
        <v>532</v>
      </c>
      <c r="G12" t="s">
        <v>814</v>
      </c>
      <c r="H12" s="3"/>
      <c r="I12" s="10" t="s">
        <v>815</v>
      </c>
      <c r="J12" s="10">
        <v>971</v>
      </c>
      <c r="K12" s="11" t="s">
        <v>816</v>
      </c>
      <c r="L12" s="3"/>
      <c r="M12" s="3"/>
      <c r="N12" s="8" t="s">
        <v>817</v>
      </c>
      <c r="O12" s="3" t="s">
        <v>818</v>
      </c>
      <c r="P12" s="3" t="s">
        <v>819</v>
      </c>
      <c r="Q12" s="3"/>
      <c r="R12" s="3"/>
      <c r="S12" s="3" t="s">
        <v>435</v>
      </c>
      <c r="T12" s="3" t="s">
        <v>820</v>
      </c>
      <c r="U12" s="3" t="s">
        <v>821</v>
      </c>
      <c r="V12" s="3" t="s">
        <v>706</v>
      </c>
      <c r="W12" s="3" t="s">
        <v>822</v>
      </c>
      <c r="X12" s="3" t="s">
        <v>435</v>
      </c>
      <c r="Y12" s="3" t="s">
        <v>435</v>
      </c>
      <c r="Z12" s="3"/>
      <c r="AA12" s="3"/>
      <c r="AB12" s="3"/>
      <c r="AC12" s="3"/>
    </row>
    <row r="13" spans="1:31" ht="42" x14ac:dyDescent="0.35">
      <c r="A13" t="s">
        <v>823</v>
      </c>
      <c r="B13" t="s">
        <v>824</v>
      </c>
      <c r="C13" t="s">
        <v>825</v>
      </c>
      <c r="D13" t="s">
        <v>826</v>
      </c>
      <c r="E13" t="s">
        <v>827</v>
      </c>
      <c r="F13">
        <v>682</v>
      </c>
      <c r="G13" t="s">
        <v>828</v>
      </c>
      <c r="H13" s="3"/>
      <c r="I13" s="10" t="s">
        <v>829</v>
      </c>
      <c r="J13" s="10">
        <v>8</v>
      </c>
      <c r="K13" s="11" t="s">
        <v>830</v>
      </c>
      <c r="L13" s="3"/>
      <c r="M13" s="3"/>
      <c r="N13" s="8" t="s">
        <v>831</v>
      </c>
      <c r="O13" s="3" t="s">
        <v>832</v>
      </c>
      <c r="P13" s="3" t="s">
        <v>833</v>
      </c>
      <c r="Q13" s="3"/>
      <c r="R13" s="3"/>
      <c r="S13" s="3" t="s">
        <v>425</v>
      </c>
      <c r="T13" s="3" t="s">
        <v>834</v>
      </c>
      <c r="U13" s="3" t="s">
        <v>835</v>
      </c>
      <c r="V13" s="3" t="s">
        <v>706</v>
      </c>
      <c r="W13" s="3" t="s">
        <v>822</v>
      </c>
      <c r="X13" s="3" t="s">
        <v>425</v>
      </c>
      <c r="Y13" s="3" t="s">
        <v>425</v>
      </c>
      <c r="Z13" s="3"/>
      <c r="AA13" s="3"/>
      <c r="AB13" s="3"/>
      <c r="AC13" s="3"/>
    </row>
    <row r="14" spans="1:31" ht="42" x14ac:dyDescent="0.35">
      <c r="A14" s="3" t="s">
        <v>836</v>
      </c>
      <c r="B14" s="3" t="s">
        <v>837</v>
      </c>
      <c r="C14" s="3" t="s">
        <v>838</v>
      </c>
      <c r="D14" s="3" t="s">
        <v>839</v>
      </c>
      <c r="E14" s="3" t="s">
        <v>840</v>
      </c>
      <c r="F14" s="3">
        <v>32</v>
      </c>
      <c r="G14" s="3" t="s">
        <v>841</v>
      </c>
      <c r="H14" s="3"/>
      <c r="I14" s="10" t="s">
        <v>842</v>
      </c>
      <c r="J14" s="10">
        <v>51</v>
      </c>
      <c r="K14" s="11" t="s">
        <v>843</v>
      </c>
      <c r="L14" s="3"/>
      <c r="M14" s="3"/>
      <c r="N14" s="8" t="s">
        <v>844</v>
      </c>
      <c r="O14" s="3" t="s">
        <v>845</v>
      </c>
      <c r="P14" s="3" t="s">
        <v>846</v>
      </c>
      <c r="Q14" s="3"/>
      <c r="R14" s="3"/>
      <c r="S14" s="3" t="s">
        <v>847</v>
      </c>
      <c r="T14" s="3" t="s">
        <v>848</v>
      </c>
      <c r="U14" s="3" t="s">
        <v>849</v>
      </c>
      <c r="V14" s="3" t="s">
        <v>706</v>
      </c>
      <c r="W14" s="3" t="s">
        <v>822</v>
      </c>
      <c r="X14" s="3" t="s">
        <v>847</v>
      </c>
      <c r="Y14" s="3" t="s">
        <v>847</v>
      </c>
      <c r="Z14" s="3"/>
      <c r="AA14" s="3"/>
      <c r="AB14" s="3"/>
      <c r="AC14" s="3"/>
    </row>
    <row r="15" spans="1:31" ht="42" x14ac:dyDescent="0.35">
      <c r="A15" s="3" t="s">
        <v>850</v>
      </c>
      <c r="B15" s="3" t="s">
        <v>851</v>
      </c>
      <c r="C15" s="3" t="s">
        <v>852</v>
      </c>
      <c r="D15" s="3" t="s">
        <v>853</v>
      </c>
      <c r="E15" s="3" t="s">
        <v>854</v>
      </c>
      <c r="F15" s="3">
        <v>51</v>
      </c>
      <c r="G15" s="3" t="s">
        <v>855</v>
      </c>
      <c r="H15" s="3"/>
      <c r="I15" s="10" t="s">
        <v>856</v>
      </c>
      <c r="J15" s="10">
        <v>532</v>
      </c>
      <c r="K15" s="11" t="s">
        <v>857</v>
      </c>
      <c r="L15" s="3"/>
      <c r="M15" s="3"/>
      <c r="N15" s="8" t="s">
        <v>858</v>
      </c>
      <c r="O15" s="3" t="s">
        <v>859</v>
      </c>
      <c r="P15" s="3" t="s">
        <v>860</v>
      </c>
      <c r="Q15" s="3"/>
      <c r="R15" s="3"/>
      <c r="S15" s="3" t="s">
        <v>449</v>
      </c>
      <c r="T15" s="3" t="s">
        <v>861</v>
      </c>
      <c r="U15" s="3" t="s">
        <v>862</v>
      </c>
      <c r="V15" s="3" t="s">
        <v>706</v>
      </c>
      <c r="W15" s="3" t="s">
        <v>449</v>
      </c>
      <c r="X15" s="3" t="s">
        <v>449</v>
      </c>
      <c r="Y15" s="3" t="s">
        <v>449</v>
      </c>
      <c r="Z15" s="3"/>
      <c r="AA15" s="3"/>
      <c r="AB15" s="3"/>
      <c r="AC15" s="3"/>
    </row>
    <row r="16" spans="1:31" ht="28" x14ac:dyDescent="0.35">
      <c r="A16" s="3" t="s">
        <v>863</v>
      </c>
      <c r="B16" s="3" t="s">
        <v>864</v>
      </c>
      <c r="C16" s="3" t="s">
        <v>865</v>
      </c>
      <c r="D16" s="3" t="s">
        <v>866</v>
      </c>
      <c r="E16" s="3" t="s">
        <v>867</v>
      </c>
      <c r="F16" s="3">
        <v>533</v>
      </c>
      <c r="G16" s="3" t="s">
        <v>868</v>
      </c>
      <c r="H16" s="3"/>
      <c r="I16" s="10" t="s">
        <v>869</v>
      </c>
      <c r="J16" s="10">
        <v>973</v>
      </c>
      <c r="K16" s="11" t="s">
        <v>870</v>
      </c>
      <c r="L16" s="3"/>
      <c r="M16" s="3"/>
      <c r="N16" s="8" t="s">
        <v>871</v>
      </c>
      <c r="O16" s="3" t="s">
        <v>872</v>
      </c>
      <c r="P16" s="3" t="s">
        <v>873</v>
      </c>
      <c r="Q16" s="3"/>
      <c r="R16" s="3"/>
      <c r="S16" s="3" t="s">
        <v>445</v>
      </c>
      <c r="T16" s="3" t="s">
        <v>874</v>
      </c>
      <c r="U16" s="3" t="s">
        <v>875</v>
      </c>
      <c r="V16" s="3" t="s">
        <v>876</v>
      </c>
      <c r="W16" s="3" t="s">
        <v>445</v>
      </c>
      <c r="X16" s="3" t="s">
        <v>445</v>
      </c>
      <c r="Y16" s="3" t="s">
        <v>445</v>
      </c>
      <c r="Z16" s="3"/>
      <c r="AA16" s="3"/>
      <c r="AB16" s="3"/>
      <c r="AC16" s="3"/>
    </row>
    <row r="17" spans="1:29" ht="28" x14ac:dyDescent="0.35">
      <c r="A17" s="3" t="s">
        <v>877</v>
      </c>
      <c r="B17" s="3" t="s">
        <v>878</v>
      </c>
      <c r="C17" s="3" t="s">
        <v>879</v>
      </c>
      <c r="D17" s="3" t="s">
        <v>880</v>
      </c>
      <c r="E17" s="3" t="s">
        <v>881</v>
      </c>
      <c r="F17" s="3">
        <v>36</v>
      </c>
      <c r="G17" s="3" t="s">
        <v>882</v>
      </c>
      <c r="H17" s="3"/>
      <c r="I17" s="10" t="s">
        <v>883</v>
      </c>
      <c r="J17" s="10">
        <v>32</v>
      </c>
      <c r="K17" s="11" t="s">
        <v>884</v>
      </c>
      <c r="L17" s="3"/>
      <c r="M17" s="3"/>
      <c r="N17" s="8" t="s">
        <v>885</v>
      </c>
      <c r="O17" s="3" t="s">
        <v>886</v>
      </c>
      <c r="P17" s="3" t="s">
        <v>887</v>
      </c>
      <c r="Q17" s="3"/>
      <c r="R17" s="3"/>
      <c r="S17" s="3" t="s">
        <v>888</v>
      </c>
      <c r="T17" s="3" t="s">
        <v>889</v>
      </c>
      <c r="U17" s="3" t="s">
        <v>890</v>
      </c>
      <c r="V17" s="3" t="s">
        <v>891</v>
      </c>
      <c r="W17" s="3" t="s">
        <v>892</v>
      </c>
      <c r="X17" s="3" t="s">
        <v>893</v>
      </c>
      <c r="Y17" s="3" t="s">
        <v>888</v>
      </c>
      <c r="Z17" s="3"/>
      <c r="AA17" s="3"/>
      <c r="AB17" s="3"/>
      <c r="AC17" s="3"/>
    </row>
    <row r="18" spans="1:29" ht="28" x14ac:dyDescent="0.35">
      <c r="A18" s="3" t="s">
        <v>894</v>
      </c>
      <c r="B18" s="3" t="s">
        <v>895</v>
      </c>
      <c r="C18" s="3" t="s">
        <v>896</v>
      </c>
      <c r="D18" s="3" t="s">
        <v>897</v>
      </c>
      <c r="E18" s="3" t="s">
        <v>750</v>
      </c>
      <c r="F18" s="3">
        <v>978</v>
      </c>
      <c r="G18" s="3" t="s">
        <v>751</v>
      </c>
      <c r="H18" s="3"/>
      <c r="I18" s="10" t="s">
        <v>898</v>
      </c>
      <c r="J18" s="10">
        <v>36</v>
      </c>
      <c r="K18" s="11" t="s">
        <v>899</v>
      </c>
      <c r="L18" s="3"/>
      <c r="M18" s="3"/>
      <c r="N18" s="8" t="s">
        <v>900</v>
      </c>
      <c r="O18" s="3" t="s">
        <v>901</v>
      </c>
      <c r="P18" s="3" t="s">
        <v>902</v>
      </c>
      <c r="Q18" s="3"/>
      <c r="R18" s="3"/>
      <c r="S18" s="3" t="s">
        <v>473</v>
      </c>
      <c r="T18" s="3" t="s">
        <v>903</v>
      </c>
      <c r="U18" s="3" t="s">
        <v>904</v>
      </c>
      <c r="V18" s="3" t="s">
        <v>891</v>
      </c>
      <c r="W18" s="3" t="s">
        <v>892</v>
      </c>
      <c r="X18" s="3" t="s">
        <v>893</v>
      </c>
      <c r="Y18" s="3" t="s">
        <v>473</v>
      </c>
      <c r="Z18" s="3"/>
      <c r="AA18" s="3"/>
      <c r="AB18" s="3"/>
      <c r="AC18" s="3"/>
    </row>
    <row r="19" spans="1:29" ht="28" x14ac:dyDescent="0.35">
      <c r="A19" s="3" t="s">
        <v>905</v>
      </c>
      <c r="B19" s="3" t="s">
        <v>906</v>
      </c>
      <c r="C19" s="3" t="s">
        <v>907</v>
      </c>
      <c r="D19" s="3" t="s">
        <v>908</v>
      </c>
      <c r="E19" s="3" t="s">
        <v>909</v>
      </c>
      <c r="F19" s="3">
        <v>944</v>
      </c>
      <c r="G19" s="3" t="s">
        <v>910</v>
      </c>
      <c r="H19" s="3"/>
      <c r="I19" s="10" t="s">
        <v>911</v>
      </c>
      <c r="J19" s="10">
        <v>533</v>
      </c>
      <c r="K19" s="11" t="s">
        <v>912</v>
      </c>
      <c r="L19" s="3"/>
      <c r="M19" s="3"/>
      <c r="N19" s="8" t="s">
        <v>913</v>
      </c>
      <c r="O19" s="3" t="s">
        <v>914</v>
      </c>
      <c r="P19" s="3" t="s">
        <v>915</v>
      </c>
      <c r="Q19" s="3"/>
      <c r="R19" s="3"/>
      <c r="S19" s="3" t="s">
        <v>916</v>
      </c>
      <c r="T19" s="3" t="s">
        <v>917</v>
      </c>
      <c r="U19" s="3" t="s">
        <v>918</v>
      </c>
      <c r="V19" s="3" t="s">
        <v>891</v>
      </c>
      <c r="W19" s="3" t="s">
        <v>892</v>
      </c>
      <c r="X19" s="3" t="s">
        <v>916</v>
      </c>
      <c r="Y19" s="3" t="s">
        <v>916</v>
      </c>
      <c r="Z19" s="3"/>
      <c r="AA19" s="3"/>
      <c r="AB19" s="3"/>
      <c r="AC19" s="3"/>
    </row>
    <row r="20" spans="1:29" ht="28" x14ac:dyDescent="0.35">
      <c r="A20" s="3" t="s">
        <v>919</v>
      </c>
      <c r="B20" s="3" t="s">
        <v>920</v>
      </c>
      <c r="C20" s="3" t="s">
        <v>921</v>
      </c>
      <c r="D20" s="3" t="s">
        <v>922</v>
      </c>
      <c r="E20" s="3" t="s">
        <v>923</v>
      </c>
      <c r="F20" s="3">
        <v>44</v>
      </c>
      <c r="G20" s="3" t="s">
        <v>924</v>
      </c>
      <c r="H20" s="3"/>
      <c r="I20" s="10" t="s">
        <v>925</v>
      </c>
      <c r="J20" s="10">
        <v>944</v>
      </c>
      <c r="K20" s="11" t="s">
        <v>926</v>
      </c>
      <c r="L20" s="3"/>
      <c r="M20" s="3"/>
      <c r="N20" s="8" t="s">
        <v>927</v>
      </c>
      <c r="O20" s="3" t="s">
        <v>928</v>
      </c>
      <c r="P20" s="3" t="s">
        <v>929</v>
      </c>
      <c r="Q20" s="3"/>
      <c r="R20" s="3"/>
      <c r="S20" s="3" t="s">
        <v>428</v>
      </c>
      <c r="T20" s="3" t="s">
        <v>930</v>
      </c>
      <c r="U20" s="3" t="s">
        <v>931</v>
      </c>
      <c r="V20" s="3" t="s">
        <v>891</v>
      </c>
      <c r="W20" s="3" t="s">
        <v>892</v>
      </c>
      <c r="X20" s="3" t="s">
        <v>932</v>
      </c>
      <c r="Y20" s="3" t="s">
        <v>428</v>
      </c>
      <c r="Z20" s="3"/>
      <c r="AA20" s="3"/>
      <c r="AB20" s="3"/>
      <c r="AC20" s="3"/>
    </row>
    <row r="21" spans="1:29" ht="28" x14ac:dyDescent="0.35">
      <c r="A21" s="3" t="s">
        <v>933</v>
      </c>
      <c r="B21" s="3" t="s">
        <v>934</v>
      </c>
      <c r="C21" s="3" t="s">
        <v>935</v>
      </c>
      <c r="D21" s="3" t="s">
        <v>936</v>
      </c>
      <c r="E21" s="3" t="s">
        <v>937</v>
      </c>
      <c r="F21" s="3">
        <v>48</v>
      </c>
      <c r="G21" s="3" t="s">
        <v>938</v>
      </c>
      <c r="H21" s="3"/>
      <c r="I21" s="10" t="s">
        <v>939</v>
      </c>
      <c r="J21" s="10">
        <v>977</v>
      </c>
      <c r="K21" s="11" t="s">
        <v>940</v>
      </c>
      <c r="L21" s="3"/>
      <c r="M21" s="3"/>
      <c r="N21" s="8" t="s">
        <v>941</v>
      </c>
      <c r="O21" s="3" t="s">
        <v>942</v>
      </c>
      <c r="P21" s="3" t="s">
        <v>943</v>
      </c>
      <c r="Q21" s="3"/>
      <c r="R21" s="3"/>
      <c r="S21" s="3" t="s">
        <v>467</v>
      </c>
      <c r="T21" s="3" t="s">
        <v>944</v>
      </c>
      <c r="U21" s="3" t="s">
        <v>945</v>
      </c>
      <c r="V21" s="3" t="s">
        <v>891</v>
      </c>
      <c r="W21" s="3" t="s">
        <v>892</v>
      </c>
      <c r="X21" s="3" t="s">
        <v>932</v>
      </c>
      <c r="Y21" s="3" t="s">
        <v>467</v>
      </c>
      <c r="Z21" s="3"/>
      <c r="AA21" s="3"/>
      <c r="AB21" s="3"/>
      <c r="AC21" s="3"/>
    </row>
    <row r="22" spans="1:29" ht="28" x14ac:dyDescent="0.35">
      <c r="A22" s="3" t="s">
        <v>946</v>
      </c>
      <c r="B22" s="3" t="s">
        <v>947</v>
      </c>
      <c r="C22" s="3" t="s">
        <v>948</v>
      </c>
      <c r="D22" s="3" t="s">
        <v>949</v>
      </c>
      <c r="E22" s="3" t="s">
        <v>950</v>
      </c>
      <c r="F22" s="3">
        <v>50</v>
      </c>
      <c r="G22" s="3" t="s">
        <v>951</v>
      </c>
      <c r="H22" s="3"/>
      <c r="I22" s="10" t="s">
        <v>952</v>
      </c>
      <c r="J22" s="10">
        <v>52</v>
      </c>
      <c r="K22" s="11" t="s">
        <v>953</v>
      </c>
      <c r="L22" s="3"/>
      <c r="M22" s="3"/>
      <c r="N22" s="8" t="s">
        <v>954</v>
      </c>
      <c r="O22" s="3" t="s">
        <v>955</v>
      </c>
      <c r="P22" s="3" t="s">
        <v>956</v>
      </c>
      <c r="Q22" s="3"/>
      <c r="R22" s="3"/>
      <c r="S22" s="3" t="s">
        <v>957</v>
      </c>
      <c r="T22" s="3" t="s">
        <v>958</v>
      </c>
      <c r="U22" s="3" t="s">
        <v>959</v>
      </c>
      <c r="V22" s="3" t="s">
        <v>891</v>
      </c>
      <c r="W22" s="3" t="s">
        <v>892</v>
      </c>
      <c r="X22" s="3" t="s">
        <v>932</v>
      </c>
      <c r="Y22" s="3" t="s">
        <v>960</v>
      </c>
      <c r="Z22" s="3"/>
      <c r="AA22" s="3"/>
      <c r="AB22" s="3"/>
      <c r="AC22" s="3"/>
    </row>
    <row r="23" spans="1:29" ht="28" x14ac:dyDescent="0.35">
      <c r="A23" s="3" t="s">
        <v>961</v>
      </c>
      <c r="B23" s="3" t="s">
        <v>962</v>
      </c>
      <c r="C23" s="3" t="s">
        <v>963</v>
      </c>
      <c r="D23" s="3" t="s">
        <v>964</v>
      </c>
      <c r="E23" s="3" t="s">
        <v>965</v>
      </c>
      <c r="F23" s="3">
        <v>52</v>
      </c>
      <c r="G23" s="3" t="s">
        <v>966</v>
      </c>
      <c r="H23" s="3"/>
      <c r="I23" s="10" t="s">
        <v>967</v>
      </c>
      <c r="J23" s="10">
        <v>50</v>
      </c>
      <c r="K23" s="11" t="s">
        <v>968</v>
      </c>
      <c r="L23" s="3"/>
      <c r="M23" s="3"/>
      <c r="N23" s="8" t="s">
        <v>969</v>
      </c>
      <c r="O23" s="3" t="s">
        <v>970</v>
      </c>
      <c r="P23" s="3" t="s">
        <v>971</v>
      </c>
      <c r="Q23" s="3"/>
      <c r="R23" s="3"/>
      <c r="S23" s="3" t="s">
        <v>972</v>
      </c>
      <c r="T23" s="3" t="s">
        <v>973</v>
      </c>
      <c r="U23" s="3" t="s">
        <v>974</v>
      </c>
      <c r="V23" s="3" t="s">
        <v>891</v>
      </c>
      <c r="W23" s="3" t="s">
        <v>892</v>
      </c>
      <c r="X23" s="3" t="s">
        <v>932</v>
      </c>
      <c r="Y23" s="3" t="s">
        <v>960</v>
      </c>
      <c r="Z23" s="3"/>
      <c r="AA23" s="3"/>
      <c r="AB23" s="3"/>
      <c r="AC23" s="3"/>
    </row>
    <row r="24" spans="1:29" ht="42" x14ac:dyDescent="0.35">
      <c r="A24" s="3" t="s">
        <v>975</v>
      </c>
      <c r="B24" s="3" t="s">
        <v>976</v>
      </c>
      <c r="C24" s="3" t="s">
        <v>977</v>
      </c>
      <c r="D24" s="3" t="s">
        <v>978</v>
      </c>
      <c r="E24" s="3" t="s">
        <v>979</v>
      </c>
      <c r="F24" s="3">
        <v>974</v>
      </c>
      <c r="G24" s="3" t="s">
        <v>980</v>
      </c>
      <c r="H24" s="3"/>
      <c r="I24" s="10" t="s">
        <v>981</v>
      </c>
      <c r="J24" s="10">
        <v>975</v>
      </c>
      <c r="K24" s="11" t="s">
        <v>982</v>
      </c>
      <c r="L24" s="3"/>
      <c r="M24" s="3"/>
      <c r="N24" s="8" t="s">
        <v>983</v>
      </c>
      <c r="O24" s="3" t="s">
        <v>984</v>
      </c>
      <c r="P24" s="3" t="s">
        <v>985</v>
      </c>
      <c r="Q24" s="3"/>
      <c r="R24" s="3"/>
      <c r="S24" s="3" t="s">
        <v>471</v>
      </c>
      <c r="T24" s="3" t="s">
        <v>986</v>
      </c>
      <c r="U24" s="3" t="s">
        <v>987</v>
      </c>
      <c r="V24" s="3" t="s">
        <v>891</v>
      </c>
      <c r="W24" s="3" t="s">
        <v>892</v>
      </c>
      <c r="X24" s="3" t="s">
        <v>932</v>
      </c>
      <c r="Y24" s="3" t="s">
        <v>471</v>
      </c>
      <c r="Z24" s="3"/>
      <c r="AA24" s="3"/>
      <c r="AB24" s="3"/>
      <c r="AC24" s="3"/>
    </row>
    <row r="25" spans="1:29" ht="28" x14ac:dyDescent="0.35">
      <c r="A25" s="3" t="s">
        <v>988</v>
      </c>
      <c r="B25" s="3" t="s">
        <v>989</v>
      </c>
      <c r="C25" s="3" t="s">
        <v>990</v>
      </c>
      <c r="D25" s="3" t="s">
        <v>991</v>
      </c>
      <c r="E25" s="3" t="s">
        <v>750</v>
      </c>
      <c r="F25" s="3">
        <v>978</v>
      </c>
      <c r="G25" s="3" t="s">
        <v>751</v>
      </c>
      <c r="H25" s="3"/>
      <c r="I25" s="10" t="s">
        <v>992</v>
      </c>
      <c r="J25" s="10">
        <v>48</v>
      </c>
      <c r="K25" s="11" t="s">
        <v>993</v>
      </c>
      <c r="L25" s="3"/>
      <c r="M25" s="3"/>
      <c r="N25" s="8" t="s">
        <v>994</v>
      </c>
      <c r="O25" s="3" t="s">
        <v>995</v>
      </c>
      <c r="P25" s="3" t="s">
        <v>996</v>
      </c>
      <c r="Q25" s="3"/>
      <c r="R25" s="3"/>
      <c r="S25" s="3" t="s">
        <v>997</v>
      </c>
      <c r="T25" s="3" t="s">
        <v>998</v>
      </c>
      <c r="U25" s="3" t="s">
        <v>999</v>
      </c>
      <c r="V25" s="3" t="s">
        <v>891</v>
      </c>
      <c r="W25" s="3" t="s">
        <v>892</v>
      </c>
      <c r="X25" s="3" t="s">
        <v>932</v>
      </c>
      <c r="Y25" s="3" t="s">
        <v>997</v>
      </c>
      <c r="Z25" s="3"/>
      <c r="AA25" s="3"/>
      <c r="AB25" s="3"/>
      <c r="AC25" s="3"/>
    </row>
    <row r="26" spans="1:29" ht="42" x14ac:dyDescent="0.35">
      <c r="A26" s="3" t="s">
        <v>1000</v>
      </c>
      <c r="B26" s="3" t="s">
        <v>1001</v>
      </c>
      <c r="C26" s="3" t="s">
        <v>1002</v>
      </c>
      <c r="D26" s="3" t="s">
        <v>1003</v>
      </c>
      <c r="E26" s="3" t="s">
        <v>1004</v>
      </c>
      <c r="F26" s="3">
        <v>84</v>
      </c>
      <c r="G26" s="3" t="s">
        <v>1005</v>
      </c>
      <c r="H26" s="3"/>
      <c r="I26" s="10" t="s">
        <v>1006</v>
      </c>
      <c r="J26" s="10">
        <v>108</v>
      </c>
      <c r="K26" s="11" t="s">
        <v>1007</v>
      </c>
      <c r="L26" s="3"/>
      <c r="M26" s="3"/>
      <c r="N26" s="8" t="s">
        <v>1008</v>
      </c>
      <c r="O26" s="3" t="s">
        <v>1009</v>
      </c>
      <c r="P26" s="3" t="s">
        <v>195</v>
      </c>
      <c r="Q26" s="3"/>
      <c r="R26" s="3"/>
      <c r="S26" s="3" t="s">
        <v>443</v>
      </c>
      <c r="T26" s="3" t="s">
        <v>1010</v>
      </c>
      <c r="U26" s="3" t="s">
        <v>1011</v>
      </c>
      <c r="V26" s="3" t="s">
        <v>891</v>
      </c>
      <c r="W26" s="3" t="s">
        <v>1012</v>
      </c>
      <c r="X26" s="3" t="s">
        <v>443</v>
      </c>
      <c r="Y26" s="3" t="s">
        <v>443</v>
      </c>
      <c r="Z26" s="3"/>
      <c r="AA26" s="3"/>
      <c r="AB26" s="3"/>
      <c r="AC26" s="3"/>
    </row>
    <row r="27" spans="1:29" ht="42" x14ac:dyDescent="0.35">
      <c r="A27" s="3" t="s">
        <v>1013</v>
      </c>
      <c r="B27" s="3" t="s">
        <v>1014</v>
      </c>
      <c r="C27" s="3" t="s">
        <v>1015</v>
      </c>
      <c r="D27" s="3" t="s">
        <v>1016</v>
      </c>
      <c r="E27" s="3" t="s">
        <v>1017</v>
      </c>
      <c r="F27" s="3">
        <v>952</v>
      </c>
      <c r="G27" s="3" t="s">
        <v>1018</v>
      </c>
      <c r="H27" s="3"/>
      <c r="I27" s="10" t="s">
        <v>1019</v>
      </c>
      <c r="J27" s="10">
        <v>60</v>
      </c>
      <c r="K27" s="11" t="s">
        <v>1020</v>
      </c>
      <c r="L27" s="3"/>
      <c r="M27" s="3"/>
      <c r="N27" s="8" t="s">
        <v>1021</v>
      </c>
      <c r="O27" s="3" t="s">
        <v>1022</v>
      </c>
      <c r="P27" s="3" t="s">
        <v>1023</v>
      </c>
      <c r="Q27" s="3"/>
      <c r="R27" s="3"/>
      <c r="S27" s="3" t="s">
        <v>1024</v>
      </c>
      <c r="T27" s="3" t="s">
        <v>1025</v>
      </c>
      <c r="U27" s="3" t="s">
        <v>1026</v>
      </c>
      <c r="V27" s="3" t="s">
        <v>891</v>
      </c>
      <c r="W27" s="3" t="s">
        <v>1012</v>
      </c>
      <c r="X27" s="3" t="s">
        <v>1024</v>
      </c>
      <c r="Y27" s="3" t="s">
        <v>1024</v>
      </c>
      <c r="Z27" s="3"/>
      <c r="AA27" s="3"/>
      <c r="AB27" s="3"/>
      <c r="AC27" s="3"/>
    </row>
    <row r="28" spans="1:29" ht="28" x14ac:dyDescent="0.35">
      <c r="A28" s="3" t="s">
        <v>1027</v>
      </c>
      <c r="B28" s="3" t="s">
        <v>1028</v>
      </c>
      <c r="C28" s="3" t="s">
        <v>1029</v>
      </c>
      <c r="D28" s="3" t="s">
        <v>1030</v>
      </c>
      <c r="E28" s="3" t="s">
        <v>1031</v>
      </c>
      <c r="F28" s="3">
        <v>60</v>
      </c>
      <c r="G28" s="3" t="s">
        <v>1032</v>
      </c>
      <c r="H28" s="3"/>
      <c r="I28" s="10" t="s">
        <v>1033</v>
      </c>
      <c r="J28" s="10">
        <v>96</v>
      </c>
      <c r="K28" s="11" t="s">
        <v>1034</v>
      </c>
      <c r="L28" s="3"/>
      <c r="M28" s="3"/>
      <c r="N28" s="8" t="s">
        <v>1035</v>
      </c>
      <c r="O28" s="3" t="s">
        <v>1036</v>
      </c>
      <c r="P28" s="3" t="s">
        <v>1037</v>
      </c>
      <c r="Q28" s="3"/>
      <c r="R28" s="3"/>
      <c r="S28" s="3" t="s">
        <v>451</v>
      </c>
      <c r="T28" s="3" t="s">
        <v>1038</v>
      </c>
      <c r="U28" s="3" t="s">
        <v>1039</v>
      </c>
      <c r="V28" s="3" t="s">
        <v>891</v>
      </c>
      <c r="W28" s="3" t="s">
        <v>1040</v>
      </c>
      <c r="X28" s="3" t="s">
        <v>1041</v>
      </c>
      <c r="Y28" s="3" t="s">
        <v>1040</v>
      </c>
      <c r="Z28" s="3"/>
      <c r="AA28" s="3"/>
      <c r="AB28" s="3"/>
      <c r="AC28" s="3"/>
    </row>
    <row r="29" spans="1:29" ht="28" x14ac:dyDescent="0.35">
      <c r="A29" s="3" t="s">
        <v>1042</v>
      </c>
      <c r="B29" s="3" t="s">
        <v>1043</v>
      </c>
      <c r="C29" s="3" t="s">
        <v>1044</v>
      </c>
      <c r="D29" s="3" t="s">
        <v>1045</v>
      </c>
      <c r="E29" s="3" t="s">
        <v>1044</v>
      </c>
      <c r="F29" s="3">
        <v>64</v>
      </c>
      <c r="G29" s="3" t="s">
        <v>1046</v>
      </c>
      <c r="H29" s="3"/>
      <c r="I29" s="10" t="s">
        <v>1047</v>
      </c>
      <c r="J29" s="10">
        <v>68</v>
      </c>
      <c r="K29" s="11" t="s">
        <v>1048</v>
      </c>
      <c r="L29" s="3"/>
      <c r="M29" s="3"/>
      <c r="N29" s="8" t="s">
        <v>1049</v>
      </c>
      <c r="O29" s="3" t="s">
        <v>1050</v>
      </c>
      <c r="P29" s="3" t="s">
        <v>1051</v>
      </c>
      <c r="Q29" s="3"/>
      <c r="R29" s="3"/>
      <c r="S29" s="3" t="s">
        <v>1052</v>
      </c>
      <c r="T29" s="3" t="s">
        <v>1053</v>
      </c>
      <c r="U29" s="3" t="s">
        <v>1054</v>
      </c>
      <c r="V29" s="3" t="s">
        <v>891</v>
      </c>
      <c r="W29" s="3" t="s">
        <v>1055</v>
      </c>
      <c r="X29" s="3" t="s">
        <v>1055</v>
      </c>
      <c r="Y29" s="3" t="s">
        <v>1055</v>
      </c>
      <c r="Z29" s="3"/>
      <c r="AA29" s="3"/>
      <c r="AB29" s="3"/>
      <c r="AC29" s="3"/>
    </row>
    <row r="30" spans="1:29" ht="28" x14ac:dyDescent="0.35">
      <c r="A30" s="3" t="s">
        <v>1056</v>
      </c>
      <c r="B30" s="3" t="s">
        <v>1057</v>
      </c>
      <c r="C30" s="3" t="s">
        <v>1058</v>
      </c>
      <c r="D30" s="3" t="s">
        <v>1059</v>
      </c>
      <c r="E30" s="3" t="s">
        <v>1060</v>
      </c>
      <c r="F30" s="3">
        <v>68</v>
      </c>
      <c r="G30" s="3" t="s">
        <v>1061</v>
      </c>
      <c r="H30" s="3"/>
      <c r="I30" s="10" t="s">
        <v>1062</v>
      </c>
      <c r="J30" s="10">
        <v>986</v>
      </c>
      <c r="K30" s="11" t="s">
        <v>1063</v>
      </c>
      <c r="L30" s="3"/>
      <c r="M30" s="3"/>
      <c r="N30" s="8" t="s">
        <v>1064</v>
      </c>
      <c r="O30" s="3" t="s">
        <v>1065</v>
      </c>
      <c r="P30" s="3" t="s">
        <v>1066</v>
      </c>
      <c r="Q30" s="3"/>
      <c r="R30" s="3"/>
      <c r="S30" s="3" t="s">
        <v>1067</v>
      </c>
      <c r="T30" s="3" t="s">
        <v>1067</v>
      </c>
      <c r="U30" s="3" t="s">
        <v>1067</v>
      </c>
      <c r="V30" s="3" t="s">
        <v>1067</v>
      </c>
      <c r="W30" s="3" t="s">
        <v>1067</v>
      </c>
      <c r="X30" s="3" t="s">
        <v>1067</v>
      </c>
      <c r="Y30" s="3" t="s">
        <v>1067</v>
      </c>
      <c r="Z30" s="3"/>
      <c r="AA30" s="3"/>
      <c r="AB30" s="3"/>
      <c r="AC30" s="3"/>
    </row>
    <row r="31" spans="1:29" ht="28" x14ac:dyDescent="0.35">
      <c r="A31" s="3" t="s">
        <v>1068</v>
      </c>
      <c r="B31" s="3" t="s">
        <v>1069</v>
      </c>
      <c r="C31" s="3" t="s">
        <v>1070</v>
      </c>
      <c r="D31" s="3" t="s">
        <v>1071</v>
      </c>
      <c r="E31" s="3" t="s">
        <v>1072</v>
      </c>
      <c r="F31" s="3">
        <v>977</v>
      </c>
      <c r="G31" s="3" t="s">
        <v>1073</v>
      </c>
      <c r="H31" s="3"/>
      <c r="I31" s="10" t="s">
        <v>1074</v>
      </c>
      <c r="J31" s="10">
        <v>44</v>
      </c>
      <c r="K31" s="11" t="s">
        <v>1075</v>
      </c>
      <c r="L31" s="3"/>
      <c r="M31" s="3"/>
      <c r="N31" s="8" t="s">
        <v>1076</v>
      </c>
      <c r="O31" s="3" t="s">
        <v>1077</v>
      </c>
      <c r="P31" s="3" t="s">
        <v>1078</v>
      </c>
      <c r="Q31" s="3"/>
      <c r="R31" s="3"/>
      <c r="S31" s="3"/>
      <c r="T31" s="3"/>
      <c r="U31" s="3"/>
      <c r="V31" s="3"/>
      <c r="W31" s="3"/>
      <c r="X31" s="3"/>
      <c r="Y31" s="3"/>
      <c r="Z31" s="3"/>
      <c r="AA31" s="3"/>
      <c r="AB31" s="3"/>
      <c r="AC31" s="3"/>
    </row>
    <row r="32" spans="1:29" x14ac:dyDescent="0.35">
      <c r="A32" s="3" t="s">
        <v>1079</v>
      </c>
      <c r="B32" s="3" t="s">
        <v>1080</v>
      </c>
      <c r="C32" s="3" t="s">
        <v>1081</v>
      </c>
      <c r="D32" s="3" t="s">
        <v>1082</v>
      </c>
      <c r="E32" s="3" t="s">
        <v>1083</v>
      </c>
      <c r="F32" s="3">
        <v>72</v>
      </c>
      <c r="G32" s="3" t="s">
        <v>1084</v>
      </c>
      <c r="H32" s="3"/>
      <c r="I32" s="10" t="s">
        <v>1085</v>
      </c>
      <c r="J32" s="10">
        <v>64</v>
      </c>
      <c r="K32" s="11" t="s">
        <v>1046</v>
      </c>
      <c r="L32" s="3"/>
      <c r="M32" s="3"/>
      <c r="N32" s="8" t="s">
        <v>1086</v>
      </c>
      <c r="O32" s="3" t="s">
        <v>1087</v>
      </c>
      <c r="P32" s="3" t="s">
        <v>1088</v>
      </c>
      <c r="Q32" s="3"/>
      <c r="R32" s="3"/>
      <c r="S32" s="3"/>
      <c r="T32" s="3"/>
      <c r="U32" s="3"/>
      <c r="V32" s="3"/>
      <c r="W32" s="3"/>
      <c r="X32" s="3"/>
      <c r="Y32" s="3"/>
      <c r="Z32" s="3"/>
      <c r="AA32" s="3"/>
      <c r="AB32" s="3"/>
      <c r="AC32" s="3"/>
    </row>
    <row r="33" spans="1:29" x14ac:dyDescent="0.35">
      <c r="A33" s="3" t="s">
        <v>1089</v>
      </c>
      <c r="B33" s="3" t="s">
        <v>1090</v>
      </c>
      <c r="C33" s="3" t="s">
        <v>1091</v>
      </c>
      <c r="D33" s="3" t="s">
        <v>1092</v>
      </c>
      <c r="E33" s="3" t="s">
        <v>1093</v>
      </c>
      <c r="F33" s="3">
        <v>986</v>
      </c>
      <c r="G33" s="3" t="s">
        <v>1094</v>
      </c>
      <c r="H33" s="3"/>
      <c r="I33" s="10" t="s">
        <v>1095</v>
      </c>
      <c r="J33" s="10">
        <v>72</v>
      </c>
      <c r="K33" s="11" t="s">
        <v>1096</v>
      </c>
      <c r="L33" s="3"/>
      <c r="M33" s="3"/>
      <c r="N33" s="8" t="s">
        <v>1097</v>
      </c>
      <c r="O33" s="3" t="s">
        <v>1098</v>
      </c>
      <c r="P33" s="3" t="s">
        <v>1099</v>
      </c>
      <c r="Q33" s="3"/>
      <c r="R33" s="3"/>
      <c r="S33" s="3"/>
      <c r="T33" s="3"/>
      <c r="U33" s="3"/>
      <c r="V33" s="3"/>
      <c r="W33" s="3"/>
      <c r="X33" s="3"/>
      <c r="Y33" s="3"/>
      <c r="Z33" s="3"/>
      <c r="AA33" s="3"/>
      <c r="AB33" s="3"/>
      <c r="AC33" s="3"/>
    </row>
    <row r="34" spans="1:29" x14ac:dyDescent="0.35">
      <c r="A34" s="3" t="s">
        <v>1100</v>
      </c>
      <c r="B34" s="3" t="s">
        <v>1101</v>
      </c>
      <c r="C34" s="3" t="s">
        <v>1102</v>
      </c>
      <c r="D34" s="3" t="s">
        <v>1103</v>
      </c>
      <c r="E34" s="3" t="s">
        <v>1104</v>
      </c>
      <c r="F34" s="3">
        <v>975</v>
      </c>
      <c r="G34" s="3" t="s">
        <v>1105</v>
      </c>
      <c r="H34" s="3"/>
      <c r="I34" s="10" t="s">
        <v>1106</v>
      </c>
      <c r="J34" s="10">
        <v>974</v>
      </c>
      <c r="K34" s="11" t="s">
        <v>1107</v>
      </c>
      <c r="L34" s="3"/>
      <c r="M34" s="3"/>
      <c r="N34" s="8" t="s">
        <v>1108</v>
      </c>
      <c r="O34" s="3" t="s">
        <v>1109</v>
      </c>
      <c r="P34" s="3" t="s">
        <v>1110</v>
      </c>
      <c r="Q34" s="3"/>
      <c r="R34" s="3"/>
      <c r="S34" s="3"/>
      <c r="T34" s="3"/>
      <c r="U34" s="3"/>
      <c r="V34" s="3"/>
      <c r="W34" s="3"/>
      <c r="X34" s="3"/>
      <c r="Y34" s="3"/>
      <c r="Z34" s="3"/>
      <c r="AA34" s="3"/>
      <c r="AB34" s="3"/>
      <c r="AC34" s="3"/>
    </row>
    <row r="35" spans="1:29" x14ac:dyDescent="0.35">
      <c r="A35" s="3" t="s">
        <v>1111</v>
      </c>
      <c r="B35" s="3" t="s">
        <v>1112</v>
      </c>
      <c r="C35" s="3" t="s">
        <v>1113</v>
      </c>
      <c r="D35" s="3" t="s">
        <v>1114</v>
      </c>
      <c r="E35" s="3" t="s">
        <v>1017</v>
      </c>
      <c r="F35" s="3">
        <v>952</v>
      </c>
      <c r="G35" s="3" t="s">
        <v>1018</v>
      </c>
      <c r="H35" s="3"/>
      <c r="I35" s="10" t="s">
        <v>1115</v>
      </c>
      <c r="J35" s="10">
        <v>84</v>
      </c>
      <c r="K35" s="11" t="s">
        <v>1116</v>
      </c>
      <c r="L35" s="3"/>
      <c r="M35" s="3"/>
      <c r="N35" s="8" t="s">
        <v>1117</v>
      </c>
      <c r="O35" s="3" t="s">
        <v>1118</v>
      </c>
      <c r="P35" s="3" t="s">
        <v>1119</v>
      </c>
      <c r="Q35" s="3"/>
      <c r="R35" s="3"/>
      <c r="S35" s="3"/>
      <c r="T35" s="3"/>
      <c r="U35" s="3"/>
      <c r="V35" s="3"/>
      <c r="W35" s="3"/>
      <c r="X35" s="3"/>
      <c r="Y35" s="3"/>
      <c r="Z35" s="3"/>
      <c r="AA35" s="3"/>
      <c r="AB35" s="3"/>
      <c r="AC35" s="3"/>
    </row>
    <row r="36" spans="1:29" ht="28" x14ac:dyDescent="0.35">
      <c r="A36" s="3" t="s">
        <v>1120</v>
      </c>
      <c r="B36" s="3" t="s">
        <v>1121</v>
      </c>
      <c r="C36" s="3" t="s">
        <v>1122</v>
      </c>
      <c r="D36" s="3" t="s">
        <v>1123</v>
      </c>
      <c r="E36" s="3" t="s">
        <v>1124</v>
      </c>
      <c r="F36" s="3">
        <v>108</v>
      </c>
      <c r="G36" s="3" t="s">
        <v>1125</v>
      </c>
      <c r="H36" s="3"/>
      <c r="I36" s="10" t="s">
        <v>1126</v>
      </c>
      <c r="J36" s="10">
        <v>124</v>
      </c>
      <c r="K36" s="11" t="s">
        <v>1127</v>
      </c>
      <c r="L36" s="3"/>
      <c r="M36" s="3"/>
      <c r="N36" s="8" t="s">
        <v>1128</v>
      </c>
      <c r="O36" s="3" t="s">
        <v>1129</v>
      </c>
      <c r="P36" s="3" t="s">
        <v>1130</v>
      </c>
      <c r="Q36" s="3"/>
      <c r="R36" s="3"/>
      <c r="S36" s="3"/>
      <c r="T36" s="3"/>
      <c r="U36" s="3"/>
      <c r="V36" s="3"/>
      <c r="W36" s="3"/>
      <c r="X36" s="3"/>
      <c r="Y36" s="3"/>
      <c r="Z36" s="3"/>
      <c r="AA36" s="3"/>
      <c r="AB36" s="3"/>
      <c r="AC36" s="3"/>
    </row>
    <row r="37" spans="1:29" x14ac:dyDescent="0.35">
      <c r="A37" s="3" t="s">
        <v>1131</v>
      </c>
      <c r="B37" s="3" t="s">
        <v>1132</v>
      </c>
      <c r="C37" s="3" t="s">
        <v>1133</v>
      </c>
      <c r="D37" s="3" t="s">
        <v>1134</v>
      </c>
      <c r="E37" s="3" t="s">
        <v>1135</v>
      </c>
      <c r="F37" s="3">
        <v>116</v>
      </c>
      <c r="G37" s="3" t="s">
        <v>1136</v>
      </c>
      <c r="H37" s="3"/>
      <c r="I37" s="10" t="s">
        <v>1137</v>
      </c>
      <c r="J37" s="10">
        <v>976</v>
      </c>
      <c r="K37" s="11" t="s">
        <v>1138</v>
      </c>
      <c r="L37" s="3"/>
      <c r="M37" s="3"/>
      <c r="N37" s="8" t="s">
        <v>1139</v>
      </c>
      <c r="O37" s="3" t="s">
        <v>1140</v>
      </c>
      <c r="P37" s="3" t="s">
        <v>1141</v>
      </c>
      <c r="Q37" s="3"/>
      <c r="R37" s="3"/>
      <c r="S37" s="3"/>
      <c r="T37" s="3"/>
      <c r="U37" s="3"/>
      <c r="V37" s="3"/>
      <c r="W37" s="3"/>
      <c r="X37" s="3"/>
      <c r="Y37" s="3"/>
      <c r="Z37" s="3"/>
      <c r="AA37" s="3"/>
      <c r="AB37" s="3"/>
      <c r="AC37" s="3"/>
    </row>
    <row r="38" spans="1:29" x14ac:dyDescent="0.35">
      <c r="A38" s="3" t="s">
        <v>1142</v>
      </c>
      <c r="B38" s="3" t="s">
        <v>1143</v>
      </c>
      <c r="C38" s="3" t="s">
        <v>1144</v>
      </c>
      <c r="D38" s="3" t="s">
        <v>1145</v>
      </c>
      <c r="E38" s="3" t="s">
        <v>1146</v>
      </c>
      <c r="F38" s="3">
        <v>950</v>
      </c>
      <c r="G38" s="3" t="s">
        <v>1147</v>
      </c>
      <c r="H38" s="3"/>
      <c r="I38" s="10" t="s">
        <v>1148</v>
      </c>
      <c r="J38" s="10">
        <v>756</v>
      </c>
      <c r="K38" s="11" t="s">
        <v>1149</v>
      </c>
      <c r="L38" s="3"/>
      <c r="M38" s="3"/>
      <c r="N38" s="8" t="s">
        <v>1150</v>
      </c>
      <c r="O38" s="3" t="s">
        <v>1151</v>
      </c>
      <c r="P38" s="3" t="s">
        <v>1152</v>
      </c>
      <c r="Q38" s="3"/>
      <c r="R38" s="3"/>
      <c r="S38" s="3"/>
      <c r="T38" s="3"/>
      <c r="U38" s="3"/>
      <c r="V38" s="3"/>
      <c r="W38" s="3"/>
      <c r="X38" s="3"/>
      <c r="Y38" s="3"/>
      <c r="Z38" s="3"/>
      <c r="AA38" s="3"/>
      <c r="AB38" s="3"/>
      <c r="AC38" s="3"/>
    </row>
    <row r="39" spans="1:29" x14ac:dyDescent="0.35">
      <c r="A39" s="3" t="s">
        <v>1153</v>
      </c>
      <c r="B39" s="3" t="s">
        <v>1154</v>
      </c>
      <c r="C39" s="3" t="s">
        <v>1155</v>
      </c>
      <c r="D39" s="3" t="s">
        <v>1156</v>
      </c>
      <c r="E39" s="3" t="s">
        <v>1157</v>
      </c>
      <c r="F39" s="3">
        <v>124</v>
      </c>
      <c r="G39" s="3" t="s">
        <v>1158</v>
      </c>
      <c r="H39" s="3"/>
      <c r="I39" s="10" t="s">
        <v>1159</v>
      </c>
      <c r="J39" s="10">
        <v>990</v>
      </c>
      <c r="K39" s="11" t="s">
        <v>1160</v>
      </c>
      <c r="L39" s="3"/>
      <c r="M39" s="3"/>
      <c r="N39" s="8" t="s">
        <v>1161</v>
      </c>
      <c r="O39" s="3" t="s">
        <v>1162</v>
      </c>
      <c r="P39" s="3" t="s">
        <v>1163</v>
      </c>
      <c r="Q39" s="3"/>
      <c r="R39" s="3"/>
      <c r="S39" s="3"/>
      <c r="T39" s="3"/>
      <c r="U39" s="3"/>
      <c r="V39" s="3"/>
      <c r="W39" s="3"/>
      <c r="X39" s="3"/>
      <c r="Y39" s="3"/>
      <c r="Z39" s="3"/>
      <c r="AA39" s="3"/>
      <c r="AB39" s="3"/>
      <c r="AC39" s="3"/>
    </row>
    <row r="40" spans="1:29" ht="28" x14ac:dyDescent="0.35">
      <c r="A40" s="3" t="s">
        <v>1164</v>
      </c>
      <c r="B40" s="3" t="s">
        <v>1165</v>
      </c>
      <c r="C40" s="3" t="s">
        <v>1166</v>
      </c>
      <c r="D40" s="3" t="s">
        <v>1167</v>
      </c>
      <c r="E40" s="3" t="s">
        <v>1168</v>
      </c>
      <c r="F40" s="3">
        <v>132</v>
      </c>
      <c r="G40" s="3" t="s">
        <v>1169</v>
      </c>
      <c r="H40" s="3"/>
      <c r="I40" s="10" t="s">
        <v>1170</v>
      </c>
      <c r="J40" s="10">
        <v>0</v>
      </c>
      <c r="K40" s="11" t="s">
        <v>1171</v>
      </c>
      <c r="L40" s="3"/>
      <c r="M40" s="3"/>
      <c r="N40" s="8" t="s">
        <v>1172</v>
      </c>
      <c r="O40" s="3" t="s">
        <v>1173</v>
      </c>
      <c r="P40" s="3" t="s">
        <v>1174</v>
      </c>
      <c r="Q40" s="3"/>
      <c r="R40" s="3"/>
      <c r="S40" s="3"/>
      <c r="T40" s="3"/>
      <c r="U40" s="3"/>
      <c r="V40" s="3"/>
      <c r="W40" s="3"/>
      <c r="X40" s="3"/>
      <c r="Y40" s="3"/>
      <c r="Z40" s="3"/>
      <c r="AA40" s="3"/>
      <c r="AB40" s="3"/>
      <c r="AC40" s="3"/>
    </row>
    <row r="41" spans="1:29" x14ac:dyDescent="0.35">
      <c r="A41" s="3" t="s">
        <v>1175</v>
      </c>
      <c r="B41" s="3" t="s">
        <v>1176</v>
      </c>
      <c r="C41" s="3" t="s">
        <v>1177</v>
      </c>
      <c r="D41" s="3" t="s">
        <v>1178</v>
      </c>
      <c r="E41" s="3" t="s">
        <v>1179</v>
      </c>
      <c r="F41" s="3">
        <v>990</v>
      </c>
      <c r="G41" s="3" t="s">
        <v>1160</v>
      </c>
      <c r="H41" s="3"/>
      <c r="I41" s="10" t="s">
        <v>1180</v>
      </c>
      <c r="J41" s="10">
        <v>170</v>
      </c>
      <c r="K41" s="11" t="s">
        <v>1181</v>
      </c>
      <c r="L41" s="3"/>
      <c r="M41" s="3"/>
      <c r="N41" s="8" t="s">
        <v>1182</v>
      </c>
      <c r="O41" s="3" t="s">
        <v>1183</v>
      </c>
      <c r="P41" s="3" t="s">
        <v>1184</v>
      </c>
      <c r="Q41" s="3"/>
      <c r="R41" s="3"/>
      <c r="S41" s="3"/>
      <c r="T41" s="3"/>
      <c r="U41" s="3"/>
      <c r="V41" s="3"/>
      <c r="W41" s="3"/>
      <c r="X41" s="3"/>
      <c r="Y41" s="3"/>
      <c r="Z41" s="3"/>
      <c r="AA41" s="3"/>
      <c r="AB41" s="3"/>
      <c r="AC41" s="3"/>
    </row>
    <row r="42" spans="1:29" x14ac:dyDescent="0.35">
      <c r="A42" s="3" t="s">
        <v>1185</v>
      </c>
      <c r="B42" s="3" t="s">
        <v>1186</v>
      </c>
      <c r="C42" s="3" t="s">
        <v>1187</v>
      </c>
      <c r="D42" s="3" t="s">
        <v>1188</v>
      </c>
      <c r="E42" s="3" t="s">
        <v>1189</v>
      </c>
      <c r="F42" s="3">
        <v>0</v>
      </c>
      <c r="G42" s="3" t="s">
        <v>1190</v>
      </c>
      <c r="H42" s="3"/>
      <c r="I42" s="10" t="s">
        <v>1191</v>
      </c>
      <c r="J42" s="10">
        <v>188</v>
      </c>
      <c r="K42" s="11" t="s">
        <v>1192</v>
      </c>
      <c r="L42" s="3"/>
      <c r="M42" s="3"/>
      <c r="N42" s="8" t="s">
        <v>1193</v>
      </c>
      <c r="O42" s="3" t="s">
        <v>1194</v>
      </c>
      <c r="P42" s="3" t="s">
        <v>1195</v>
      </c>
      <c r="Q42" s="3"/>
      <c r="R42" s="3"/>
      <c r="S42" s="3"/>
      <c r="T42" s="3"/>
      <c r="U42" s="3"/>
      <c r="V42" s="3"/>
      <c r="W42" s="3"/>
      <c r="X42" s="3"/>
      <c r="Y42" s="3"/>
      <c r="Z42" s="3"/>
      <c r="AA42" s="3"/>
      <c r="AB42" s="3"/>
      <c r="AC42" s="3"/>
    </row>
    <row r="43" spans="1:29" x14ac:dyDescent="0.35">
      <c r="A43" s="3" t="s">
        <v>1196</v>
      </c>
      <c r="B43" s="3" t="s">
        <v>1197</v>
      </c>
      <c r="C43" s="3" t="s">
        <v>1198</v>
      </c>
      <c r="D43" s="3" t="s">
        <v>1199</v>
      </c>
      <c r="E43" s="3" t="s">
        <v>750</v>
      </c>
      <c r="F43" s="3">
        <v>978</v>
      </c>
      <c r="G43" s="3" t="s">
        <v>751</v>
      </c>
      <c r="H43" s="3"/>
      <c r="I43" s="10" t="s">
        <v>1200</v>
      </c>
      <c r="J43" s="10">
        <v>931</v>
      </c>
      <c r="K43" s="11" t="s">
        <v>1201</v>
      </c>
      <c r="L43" s="3"/>
      <c r="M43" s="3"/>
      <c r="N43" s="8" t="s">
        <v>1202</v>
      </c>
      <c r="O43" s="3" t="s">
        <v>1203</v>
      </c>
      <c r="P43" s="3" t="s">
        <v>1204</v>
      </c>
      <c r="Q43" s="3"/>
      <c r="R43" s="3"/>
      <c r="S43" s="3"/>
      <c r="T43" s="3"/>
      <c r="U43" s="3"/>
      <c r="V43" s="3"/>
      <c r="W43" s="3"/>
      <c r="X43" s="3"/>
      <c r="Y43" s="3"/>
      <c r="Z43" s="3"/>
      <c r="AA43" s="3"/>
      <c r="AB43" s="3"/>
      <c r="AC43" s="3"/>
    </row>
    <row r="44" spans="1:29" x14ac:dyDescent="0.35">
      <c r="A44" s="3" t="s">
        <v>1205</v>
      </c>
      <c r="B44" s="3" t="s">
        <v>1206</v>
      </c>
      <c r="C44" s="3" t="s">
        <v>1207</v>
      </c>
      <c r="D44" s="3" t="s">
        <v>1208</v>
      </c>
      <c r="E44" s="3" t="s">
        <v>1209</v>
      </c>
      <c r="F44" s="3">
        <v>170</v>
      </c>
      <c r="G44" s="3" t="s">
        <v>1210</v>
      </c>
      <c r="H44" s="3"/>
      <c r="I44" s="10" t="s">
        <v>1211</v>
      </c>
      <c r="J44" s="10">
        <v>132</v>
      </c>
      <c r="K44" s="11" t="s">
        <v>1212</v>
      </c>
      <c r="L44" s="3"/>
      <c r="M44" s="3"/>
      <c r="N44" s="8" t="s">
        <v>1213</v>
      </c>
      <c r="O44" s="3" t="s">
        <v>1214</v>
      </c>
      <c r="P44" s="3" t="s">
        <v>1215</v>
      </c>
      <c r="Q44" s="3"/>
      <c r="R44" s="3"/>
      <c r="S44" s="3"/>
      <c r="T44" s="3"/>
      <c r="U44" s="3"/>
      <c r="V44" s="3"/>
      <c r="W44" s="3"/>
      <c r="X44" s="3"/>
      <c r="Y44" s="3"/>
      <c r="Z44" s="3"/>
      <c r="AA44" s="3"/>
      <c r="AB44" s="3"/>
      <c r="AC44" s="3"/>
    </row>
    <row r="45" spans="1:29" x14ac:dyDescent="0.35">
      <c r="A45" s="3" t="s">
        <v>1216</v>
      </c>
      <c r="B45" s="3" t="s">
        <v>1217</v>
      </c>
      <c r="C45" s="3" t="s">
        <v>1218</v>
      </c>
      <c r="D45" s="3" t="s">
        <v>1219</v>
      </c>
      <c r="E45" s="3" t="s">
        <v>1220</v>
      </c>
      <c r="F45" s="3">
        <v>174</v>
      </c>
      <c r="G45" s="3" t="s">
        <v>1221</v>
      </c>
      <c r="H45" s="3"/>
      <c r="I45" s="10" t="s">
        <v>1222</v>
      </c>
      <c r="J45" s="10">
        <v>203</v>
      </c>
      <c r="K45" s="11" t="s">
        <v>1223</v>
      </c>
      <c r="L45" s="3"/>
      <c r="M45" s="3"/>
      <c r="N45" s="8" t="s">
        <v>1224</v>
      </c>
      <c r="O45" s="3" t="s">
        <v>1225</v>
      </c>
      <c r="P45" s="3" t="s">
        <v>1226</v>
      </c>
      <c r="Q45" s="3"/>
      <c r="R45" s="3"/>
      <c r="S45" s="3"/>
      <c r="T45" s="3"/>
      <c r="U45" s="3"/>
      <c r="V45" s="3"/>
      <c r="W45" s="3"/>
      <c r="X45" s="3"/>
      <c r="Y45" s="3"/>
      <c r="Z45" s="3"/>
      <c r="AA45" s="3"/>
      <c r="AB45" s="3"/>
      <c r="AC45" s="3"/>
    </row>
    <row r="46" spans="1:29" ht="28" x14ac:dyDescent="0.35">
      <c r="A46" t="s">
        <v>1227</v>
      </c>
      <c r="B46" t="s">
        <v>1228</v>
      </c>
      <c r="C46" t="s">
        <v>1229</v>
      </c>
      <c r="D46" t="s">
        <v>1230</v>
      </c>
      <c r="E46" t="s">
        <v>1231</v>
      </c>
      <c r="F46">
        <v>408</v>
      </c>
      <c r="G46" t="s">
        <v>1232</v>
      </c>
      <c r="H46" s="3"/>
      <c r="I46" s="10" t="s">
        <v>1233</v>
      </c>
      <c r="J46" s="10">
        <v>262</v>
      </c>
      <c r="K46" s="11" t="s">
        <v>1234</v>
      </c>
      <c r="L46" s="3"/>
      <c r="M46" s="3"/>
      <c r="N46" s="8" t="s">
        <v>1235</v>
      </c>
      <c r="O46" s="3" t="s">
        <v>1236</v>
      </c>
      <c r="P46" s="3" t="s">
        <v>1237</v>
      </c>
      <c r="Q46" s="3"/>
      <c r="R46" s="3"/>
      <c r="S46" s="3"/>
      <c r="T46" s="3"/>
      <c r="U46" s="3"/>
      <c r="V46" s="3"/>
      <c r="W46" s="3"/>
      <c r="X46" s="3"/>
      <c r="Y46" s="3"/>
      <c r="Z46" s="3"/>
      <c r="AA46" s="3"/>
      <c r="AB46" s="3"/>
      <c r="AC46" s="3"/>
    </row>
    <row r="47" spans="1:29" x14ac:dyDescent="0.35">
      <c r="A47" t="s">
        <v>1238</v>
      </c>
      <c r="B47" t="s">
        <v>1239</v>
      </c>
      <c r="C47" t="s">
        <v>1240</v>
      </c>
      <c r="D47" t="s">
        <v>1241</v>
      </c>
      <c r="E47" t="s">
        <v>1242</v>
      </c>
      <c r="F47">
        <v>410</v>
      </c>
      <c r="G47" t="s">
        <v>1243</v>
      </c>
      <c r="H47" s="3"/>
      <c r="I47" s="10" t="s">
        <v>1244</v>
      </c>
      <c r="J47" s="10">
        <v>208</v>
      </c>
      <c r="K47" s="11" t="s">
        <v>1245</v>
      </c>
      <c r="L47" s="3"/>
      <c r="M47" s="3"/>
      <c r="N47" s="8" t="s">
        <v>1246</v>
      </c>
      <c r="O47" s="3" t="s">
        <v>1247</v>
      </c>
      <c r="P47" s="3" t="s">
        <v>1248</v>
      </c>
      <c r="Q47" s="3"/>
      <c r="R47" s="3"/>
      <c r="S47" s="3"/>
      <c r="T47" s="3"/>
      <c r="U47" s="3"/>
      <c r="V47" s="3"/>
      <c r="W47" s="3"/>
      <c r="X47" s="3"/>
      <c r="Y47" s="3"/>
      <c r="Z47" s="3"/>
      <c r="AA47" s="3"/>
      <c r="AB47" s="3"/>
      <c r="AC47" s="3"/>
    </row>
    <row r="48" spans="1:29" x14ac:dyDescent="0.35">
      <c r="A48" s="3" t="s">
        <v>1249</v>
      </c>
      <c r="B48" s="3" t="s">
        <v>1250</v>
      </c>
      <c r="C48" s="3" t="s">
        <v>1251</v>
      </c>
      <c r="D48" s="3" t="s">
        <v>1252</v>
      </c>
      <c r="E48" s="3" t="s">
        <v>1253</v>
      </c>
      <c r="F48" s="3">
        <v>188</v>
      </c>
      <c r="G48" s="3" t="s">
        <v>1254</v>
      </c>
      <c r="H48" s="3"/>
      <c r="I48" s="10" t="s">
        <v>1255</v>
      </c>
      <c r="J48" s="10">
        <v>214</v>
      </c>
      <c r="K48" s="11" t="s">
        <v>1256</v>
      </c>
      <c r="L48" s="3"/>
      <c r="M48" s="3"/>
      <c r="N48" s="8" t="s">
        <v>1257</v>
      </c>
      <c r="O48" s="3" t="s">
        <v>1258</v>
      </c>
      <c r="P48" s="3" t="s">
        <v>1259</v>
      </c>
      <c r="Q48" s="3"/>
      <c r="R48" s="3"/>
      <c r="S48" s="3"/>
      <c r="T48" s="3"/>
      <c r="U48" s="3"/>
      <c r="V48" s="3"/>
      <c r="W48" s="3"/>
      <c r="X48" s="3"/>
      <c r="Y48" s="3"/>
      <c r="Z48" s="3"/>
      <c r="AA48" s="3"/>
      <c r="AB48" s="3"/>
      <c r="AC48" s="3"/>
    </row>
    <row r="49" spans="1:29" x14ac:dyDescent="0.35">
      <c r="A49" s="3" t="s">
        <v>1260</v>
      </c>
      <c r="B49" s="3" t="s">
        <v>1261</v>
      </c>
      <c r="C49" s="3" t="s">
        <v>1262</v>
      </c>
      <c r="D49" s="3" t="s">
        <v>1263</v>
      </c>
      <c r="E49" s="3" t="s">
        <v>1017</v>
      </c>
      <c r="F49" s="3">
        <v>952</v>
      </c>
      <c r="G49" s="3" t="s">
        <v>1018</v>
      </c>
      <c r="H49" s="3"/>
      <c r="I49" s="10" t="s">
        <v>1264</v>
      </c>
      <c r="J49" s="10">
        <v>12</v>
      </c>
      <c r="K49" s="11" t="s">
        <v>1265</v>
      </c>
      <c r="L49" s="3"/>
      <c r="M49" s="3"/>
      <c r="N49" s="8" t="s">
        <v>1266</v>
      </c>
      <c r="O49" s="3" t="s">
        <v>1267</v>
      </c>
      <c r="P49" s="3" t="s">
        <v>1268</v>
      </c>
      <c r="Q49" s="3"/>
      <c r="R49" s="3"/>
      <c r="S49" s="3"/>
      <c r="T49" s="3"/>
      <c r="U49" s="3"/>
      <c r="V49" s="3"/>
      <c r="W49" s="3"/>
      <c r="X49" s="3"/>
      <c r="Y49" s="3"/>
      <c r="Z49" s="3"/>
      <c r="AA49" s="3"/>
      <c r="AB49" s="3"/>
      <c r="AC49" s="3"/>
    </row>
    <row r="50" spans="1:29" x14ac:dyDescent="0.35">
      <c r="A50" s="3" t="s">
        <v>1269</v>
      </c>
      <c r="B50" s="3" t="s">
        <v>1270</v>
      </c>
      <c r="C50" s="3" t="s">
        <v>1271</v>
      </c>
      <c r="D50" s="3" t="s">
        <v>1272</v>
      </c>
      <c r="E50" s="3" t="s">
        <v>1273</v>
      </c>
      <c r="F50" s="3">
        <v>191</v>
      </c>
      <c r="G50" s="3" t="s">
        <v>1274</v>
      </c>
      <c r="H50" s="3"/>
      <c r="I50" s="10" t="s">
        <v>1275</v>
      </c>
      <c r="J50" s="10">
        <v>818</v>
      </c>
      <c r="K50" s="11" t="s">
        <v>1276</v>
      </c>
      <c r="L50" s="3"/>
      <c r="M50" s="3"/>
      <c r="N50" s="8" t="s">
        <v>1277</v>
      </c>
      <c r="O50" s="3" t="s">
        <v>1278</v>
      </c>
      <c r="P50" s="3" t="s">
        <v>1279</v>
      </c>
      <c r="Q50" s="3"/>
      <c r="R50" s="3"/>
      <c r="S50" s="3"/>
      <c r="T50" s="3"/>
      <c r="U50" s="3"/>
      <c r="V50" s="3"/>
      <c r="W50" s="3"/>
      <c r="X50" s="3"/>
      <c r="Y50" s="3"/>
      <c r="Z50" s="3"/>
      <c r="AA50" s="3"/>
      <c r="AB50" s="3"/>
      <c r="AC50" s="3"/>
    </row>
    <row r="51" spans="1:29" ht="28" x14ac:dyDescent="0.35">
      <c r="A51" s="3" t="s">
        <v>1280</v>
      </c>
      <c r="B51" s="3" t="s">
        <v>1281</v>
      </c>
      <c r="C51" s="3" t="s">
        <v>1282</v>
      </c>
      <c r="D51" s="3" t="s">
        <v>1283</v>
      </c>
      <c r="E51" s="3" t="s">
        <v>1284</v>
      </c>
      <c r="F51" s="3">
        <v>931</v>
      </c>
      <c r="G51" s="3" t="s">
        <v>1285</v>
      </c>
      <c r="H51" s="3"/>
      <c r="I51" s="10" t="s">
        <v>1286</v>
      </c>
      <c r="J51" s="10">
        <v>232</v>
      </c>
      <c r="K51" s="11" t="s">
        <v>1287</v>
      </c>
      <c r="L51" s="3"/>
      <c r="M51" s="3"/>
      <c r="N51" s="8" t="s">
        <v>1288</v>
      </c>
      <c r="O51" s="3" t="s">
        <v>1289</v>
      </c>
      <c r="P51" s="3" t="s">
        <v>1290</v>
      </c>
      <c r="Q51" s="3"/>
      <c r="R51" s="3"/>
      <c r="S51" s="3"/>
      <c r="T51" s="3"/>
      <c r="U51" s="3"/>
      <c r="V51" s="3"/>
      <c r="W51" s="3"/>
      <c r="X51" s="3"/>
      <c r="Y51" s="3"/>
      <c r="Z51" s="3"/>
      <c r="AA51" s="3"/>
      <c r="AB51" s="3"/>
      <c r="AC51" s="3"/>
    </row>
    <row r="52" spans="1:29" x14ac:dyDescent="0.35">
      <c r="A52" s="3" t="s">
        <v>1291</v>
      </c>
      <c r="B52" s="3" t="s">
        <v>1292</v>
      </c>
      <c r="C52" s="3" t="s">
        <v>1293</v>
      </c>
      <c r="D52" s="3" t="s">
        <v>1294</v>
      </c>
      <c r="E52" s="3" t="s">
        <v>1295</v>
      </c>
      <c r="F52" s="3">
        <v>208</v>
      </c>
      <c r="G52" s="3" t="s">
        <v>1296</v>
      </c>
      <c r="H52" s="3"/>
      <c r="I52" s="10" t="s">
        <v>1297</v>
      </c>
      <c r="J52" s="10">
        <v>230</v>
      </c>
      <c r="K52" s="11" t="s">
        <v>1298</v>
      </c>
      <c r="L52" s="3"/>
      <c r="M52" s="3"/>
      <c r="N52" s="8" t="s">
        <v>1299</v>
      </c>
      <c r="O52" s="3" t="s">
        <v>397</v>
      </c>
      <c r="P52" s="3" t="s">
        <v>188</v>
      </c>
      <c r="Q52" s="3"/>
      <c r="R52" s="3"/>
      <c r="S52" s="3"/>
      <c r="T52" s="3"/>
      <c r="U52" s="3"/>
      <c r="V52" s="3"/>
      <c r="W52" s="3"/>
      <c r="X52" s="3"/>
      <c r="Y52" s="3"/>
      <c r="Z52" s="3"/>
      <c r="AA52" s="3"/>
      <c r="AB52" s="3"/>
      <c r="AC52" s="3"/>
    </row>
    <row r="53" spans="1:29" x14ac:dyDescent="0.35">
      <c r="A53" s="3" t="s">
        <v>1300</v>
      </c>
      <c r="B53" s="3" t="s">
        <v>1301</v>
      </c>
      <c r="C53" s="3" t="s">
        <v>1302</v>
      </c>
      <c r="D53" s="3" t="s">
        <v>1303</v>
      </c>
      <c r="E53" s="3" t="s">
        <v>1304</v>
      </c>
      <c r="F53" s="3">
        <v>96</v>
      </c>
      <c r="G53" s="3" t="s">
        <v>1305</v>
      </c>
      <c r="H53" s="3"/>
      <c r="I53" s="10" t="s">
        <v>1306</v>
      </c>
      <c r="J53" s="10">
        <v>978</v>
      </c>
      <c r="K53" s="11" t="s">
        <v>1307</v>
      </c>
      <c r="L53" s="3"/>
      <c r="M53" s="3"/>
      <c r="N53" s="8" t="s">
        <v>1308</v>
      </c>
      <c r="O53" s="3" t="s">
        <v>1309</v>
      </c>
      <c r="P53" s="3" t="s">
        <v>1310</v>
      </c>
      <c r="Q53" s="3"/>
      <c r="R53" s="3"/>
      <c r="S53" s="3"/>
      <c r="T53" s="3"/>
      <c r="U53" s="3"/>
      <c r="V53" s="3"/>
      <c r="W53" s="3"/>
      <c r="X53" s="3"/>
      <c r="Y53" s="3"/>
      <c r="Z53" s="3"/>
      <c r="AA53" s="3"/>
      <c r="AB53" s="3"/>
      <c r="AC53" s="3"/>
    </row>
    <row r="54" spans="1:29" ht="28" x14ac:dyDescent="0.35">
      <c r="A54" s="3" t="s">
        <v>1311</v>
      </c>
      <c r="B54" s="3" t="s">
        <v>1312</v>
      </c>
      <c r="C54" s="3" t="s">
        <v>1313</v>
      </c>
      <c r="D54" s="3" t="s">
        <v>1314</v>
      </c>
      <c r="E54" s="3" t="s">
        <v>1315</v>
      </c>
      <c r="F54" s="3">
        <v>262</v>
      </c>
      <c r="G54" s="3" t="s">
        <v>1316</v>
      </c>
      <c r="H54" s="3"/>
      <c r="I54" s="10" t="s">
        <v>1317</v>
      </c>
      <c r="J54" s="10">
        <v>242</v>
      </c>
      <c r="K54" s="11" t="s">
        <v>1318</v>
      </c>
      <c r="L54" s="3"/>
      <c r="M54" s="3"/>
      <c r="N54" s="8" t="s">
        <v>1319</v>
      </c>
      <c r="O54" s="3" t="s">
        <v>1320</v>
      </c>
      <c r="P54" s="3" t="s">
        <v>1321</v>
      </c>
      <c r="Q54" s="3"/>
      <c r="R54" s="3"/>
      <c r="S54" s="3"/>
      <c r="T54" s="3"/>
      <c r="U54" s="3"/>
      <c r="V54" s="3"/>
      <c r="W54" s="3"/>
      <c r="X54" s="3"/>
      <c r="Y54" s="3"/>
      <c r="Z54" s="3"/>
      <c r="AA54" s="3"/>
      <c r="AB54" s="3"/>
      <c r="AC54" s="3"/>
    </row>
    <row r="55" spans="1:29" x14ac:dyDescent="0.35">
      <c r="A55" s="3" t="s">
        <v>1322</v>
      </c>
      <c r="B55" s="3" t="s">
        <v>1323</v>
      </c>
      <c r="C55" s="3" t="s">
        <v>1324</v>
      </c>
      <c r="D55" s="3" t="s">
        <v>1325</v>
      </c>
      <c r="E55" s="3" t="s">
        <v>787</v>
      </c>
      <c r="F55" s="3">
        <v>951</v>
      </c>
      <c r="G55" s="3" t="s">
        <v>788</v>
      </c>
      <c r="H55" s="3"/>
      <c r="I55" s="10" t="s">
        <v>1326</v>
      </c>
      <c r="J55" s="10">
        <v>238</v>
      </c>
      <c r="K55" s="11" t="s">
        <v>1327</v>
      </c>
      <c r="L55" s="3"/>
      <c r="M55" s="3"/>
      <c r="N55" s="8" t="s">
        <v>1328</v>
      </c>
      <c r="O55" s="3" t="s">
        <v>1329</v>
      </c>
      <c r="P55" s="3" t="s">
        <v>1330</v>
      </c>
      <c r="Q55" s="3"/>
      <c r="R55" s="3"/>
      <c r="S55" s="3"/>
      <c r="T55" s="3"/>
      <c r="U55" s="3"/>
      <c r="V55" s="3"/>
      <c r="W55" s="3"/>
      <c r="X55" s="3"/>
      <c r="Y55" s="3"/>
      <c r="Z55" s="3"/>
      <c r="AA55" s="3"/>
      <c r="AB55" s="3"/>
      <c r="AC55" s="3"/>
    </row>
    <row r="56" spans="1:29" x14ac:dyDescent="0.35">
      <c r="A56" t="s">
        <v>1331</v>
      </c>
      <c r="B56" t="s">
        <v>1332</v>
      </c>
      <c r="C56" t="s">
        <v>1333</v>
      </c>
      <c r="D56" t="s">
        <v>1334</v>
      </c>
      <c r="E56" t="s">
        <v>1335</v>
      </c>
      <c r="F56">
        <v>818</v>
      </c>
      <c r="G56" t="s">
        <v>1336</v>
      </c>
      <c r="H56" s="3"/>
      <c r="I56" s="10" t="s">
        <v>1337</v>
      </c>
      <c r="J56" s="10">
        <v>826</v>
      </c>
      <c r="K56" s="11" t="s">
        <v>1338</v>
      </c>
      <c r="L56" s="3"/>
      <c r="M56" s="3"/>
      <c r="N56" s="8" t="s">
        <v>1339</v>
      </c>
      <c r="O56" s="3" t="s">
        <v>1340</v>
      </c>
      <c r="P56" s="3" t="s">
        <v>1341</v>
      </c>
      <c r="Q56" s="3"/>
      <c r="R56" s="3"/>
      <c r="S56" s="3"/>
      <c r="T56" s="3"/>
      <c r="U56" s="3"/>
      <c r="V56" s="3"/>
      <c r="W56" s="3"/>
      <c r="X56" s="3"/>
      <c r="Y56" s="3"/>
      <c r="Z56" s="3"/>
      <c r="AA56" s="3"/>
      <c r="AB56" s="3"/>
      <c r="AC56" s="3"/>
    </row>
    <row r="57" spans="1:29" ht="42" x14ac:dyDescent="0.35">
      <c r="A57" t="s">
        <v>1342</v>
      </c>
      <c r="B57" t="s">
        <v>1343</v>
      </c>
      <c r="C57" t="s">
        <v>1344</v>
      </c>
      <c r="D57" t="s">
        <v>1345</v>
      </c>
      <c r="E57" t="s">
        <v>1346</v>
      </c>
      <c r="F57">
        <v>784</v>
      </c>
      <c r="G57" t="s">
        <v>1347</v>
      </c>
      <c r="H57" s="3"/>
      <c r="I57" s="10" t="s">
        <v>1348</v>
      </c>
      <c r="J57" s="10">
        <v>981</v>
      </c>
      <c r="K57" s="11" t="s">
        <v>1349</v>
      </c>
      <c r="L57" s="3"/>
      <c r="M57" s="3"/>
      <c r="N57" s="8" t="s">
        <v>1350</v>
      </c>
      <c r="O57" s="3" t="s">
        <v>1351</v>
      </c>
      <c r="P57" s="3" t="s">
        <v>1352</v>
      </c>
      <c r="Q57" s="3"/>
      <c r="R57" s="3"/>
      <c r="S57" s="3"/>
      <c r="T57" s="3"/>
      <c r="U57" s="3"/>
      <c r="V57" s="3"/>
      <c r="W57" s="3"/>
      <c r="X57" s="3"/>
      <c r="Y57" s="3"/>
      <c r="Z57" s="3"/>
      <c r="AA57" s="3"/>
      <c r="AB57" s="3"/>
      <c r="AC57" s="3"/>
    </row>
    <row r="58" spans="1:29" x14ac:dyDescent="0.35">
      <c r="A58" t="s">
        <v>1353</v>
      </c>
      <c r="B58" t="s">
        <v>1354</v>
      </c>
      <c r="C58" t="s">
        <v>1355</v>
      </c>
      <c r="D58" t="s">
        <v>1356</v>
      </c>
      <c r="E58" t="s">
        <v>219</v>
      </c>
      <c r="F58">
        <v>840</v>
      </c>
      <c r="G58" t="s">
        <v>1357</v>
      </c>
      <c r="H58" s="3"/>
      <c r="I58" s="10" t="s">
        <v>1358</v>
      </c>
      <c r="J58" s="10">
        <v>0</v>
      </c>
      <c r="K58" s="11" t="s">
        <v>1359</v>
      </c>
      <c r="L58" s="3"/>
      <c r="M58" s="3"/>
      <c r="N58" s="8" t="s">
        <v>1360</v>
      </c>
      <c r="O58" s="3" t="s">
        <v>1361</v>
      </c>
      <c r="P58" s="3" t="s">
        <v>1362</v>
      </c>
      <c r="Q58" s="3"/>
      <c r="R58" s="3"/>
      <c r="S58" s="3"/>
      <c r="T58" s="3"/>
      <c r="U58" s="3"/>
      <c r="V58" s="3"/>
      <c r="W58" s="3"/>
      <c r="X58" s="3"/>
      <c r="Y58" s="3"/>
      <c r="Z58" s="3"/>
      <c r="AA58" s="3"/>
      <c r="AB58" s="3"/>
      <c r="AC58" s="3"/>
    </row>
    <row r="59" spans="1:29" x14ac:dyDescent="0.35">
      <c r="A59" t="s">
        <v>1363</v>
      </c>
      <c r="B59" t="s">
        <v>1364</v>
      </c>
      <c r="C59" t="s">
        <v>1365</v>
      </c>
      <c r="D59" t="s">
        <v>1366</v>
      </c>
      <c r="E59" t="s">
        <v>1367</v>
      </c>
      <c r="F59">
        <v>232</v>
      </c>
      <c r="G59" t="s">
        <v>1368</v>
      </c>
      <c r="H59" s="3"/>
      <c r="I59" s="10" t="s">
        <v>1369</v>
      </c>
      <c r="J59" s="10">
        <v>936</v>
      </c>
      <c r="K59" s="11" t="s">
        <v>1370</v>
      </c>
      <c r="L59" s="3"/>
      <c r="M59" s="3"/>
      <c r="N59" s="8" t="s">
        <v>1371</v>
      </c>
      <c r="O59" s="3" t="s">
        <v>1372</v>
      </c>
      <c r="P59" s="3" t="s">
        <v>1373</v>
      </c>
      <c r="Q59" s="3"/>
      <c r="R59" s="3"/>
      <c r="S59" s="3"/>
      <c r="T59" s="3"/>
      <c r="U59" s="3"/>
      <c r="V59" s="3"/>
      <c r="W59" s="3"/>
      <c r="X59" s="3"/>
      <c r="Y59" s="3"/>
      <c r="Z59" s="3"/>
      <c r="AA59" s="3"/>
      <c r="AB59" s="3"/>
      <c r="AC59" s="3"/>
    </row>
    <row r="60" spans="1:29" x14ac:dyDescent="0.35">
      <c r="A60" t="s">
        <v>1374</v>
      </c>
      <c r="B60" t="s">
        <v>1375</v>
      </c>
      <c r="C60" t="s">
        <v>1376</v>
      </c>
      <c r="D60" t="s">
        <v>1377</v>
      </c>
      <c r="E60" t="s">
        <v>750</v>
      </c>
      <c r="F60">
        <v>978</v>
      </c>
      <c r="G60" t="s">
        <v>751</v>
      </c>
      <c r="H60" s="3"/>
      <c r="I60" s="10" t="s">
        <v>1378</v>
      </c>
      <c r="J60" s="10">
        <v>292</v>
      </c>
      <c r="K60" s="11" t="s">
        <v>1379</v>
      </c>
      <c r="L60" s="3"/>
      <c r="M60" s="3"/>
      <c r="N60" s="8" t="s">
        <v>1380</v>
      </c>
      <c r="O60" s="3" t="s">
        <v>1381</v>
      </c>
      <c r="P60" s="3" t="s">
        <v>1382</v>
      </c>
      <c r="Q60" s="3"/>
      <c r="R60" s="3"/>
      <c r="S60" s="3"/>
      <c r="T60" s="3"/>
      <c r="U60" s="3"/>
      <c r="V60" s="3"/>
      <c r="W60" s="3"/>
      <c r="X60" s="3"/>
      <c r="Y60" s="3"/>
      <c r="Z60" s="3"/>
      <c r="AA60" s="3"/>
      <c r="AB60" s="3"/>
      <c r="AC60" s="3"/>
    </row>
    <row r="61" spans="1:29" x14ac:dyDescent="0.35">
      <c r="A61" t="s">
        <v>1383</v>
      </c>
      <c r="B61" t="s">
        <v>1384</v>
      </c>
      <c r="C61" t="s">
        <v>1385</v>
      </c>
      <c r="D61" t="s">
        <v>1386</v>
      </c>
      <c r="E61" t="s">
        <v>750</v>
      </c>
      <c r="F61">
        <v>978</v>
      </c>
      <c r="G61" t="s">
        <v>751</v>
      </c>
      <c r="H61" s="3"/>
      <c r="I61" s="10" t="s">
        <v>1387</v>
      </c>
      <c r="J61" s="10">
        <v>270</v>
      </c>
      <c r="K61" s="11" t="s">
        <v>1388</v>
      </c>
      <c r="L61" s="3"/>
      <c r="M61" s="3"/>
      <c r="N61" s="8" t="s">
        <v>1389</v>
      </c>
      <c r="O61" s="3" t="s">
        <v>1390</v>
      </c>
      <c r="P61" s="3" t="s">
        <v>1391</v>
      </c>
      <c r="Q61" s="3"/>
      <c r="R61" s="3"/>
      <c r="S61" s="3"/>
      <c r="T61" s="3"/>
      <c r="U61" s="3"/>
      <c r="V61" s="3"/>
      <c r="W61" s="3"/>
      <c r="X61" s="3"/>
      <c r="Y61" s="3"/>
      <c r="Z61" s="3"/>
      <c r="AA61" s="3"/>
      <c r="AB61" s="3"/>
      <c r="AC61" s="3"/>
    </row>
    <row r="62" spans="1:29" ht="28" x14ac:dyDescent="0.35">
      <c r="A62" t="s">
        <v>1392</v>
      </c>
      <c r="B62" t="s">
        <v>1393</v>
      </c>
      <c r="C62" t="s">
        <v>1394</v>
      </c>
      <c r="D62" t="s">
        <v>1395</v>
      </c>
      <c r="E62" t="s">
        <v>1396</v>
      </c>
      <c r="F62">
        <v>748</v>
      </c>
      <c r="G62" t="s">
        <v>1397</v>
      </c>
      <c r="I62" s="1" t="s">
        <v>1398</v>
      </c>
      <c r="J62" s="1">
        <v>324</v>
      </c>
      <c r="K62" s="2" t="s">
        <v>1399</v>
      </c>
      <c r="N62" s="8" t="s">
        <v>1400</v>
      </c>
      <c r="O62" s="3" t="s">
        <v>1401</v>
      </c>
      <c r="P62" s="3" t="s">
        <v>1402</v>
      </c>
      <c r="Q62" s="3"/>
      <c r="R62" s="3"/>
      <c r="S62" s="3"/>
    </row>
    <row r="63" spans="1:29" ht="28" x14ac:dyDescent="0.35">
      <c r="A63" s="3" t="s">
        <v>1403</v>
      </c>
      <c r="B63" s="3" t="s">
        <v>1404</v>
      </c>
      <c r="C63" s="3" t="s">
        <v>1405</v>
      </c>
      <c r="D63" s="3" t="s">
        <v>1406</v>
      </c>
      <c r="E63" s="3" t="s">
        <v>219</v>
      </c>
      <c r="F63" s="3">
        <v>840</v>
      </c>
      <c r="G63" s="3" t="s">
        <v>1357</v>
      </c>
      <c r="I63" s="1" t="s">
        <v>1407</v>
      </c>
      <c r="J63" s="1">
        <v>320</v>
      </c>
      <c r="K63" s="2" t="s">
        <v>1408</v>
      </c>
      <c r="N63" s="8" t="s">
        <v>1409</v>
      </c>
      <c r="O63" s="3" t="s">
        <v>1410</v>
      </c>
      <c r="P63" s="3" t="s">
        <v>1411</v>
      </c>
      <c r="Q63" s="3"/>
      <c r="R63" s="3"/>
      <c r="S63" s="3"/>
    </row>
    <row r="64" spans="1:29" ht="28" x14ac:dyDescent="0.35">
      <c r="A64" t="s">
        <v>1412</v>
      </c>
      <c r="B64" t="s">
        <v>375</v>
      </c>
      <c r="C64" t="s">
        <v>1413</v>
      </c>
      <c r="D64" t="s">
        <v>1414</v>
      </c>
      <c r="E64" t="s">
        <v>1415</v>
      </c>
      <c r="F64">
        <v>230</v>
      </c>
      <c r="G64" t="s">
        <v>1416</v>
      </c>
      <c r="I64" s="1" t="s">
        <v>1417</v>
      </c>
      <c r="J64" s="1">
        <v>328</v>
      </c>
      <c r="K64" s="2" t="s">
        <v>1418</v>
      </c>
      <c r="N64" s="8" t="s">
        <v>1419</v>
      </c>
      <c r="O64" s="3" t="s">
        <v>1420</v>
      </c>
      <c r="P64" s="3" t="s">
        <v>1421</v>
      </c>
      <c r="Q64" s="3"/>
      <c r="R64" s="3"/>
      <c r="S64" s="3"/>
    </row>
    <row r="65" spans="1:19" ht="42" x14ac:dyDescent="0.35">
      <c r="A65" t="s">
        <v>1422</v>
      </c>
      <c r="B65" t="s">
        <v>1423</v>
      </c>
      <c r="C65" t="s">
        <v>1424</v>
      </c>
      <c r="D65" t="s">
        <v>1425</v>
      </c>
      <c r="E65" t="s">
        <v>1426</v>
      </c>
      <c r="F65">
        <v>643</v>
      </c>
      <c r="G65" t="s">
        <v>1427</v>
      </c>
      <c r="I65" s="1" t="s">
        <v>1428</v>
      </c>
      <c r="J65" s="1">
        <v>344</v>
      </c>
      <c r="K65" s="2" t="s">
        <v>1429</v>
      </c>
      <c r="N65" s="8" t="s">
        <v>1430</v>
      </c>
      <c r="O65" s="3" t="s">
        <v>1431</v>
      </c>
      <c r="P65" s="3" t="s">
        <v>1432</v>
      </c>
      <c r="Q65" s="3"/>
      <c r="R65" s="3"/>
      <c r="S65" s="3"/>
    </row>
    <row r="66" spans="1:19" ht="28" x14ac:dyDescent="0.35">
      <c r="A66" t="s">
        <v>1433</v>
      </c>
      <c r="B66" t="s">
        <v>1434</v>
      </c>
      <c r="C66" t="s">
        <v>1435</v>
      </c>
      <c r="D66" t="s">
        <v>1436</v>
      </c>
      <c r="E66" t="s">
        <v>1437</v>
      </c>
      <c r="F66">
        <v>242</v>
      </c>
      <c r="G66" t="s">
        <v>1438</v>
      </c>
      <c r="I66" s="1" t="s">
        <v>1439</v>
      </c>
      <c r="J66" s="1">
        <v>340</v>
      </c>
      <c r="K66" s="2" t="s">
        <v>1440</v>
      </c>
      <c r="N66" s="8" t="s">
        <v>1441</v>
      </c>
      <c r="O66" s="3" t="s">
        <v>1442</v>
      </c>
      <c r="P66" s="3" t="s">
        <v>1443</v>
      </c>
      <c r="Q66" s="3"/>
      <c r="R66" s="3"/>
      <c r="S66" s="3"/>
    </row>
    <row r="67" spans="1:19" x14ac:dyDescent="0.35">
      <c r="A67" t="s">
        <v>1444</v>
      </c>
      <c r="B67" t="s">
        <v>1445</v>
      </c>
      <c r="C67" t="s">
        <v>1446</v>
      </c>
      <c r="D67" t="s">
        <v>1447</v>
      </c>
      <c r="E67" t="s">
        <v>750</v>
      </c>
      <c r="F67">
        <v>978</v>
      </c>
      <c r="G67" t="s">
        <v>751</v>
      </c>
      <c r="I67" s="1" t="s">
        <v>1448</v>
      </c>
      <c r="J67" s="1">
        <v>191</v>
      </c>
      <c r="K67" s="2" t="s">
        <v>1449</v>
      </c>
      <c r="N67" s="8" t="s">
        <v>1450</v>
      </c>
      <c r="O67" s="3" t="s">
        <v>1451</v>
      </c>
      <c r="P67" s="3" t="s">
        <v>1452</v>
      </c>
      <c r="Q67" s="3"/>
      <c r="R67" s="3"/>
      <c r="S67" s="3"/>
    </row>
    <row r="68" spans="1:19" x14ac:dyDescent="0.35">
      <c r="A68" t="s">
        <v>1453</v>
      </c>
      <c r="B68" t="s">
        <v>1454</v>
      </c>
      <c r="C68" t="s">
        <v>1455</v>
      </c>
      <c r="D68" t="s">
        <v>1456</v>
      </c>
      <c r="E68" t="s">
        <v>750</v>
      </c>
      <c r="F68">
        <v>978</v>
      </c>
      <c r="G68" t="s">
        <v>751</v>
      </c>
      <c r="I68" s="1" t="s">
        <v>1457</v>
      </c>
      <c r="J68" s="1">
        <v>332</v>
      </c>
      <c r="K68" s="2" t="s">
        <v>1458</v>
      </c>
      <c r="N68" s="8" t="s">
        <v>1459</v>
      </c>
      <c r="O68" s="3" t="s">
        <v>1460</v>
      </c>
      <c r="P68" s="3" t="s">
        <v>1461</v>
      </c>
      <c r="Q68" s="3"/>
      <c r="R68" s="3"/>
      <c r="S68" s="3"/>
    </row>
    <row r="69" spans="1:19" ht="28" x14ac:dyDescent="0.35">
      <c r="A69" t="s">
        <v>1462</v>
      </c>
      <c r="B69" t="s">
        <v>1463</v>
      </c>
      <c r="C69" t="s">
        <v>1464</v>
      </c>
      <c r="D69" t="s">
        <v>1465</v>
      </c>
      <c r="E69" t="s">
        <v>1146</v>
      </c>
      <c r="F69">
        <v>950</v>
      </c>
      <c r="G69" t="s">
        <v>1147</v>
      </c>
      <c r="I69" s="1" t="s">
        <v>1466</v>
      </c>
      <c r="J69" s="1">
        <v>348</v>
      </c>
      <c r="K69" s="2" t="s">
        <v>1467</v>
      </c>
      <c r="N69" s="8" t="s">
        <v>1468</v>
      </c>
      <c r="O69" s="3" t="s">
        <v>1469</v>
      </c>
      <c r="P69" s="3" t="s">
        <v>1470</v>
      </c>
      <c r="Q69" s="3"/>
      <c r="R69" s="3"/>
      <c r="S69" s="3"/>
    </row>
    <row r="70" spans="1:19" x14ac:dyDescent="0.35">
      <c r="A70" t="s">
        <v>1471</v>
      </c>
      <c r="B70" t="s">
        <v>1472</v>
      </c>
      <c r="C70" t="s">
        <v>1473</v>
      </c>
      <c r="D70" t="s">
        <v>1474</v>
      </c>
      <c r="E70" t="s">
        <v>1475</v>
      </c>
      <c r="F70">
        <v>270</v>
      </c>
      <c r="G70" t="s">
        <v>1476</v>
      </c>
      <c r="I70" s="1" t="s">
        <v>1477</v>
      </c>
      <c r="J70" s="1">
        <v>360</v>
      </c>
      <c r="K70" s="2" t="s">
        <v>1478</v>
      </c>
      <c r="N70" s="8" t="s">
        <v>1479</v>
      </c>
      <c r="O70" s="3" t="s">
        <v>1480</v>
      </c>
      <c r="P70" s="3" t="s">
        <v>1481</v>
      </c>
      <c r="Q70" s="3"/>
      <c r="R70" s="3"/>
      <c r="S70" s="3"/>
    </row>
    <row r="71" spans="1:19" ht="28" x14ac:dyDescent="0.35">
      <c r="A71" t="s">
        <v>1482</v>
      </c>
      <c r="B71" t="s">
        <v>1483</v>
      </c>
      <c r="C71" t="s">
        <v>1484</v>
      </c>
      <c r="D71" t="s">
        <v>1485</v>
      </c>
      <c r="E71" t="s">
        <v>1486</v>
      </c>
      <c r="F71">
        <v>981</v>
      </c>
      <c r="G71" t="s">
        <v>1487</v>
      </c>
      <c r="I71" s="1" t="s">
        <v>1488</v>
      </c>
      <c r="J71" s="1">
        <v>376</v>
      </c>
      <c r="K71" s="2" t="s">
        <v>1489</v>
      </c>
      <c r="N71" s="8" t="s">
        <v>1490</v>
      </c>
      <c r="O71" s="3" t="s">
        <v>1491</v>
      </c>
      <c r="P71" s="3" t="s">
        <v>1492</v>
      </c>
      <c r="Q71" s="3"/>
      <c r="R71" s="3"/>
      <c r="S71" s="3"/>
    </row>
    <row r="72" spans="1:19" ht="28" x14ac:dyDescent="0.35">
      <c r="A72" s="3" t="s">
        <v>1493</v>
      </c>
      <c r="B72" t="s">
        <v>1494</v>
      </c>
      <c r="C72" t="s">
        <v>1495</v>
      </c>
      <c r="D72" t="s">
        <v>1496</v>
      </c>
      <c r="I72" s="1" t="s">
        <v>1497</v>
      </c>
      <c r="J72" s="1">
        <v>0</v>
      </c>
      <c r="K72" s="2" t="s">
        <v>1498</v>
      </c>
      <c r="N72" s="8" t="s">
        <v>1499</v>
      </c>
      <c r="O72" s="3" t="s">
        <v>1500</v>
      </c>
      <c r="P72" s="3" t="s">
        <v>1501</v>
      </c>
      <c r="Q72" s="3"/>
      <c r="R72" s="3"/>
      <c r="S72" s="3"/>
    </row>
    <row r="73" spans="1:19" x14ac:dyDescent="0.35">
      <c r="A73" t="s">
        <v>1502</v>
      </c>
      <c r="B73" t="s">
        <v>1503</v>
      </c>
      <c r="C73" t="s">
        <v>1504</v>
      </c>
      <c r="D73" t="s">
        <v>1505</v>
      </c>
      <c r="E73" t="s">
        <v>1506</v>
      </c>
      <c r="F73">
        <v>936</v>
      </c>
      <c r="G73" t="s">
        <v>1507</v>
      </c>
      <c r="I73" s="1" t="s">
        <v>1508</v>
      </c>
      <c r="J73" s="1">
        <v>356</v>
      </c>
      <c r="K73" s="2" t="s">
        <v>1509</v>
      </c>
      <c r="N73" s="3"/>
      <c r="O73" s="3"/>
      <c r="P73" s="3"/>
      <c r="Q73" s="3"/>
      <c r="R73" s="3"/>
      <c r="S73" s="3"/>
    </row>
    <row r="74" spans="1:19" x14ac:dyDescent="0.35">
      <c r="A74" t="s">
        <v>1510</v>
      </c>
      <c r="B74" t="s">
        <v>1511</v>
      </c>
      <c r="C74" t="s">
        <v>1512</v>
      </c>
      <c r="D74" t="s">
        <v>1513</v>
      </c>
      <c r="E74" t="s">
        <v>1514</v>
      </c>
      <c r="F74">
        <v>292</v>
      </c>
      <c r="G74" t="s">
        <v>1515</v>
      </c>
      <c r="I74" s="1" t="s">
        <v>1516</v>
      </c>
      <c r="J74" s="1">
        <v>368</v>
      </c>
      <c r="K74" s="2" t="s">
        <v>1517</v>
      </c>
      <c r="N74" s="3"/>
      <c r="O74" s="3"/>
      <c r="P74" s="3"/>
      <c r="Q74" s="3"/>
      <c r="R74" s="3"/>
      <c r="S74" s="3"/>
    </row>
    <row r="75" spans="1:19" x14ac:dyDescent="0.35">
      <c r="A75" t="s">
        <v>1518</v>
      </c>
      <c r="B75" t="s">
        <v>1519</v>
      </c>
      <c r="C75" t="s">
        <v>1520</v>
      </c>
      <c r="D75" t="s">
        <v>1521</v>
      </c>
      <c r="E75" t="s">
        <v>750</v>
      </c>
      <c r="F75">
        <v>978</v>
      </c>
      <c r="G75" t="s">
        <v>751</v>
      </c>
      <c r="I75" s="1" t="s">
        <v>1522</v>
      </c>
      <c r="J75" s="1">
        <v>364</v>
      </c>
      <c r="K75" s="2" t="s">
        <v>1523</v>
      </c>
      <c r="N75" s="3"/>
      <c r="O75" s="3"/>
      <c r="P75" s="3"/>
      <c r="Q75" s="3"/>
      <c r="R75" s="3"/>
      <c r="S75" s="3"/>
    </row>
    <row r="76" spans="1:19" x14ac:dyDescent="0.35">
      <c r="A76" t="s">
        <v>1524</v>
      </c>
      <c r="B76" t="s">
        <v>1525</v>
      </c>
      <c r="C76" t="s">
        <v>1526</v>
      </c>
      <c r="D76" t="s">
        <v>1527</v>
      </c>
      <c r="E76" t="s">
        <v>787</v>
      </c>
      <c r="F76">
        <v>951</v>
      </c>
      <c r="G76" t="s">
        <v>788</v>
      </c>
      <c r="I76" s="1" t="s">
        <v>1528</v>
      </c>
      <c r="J76" s="1">
        <v>352</v>
      </c>
      <c r="K76" s="2" t="s">
        <v>1529</v>
      </c>
      <c r="N76" s="3"/>
      <c r="O76" s="3"/>
      <c r="P76" s="3"/>
      <c r="Q76" s="3"/>
      <c r="R76" s="3"/>
      <c r="S76" s="3"/>
    </row>
    <row r="77" spans="1:19" x14ac:dyDescent="0.35">
      <c r="A77" t="s">
        <v>1530</v>
      </c>
      <c r="B77" t="s">
        <v>1531</v>
      </c>
      <c r="C77" t="s">
        <v>1532</v>
      </c>
      <c r="D77" t="s">
        <v>1533</v>
      </c>
      <c r="E77" t="s">
        <v>1295</v>
      </c>
      <c r="F77">
        <v>208</v>
      </c>
      <c r="G77" t="s">
        <v>1296</v>
      </c>
      <c r="I77" s="1" t="s">
        <v>1534</v>
      </c>
      <c r="J77" s="1">
        <v>0</v>
      </c>
      <c r="K77" s="2" t="s">
        <v>1535</v>
      </c>
    </row>
    <row r="78" spans="1:19" x14ac:dyDescent="0.35">
      <c r="A78" t="s">
        <v>1536</v>
      </c>
      <c r="B78" t="s">
        <v>1537</v>
      </c>
      <c r="C78" t="s">
        <v>1538</v>
      </c>
      <c r="D78" t="s">
        <v>1539</v>
      </c>
      <c r="E78" t="s">
        <v>750</v>
      </c>
      <c r="F78">
        <v>978</v>
      </c>
      <c r="G78" t="s">
        <v>751</v>
      </c>
      <c r="I78" s="1" t="s">
        <v>1540</v>
      </c>
      <c r="J78" s="1">
        <v>388</v>
      </c>
      <c r="K78" s="2" t="s">
        <v>1541</v>
      </c>
    </row>
    <row r="79" spans="1:19" x14ac:dyDescent="0.35">
      <c r="A79" t="s">
        <v>1542</v>
      </c>
      <c r="B79" t="s">
        <v>1543</v>
      </c>
      <c r="C79" t="s">
        <v>1544</v>
      </c>
      <c r="D79" t="s">
        <v>1545</v>
      </c>
      <c r="E79" t="s">
        <v>219</v>
      </c>
      <c r="F79">
        <v>840</v>
      </c>
      <c r="G79" t="s">
        <v>1357</v>
      </c>
      <c r="I79" s="1" t="s">
        <v>1546</v>
      </c>
      <c r="J79" s="1">
        <v>400</v>
      </c>
      <c r="K79" s="2" t="s">
        <v>1547</v>
      </c>
    </row>
    <row r="80" spans="1:19" x14ac:dyDescent="0.35">
      <c r="A80" t="s">
        <v>1548</v>
      </c>
      <c r="B80" t="s">
        <v>1549</v>
      </c>
      <c r="C80" t="s">
        <v>1550</v>
      </c>
      <c r="D80" t="s">
        <v>1551</v>
      </c>
      <c r="E80" t="s">
        <v>1552</v>
      </c>
      <c r="F80">
        <v>320</v>
      </c>
      <c r="G80" t="s">
        <v>1553</v>
      </c>
      <c r="I80" s="1" t="s">
        <v>1554</v>
      </c>
      <c r="J80" s="1">
        <v>392</v>
      </c>
      <c r="K80" s="2" t="s">
        <v>1555</v>
      </c>
    </row>
    <row r="81" spans="1:11" x14ac:dyDescent="0.35">
      <c r="A81" t="s">
        <v>1556</v>
      </c>
      <c r="B81" t="s">
        <v>1557</v>
      </c>
      <c r="C81" t="s">
        <v>1558</v>
      </c>
      <c r="D81" t="s">
        <v>1559</v>
      </c>
      <c r="E81" t="s">
        <v>1560</v>
      </c>
      <c r="F81">
        <v>0</v>
      </c>
      <c r="G81" t="s">
        <v>1561</v>
      </c>
      <c r="I81" s="1" t="s">
        <v>1562</v>
      </c>
      <c r="J81" s="1">
        <v>404</v>
      </c>
      <c r="K81" s="2" t="s">
        <v>1563</v>
      </c>
    </row>
    <row r="82" spans="1:11" x14ac:dyDescent="0.35">
      <c r="A82" t="s">
        <v>58</v>
      </c>
      <c r="B82" t="s">
        <v>1564</v>
      </c>
      <c r="C82" t="s">
        <v>1565</v>
      </c>
      <c r="D82" t="s">
        <v>1566</v>
      </c>
      <c r="E82" t="s">
        <v>96</v>
      </c>
      <c r="F82">
        <v>324</v>
      </c>
      <c r="G82" t="s">
        <v>1567</v>
      </c>
      <c r="I82" s="1" t="s">
        <v>1568</v>
      </c>
      <c r="J82" s="1">
        <v>417</v>
      </c>
      <c r="K82" s="2" t="s">
        <v>1569</v>
      </c>
    </row>
    <row r="83" spans="1:11" x14ac:dyDescent="0.35">
      <c r="A83" t="s">
        <v>1570</v>
      </c>
      <c r="B83" t="s">
        <v>1571</v>
      </c>
      <c r="C83" t="s">
        <v>1572</v>
      </c>
      <c r="D83" t="s">
        <v>1573</v>
      </c>
      <c r="E83" t="s">
        <v>1146</v>
      </c>
      <c r="F83">
        <v>950</v>
      </c>
      <c r="G83" t="s">
        <v>1147</v>
      </c>
      <c r="I83" s="1" t="s">
        <v>1574</v>
      </c>
      <c r="J83" s="1">
        <v>116</v>
      </c>
      <c r="K83" s="2" t="s">
        <v>1575</v>
      </c>
    </row>
    <row r="84" spans="1:11" x14ac:dyDescent="0.35">
      <c r="A84" t="s">
        <v>1576</v>
      </c>
      <c r="B84" t="s">
        <v>1577</v>
      </c>
      <c r="C84" t="s">
        <v>1578</v>
      </c>
      <c r="D84" t="s">
        <v>1579</v>
      </c>
      <c r="E84" t="s">
        <v>1017</v>
      </c>
      <c r="F84">
        <v>952</v>
      </c>
      <c r="G84" t="s">
        <v>1018</v>
      </c>
      <c r="I84" s="1" t="s">
        <v>1580</v>
      </c>
      <c r="J84" s="1">
        <v>174</v>
      </c>
      <c r="K84" s="2" t="s">
        <v>1581</v>
      </c>
    </row>
    <row r="85" spans="1:11" x14ac:dyDescent="0.35">
      <c r="A85" t="s">
        <v>1582</v>
      </c>
      <c r="B85" t="s">
        <v>1583</v>
      </c>
      <c r="C85" t="s">
        <v>1584</v>
      </c>
      <c r="D85" t="s">
        <v>1585</v>
      </c>
      <c r="E85" t="s">
        <v>1586</v>
      </c>
      <c r="F85">
        <v>328</v>
      </c>
      <c r="G85" t="s">
        <v>1587</v>
      </c>
      <c r="I85" s="1" t="s">
        <v>1588</v>
      </c>
      <c r="J85" s="1">
        <v>408</v>
      </c>
      <c r="K85" s="2" t="s">
        <v>1589</v>
      </c>
    </row>
    <row r="86" spans="1:11" x14ac:dyDescent="0.35">
      <c r="A86" t="s">
        <v>1590</v>
      </c>
      <c r="B86" t="s">
        <v>1591</v>
      </c>
      <c r="C86" t="s">
        <v>1592</v>
      </c>
      <c r="D86" t="s">
        <v>1593</v>
      </c>
      <c r="E86" t="s">
        <v>750</v>
      </c>
      <c r="F86">
        <v>978</v>
      </c>
      <c r="G86" t="s">
        <v>751</v>
      </c>
      <c r="I86" s="1" t="s">
        <v>1594</v>
      </c>
      <c r="J86" s="1">
        <v>410</v>
      </c>
      <c r="K86" s="2" t="s">
        <v>1595</v>
      </c>
    </row>
    <row r="87" spans="1:11" x14ac:dyDescent="0.35">
      <c r="A87" t="s">
        <v>1596</v>
      </c>
      <c r="B87" t="s">
        <v>1597</v>
      </c>
      <c r="C87" t="s">
        <v>1598</v>
      </c>
      <c r="D87" t="s">
        <v>1599</v>
      </c>
      <c r="E87" t="s">
        <v>1600</v>
      </c>
      <c r="F87">
        <v>332</v>
      </c>
      <c r="G87" t="s">
        <v>1601</v>
      </c>
      <c r="I87" s="1" t="s">
        <v>1602</v>
      </c>
      <c r="J87" s="1">
        <v>414</v>
      </c>
      <c r="K87" s="2" t="s">
        <v>1603</v>
      </c>
    </row>
    <row r="88" spans="1:11" x14ac:dyDescent="0.35">
      <c r="A88" t="s">
        <v>1604</v>
      </c>
      <c r="B88" t="s">
        <v>1605</v>
      </c>
      <c r="C88" t="s">
        <v>1606</v>
      </c>
      <c r="D88" t="s">
        <v>1607</v>
      </c>
      <c r="E88" t="s">
        <v>1608</v>
      </c>
      <c r="F88">
        <v>340</v>
      </c>
      <c r="G88" t="s">
        <v>1609</v>
      </c>
      <c r="I88" s="1" t="s">
        <v>1610</v>
      </c>
      <c r="J88" s="1">
        <v>136</v>
      </c>
      <c r="K88" s="2" t="s">
        <v>1611</v>
      </c>
    </row>
    <row r="89" spans="1:11" x14ac:dyDescent="0.35">
      <c r="A89" t="s">
        <v>1612</v>
      </c>
      <c r="B89" t="s">
        <v>1613</v>
      </c>
      <c r="C89" t="s">
        <v>1614</v>
      </c>
      <c r="D89" t="s">
        <v>1615</v>
      </c>
      <c r="E89" t="s">
        <v>1616</v>
      </c>
      <c r="F89">
        <v>344</v>
      </c>
      <c r="G89" t="s">
        <v>1429</v>
      </c>
      <c r="I89" s="1" t="s">
        <v>1617</v>
      </c>
      <c r="J89" s="1">
        <v>398</v>
      </c>
      <c r="K89" s="2" t="s">
        <v>1618</v>
      </c>
    </row>
    <row r="90" spans="1:11" x14ac:dyDescent="0.35">
      <c r="A90" t="s">
        <v>1619</v>
      </c>
      <c r="B90" t="s">
        <v>1620</v>
      </c>
      <c r="C90" t="s">
        <v>1621</v>
      </c>
      <c r="D90" t="s">
        <v>1622</v>
      </c>
      <c r="E90" t="s">
        <v>1623</v>
      </c>
      <c r="F90">
        <v>348</v>
      </c>
      <c r="G90" t="s">
        <v>1624</v>
      </c>
      <c r="I90" s="1" t="s">
        <v>1625</v>
      </c>
      <c r="J90" s="1">
        <v>418</v>
      </c>
      <c r="K90" s="2" t="s">
        <v>1626</v>
      </c>
    </row>
    <row r="91" spans="1:11" x14ac:dyDescent="0.35">
      <c r="A91" t="s">
        <v>1627</v>
      </c>
      <c r="B91" t="s">
        <v>1628</v>
      </c>
      <c r="C91" t="s">
        <v>1629</v>
      </c>
      <c r="D91" t="s">
        <v>1630</v>
      </c>
      <c r="E91" t="s">
        <v>1631</v>
      </c>
      <c r="F91">
        <v>0</v>
      </c>
      <c r="G91" t="s">
        <v>1632</v>
      </c>
      <c r="I91" s="1" t="s">
        <v>1633</v>
      </c>
      <c r="J91" s="1">
        <v>422</v>
      </c>
      <c r="K91" s="2" t="s">
        <v>1634</v>
      </c>
    </row>
    <row r="92" spans="1:11" x14ac:dyDescent="0.35">
      <c r="A92" s="3" t="s">
        <v>1635</v>
      </c>
      <c r="B92" s="3" t="s">
        <v>1636</v>
      </c>
      <c r="C92" s="3" t="s">
        <v>1637</v>
      </c>
      <c r="D92" s="3" t="s">
        <v>1638</v>
      </c>
      <c r="E92" s="3" t="s">
        <v>881</v>
      </c>
      <c r="F92" s="3">
        <v>36</v>
      </c>
      <c r="G92" s="3" t="s">
        <v>882</v>
      </c>
      <c r="I92" s="1" t="s">
        <v>1639</v>
      </c>
      <c r="J92" s="1">
        <v>144</v>
      </c>
      <c r="K92" s="2" t="s">
        <v>1640</v>
      </c>
    </row>
    <row r="93" spans="1:11" x14ac:dyDescent="0.35">
      <c r="A93" t="s">
        <v>1641</v>
      </c>
      <c r="B93" t="s">
        <v>1642</v>
      </c>
      <c r="C93" t="s">
        <v>1643</v>
      </c>
      <c r="D93" t="s">
        <v>1644</v>
      </c>
      <c r="E93" t="s">
        <v>1295</v>
      </c>
      <c r="F93">
        <v>208</v>
      </c>
      <c r="G93" t="s">
        <v>1296</v>
      </c>
      <c r="I93" s="1" t="s">
        <v>1645</v>
      </c>
      <c r="J93" s="1">
        <v>430</v>
      </c>
      <c r="K93" s="2" t="s">
        <v>1646</v>
      </c>
    </row>
    <row r="94" spans="1:11" x14ac:dyDescent="0.35">
      <c r="A94" t="s">
        <v>1647</v>
      </c>
      <c r="B94" t="s">
        <v>1648</v>
      </c>
      <c r="C94" t="s">
        <v>1649</v>
      </c>
      <c r="D94" t="s">
        <v>1650</v>
      </c>
      <c r="I94" s="1" t="s">
        <v>1651</v>
      </c>
      <c r="J94" s="1">
        <v>426</v>
      </c>
      <c r="K94" s="2" t="s">
        <v>1652</v>
      </c>
    </row>
    <row r="95" spans="1:11" x14ac:dyDescent="0.35">
      <c r="A95" s="3" t="s">
        <v>1653</v>
      </c>
      <c r="B95" s="3" t="s">
        <v>1654</v>
      </c>
      <c r="C95" s="3" t="s">
        <v>1655</v>
      </c>
      <c r="D95" s="3" t="s">
        <v>1656</v>
      </c>
      <c r="E95" s="3" t="s">
        <v>881</v>
      </c>
      <c r="F95" s="3">
        <v>36</v>
      </c>
      <c r="G95" s="3" t="s">
        <v>882</v>
      </c>
      <c r="I95" s="1" t="s">
        <v>1657</v>
      </c>
      <c r="J95" s="1">
        <v>434</v>
      </c>
      <c r="K95" s="2" t="s">
        <v>1658</v>
      </c>
    </row>
    <row r="96" spans="1:11" x14ac:dyDescent="0.35">
      <c r="A96" t="s">
        <v>1659</v>
      </c>
      <c r="B96" t="s">
        <v>1660</v>
      </c>
      <c r="C96" t="s">
        <v>1661</v>
      </c>
      <c r="D96" t="s">
        <v>1662</v>
      </c>
      <c r="E96" t="s">
        <v>219</v>
      </c>
      <c r="F96">
        <v>840</v>
      </c>
      <c r="G96" t="s">
        <v>1357</v>
      </c>
      <c r="I96" s="1" t="s">
        <v>1663</v>
      </c>
      <c r="J96" s="1">
        <v>504</v>
      </c>
      <c r="K96" s="2" t="s">
        <v>1664</v>
      </c>
    </row>
    <row r="97" spans="1:11" x14ac:dyDescent="0.35">
      <c r="A97" t="s">
        <v>1665</v>
      </c>
      <c r="B97" t="s">
        <v>1666</v>
      </c>
      <c r="C97" t="s">
        <v>1667</v>
      </c>
      <c r="D97" t="s">
        <v>1668</v>
      </c>
      <c r="E97" t="s">
        <v>219</v>
      </c>
      <c r="F97">
        <v>840</v>
      </c>
      <c r="G97" t="s">
        <v>1357</v>
      </c>
      <c r="I97" s="1" t="s">
        <v>1669</v>
      </c>
      <c r="J97" s="1">
        <v>498</v>
      </c>
      <c r="K97" s="2" t="s">
        <v>1670</v>
      </c>
    </row>
    <row r="98" spans="1:11" x14ac:dyDescent="0.35">
      <c r="A98" t="s">
        <v>1671</v>
      </c>
      <c r="B98" t="s">
        <v>1672</v>
      </c>
      <c r="C98" t="s">
        <v>1673</v>
      </c>
      <c r="D98" t="s">
        <v>1674</v>
      </c>
      <c r="I98" s="1" t="s">
        <v>1675</v>
      </c>
      <c r="J98" s="1">
        <v>969</v>
      </c>
      <c r="K98" s="2" t="s">
        <v>1676</v>
      </c>
    </row>
    <row r="99" spans="1:11" x14ac:dyDescent="0.35">
      <c r="A99" s="3" t="s">
        <v>1677</v>
      </c>
      <c r="B99" s="3" t="s">
        <v>1678</v>
      </c>
      <c r="C99" s="3" t="s">
        <v>1679</v>
      </c>
      <c r="D99" s="3" t="s">
        <v>1680</v>
      </c>
      <c r="E99" s="3" t="s">
        <v>1681</v>
      </c>
      <c r="F99" s="3">
        <v>136</v>
      </c>
      <c r="G99" s="3" t="s">
        <v>1682</v>
      </c>
      <c r="I99" s="1" t="s">
        <v>1683</v>
      </c>
      <c r="J99" s="1">
        <v>807</v>
      </c>
      <c r="K99" s="2" t="s">
        <v>1684</v>
      </c>
    </row>
    <row r="100" spans="1:11" x14ac:dyDescent="0.35">
      <c r="A100" t="s">
        <v>1677</v>
      </c>
      <c r="B100" t="s">
        <v>1685</v>
      </c>
      <c r="C100" t="s">
        <v>1686</v>
      </c>
      <c r="D100" t="s">
        <v>1687</v>
      </c>
      <c r="E100" t="s">
        <v>1688</v>
      </c>
      <c r="F100">
        <v>90</v>
      </c>
      <c r="G100" t="s">
        <v>1689</v>
      </c>
      <c r="I100" s="1" t="s">
        <v>1690</v>
      </c>
      <c r="J100" s="1">
        <v>104</v>
      </c>
      <c r="K100" s="2" t="s">
        <v>1691</v>
      </c>
    </row>
    <row r="101" spans="1:11" x14ac:dyDescent="0.35">
      <c r="A101" t="s">
        <v>1692</v>
      </c>
      <c r="B101" t="s">
        <v>1693</v>
      </c>
      <c r="C101" t="s">
        <v>1694</v>
      </c>
      <c r="D101" t="s">
        <v>1695</v>
      </c>
      <c r="I101" s="1" t="s">
        <v>1696</v>
      </c>
      <c r="J101" s="1">
        <v>496</v>
      </c>
      <c r="K101" s="2" t="s">
        <v>1697</v>
      </c>
    </row>
    <row r="102" spans="1:11" x14ac:dyDescent="0.35">
      <c r="A102" t="s">
        <v>1698</v>
      </c>
      <c r="B102" t="s">
        <v>1699</v>
      </c>
      <c r="C102" t="s">
        <v>1700</v>
      </c>
      <c r="D102" t="s">
        <v>1701</v>
      </c>
      <c r="E102" t="s">
        <v>219</v>
      </c>
      <c r="F102">
        <v>840</v>
      </c>
      <c r="G102" t="s">
        <v>1357</v>
      </c>
      <c r="I102" s="1" t="s">
        <v>1702</v>
      </c>
      <c r="J102" s="1">
        <v>446</v>
      </c>
      <c r="K102" s="2" t="s">
        <v>1703</v>
      </c>
    </row>
    <row r="103" spans="1:11" x14ac:dyDescent="0.35">
      <c r="A103" s="3" t="s">
        <v>1704</v>
      </c>
      <c r="B103" s="3" t="s">
        <v>1705</v>
      </c>
      <c r="C103" s="3" t="s">
        <v>1706</v>
      </c>
      <c r="D103" s="3" t="s">
        <v>1707</v>
      </c>
      <c r="E103" s="3" t="s">
        <v>219</v>
      </c>
      <c r="F103" s="3">
        <v>840</v>
      </c>
      <c r="G103" s="3" t="s">
        <v>1357</v>
      </c>
      <c r="I103" s="1" t="s">
        <v>1708</v>
      </c>
      <c r="J103" s="1">
        <v>478</v>
      </c>
      <c r="K103" s="2" t="s">
        <v>1709</v>
      </c>
    </row>
    <row r="104" spans="1:11" x14ac:dyDescent="0.35">
      <c r="A104" t="s">
        <v>1710</v>
      </c>
      <c r="B104" t="s">
        <v>1711</v>
      </c>
      <c r="C104" t="s">
        <v>1712</v>
      </c>
      <c r="D104" t="s">
        <v>1713</v>
      </c>
      <c r="E104" t="s">
        <v>219</v>
      </c>
      <c r="F104">
        <v>840</v>
      </c>
      <c r="G104" t="s">
        <v>1357</v>
      </c>
      <c r="I104" s="1" t="s">
        <v>1714</v>
      </c>
      <c r="J104" s="1">
        <v>480</v>
      </c>
      <c r="K104" s="2" t="s">
        <v>1715</v>
      </c>
    </row>
    <row r="105" spans="1:11" x14ac:dyDescent="0.35">
      <c r="A105" t="s">
        <v>1716</v>
      </c>
      <c r="B105" t="s">
        <v>1717</v>
      </c>
      <c r="C105" t="s">
        <v>1718</v>
      </c>
      <c r="D105" t="s">
        <v>1719</v>
      </c>
      <c r="I105" s="1" t="s">
        <v>1720</v>
      </c>
      <c r="J105" s="1">
        <v>462</v>
      </c>
      <c r="K105" s="2" t="s">
        <v>1721</v>
      </c>
    </row>
    <row r="106" spans="1:11" x14ac:dyDescent="0.35">
      <c r="A106" s="3" t="s">
        <v>1722</v>
      </c>
      <c r="B106" s="3" t="s">
        <v>1723</v>
      </c>
      <c r="C106" s="3" t="s">
        <v>1724</v>
      </c>
      <c r="D106" s="3" t="s">
        <v>1725</v>
      </c>
      <c r="E106" s="3" t="s">
        <v>750</v>
      </c>
      <c r="F106" s="3">
        <v>978</v>
      </c>
      <c r="G106" s="3" t="s">
        <v>751</v>
      </c>
      <c r="I106" s="1" t="s">
        <v>1726</v>
      </c>
      <c r="J106" s="1">
        <v>454</v>
      </c>
      <c r="K106" s="2" t="s">
        <v>1727</v>
      </c>
    </row>
    <row r="107" spans="1:11" x14ac:dyDescent="0.35">
      <c r="A107" t="s">
        <v>1728</v>
      </c>
      <c r="B107" t="s">
        <v>1729</v>
      </c>
      <c r="C107" t="s">
        <v>1730</v>
      </c>
      <c r="D107" t="s">
        <v>1731</v>
      </c>
      <c r="E107" t="s">
        <v>1732</v>
      </c>
      <c r="F107">
        <v>356</v>
      </c>
      <c r="G107" t="s">
        <v>1733</v>
      </c>
      <c r="I107" s="1" t="s">
        <v>1734</v>
      </c>
      <c r="J107" s="1">
        <v>484</v>
      </c>
      <c r="K107" s="2" t="s">
        <v>1735</v>
      </c>
    </row>
    <row r="108" spans="1:11" x14ac:dyDescent="0.35">
      <c r="A108" t="s">
        <v>1736</v>
      </c>
      <c r="B108" t="s">
        <v>1737</v>
      </c>
      <c r="C108" t="s">
        <v>1738</v>
      </c>
      <c r="D108" t="s">
        <v>1739</v>
      </c>
      <c r="E108" t="s">
        <v>1740</v>
      </c>
      <c r="F108">
        <v>360</v>
      </c>
      <c r="G108" t="s">
        <v>1741</v>
      </c>
      <c r="I108" s="1" t="s">
        <v>1742</v>
      </c>
      <c r="J108" s="1">
        <v>458</v>
      </c>
      <c r="K108" s="2" t="s">
        <v>1743</v>
      </c>
    </row>
    <row r="109" spans="1:11" x14ac:dyDescent="0.35">
      <c r="A109" t="s">
        <v>1744</v>
      </c>
      <c r="B109" t="s">
        <v>1745</v>
      </c>
      <c r="C109" t="s">
        <v>1746</v>
      </c>
      <c r="D109" t="s">
        <v>1747</v>
      </c>
      <c r="E109" t="s">
        <v>1748</v>
      </c>
      <c r="F109">
        <v>368</v>
      </c>
      <c r="G109" t="s">
        <v>1749</v>
      </c>
      <c r="I109" s="1" t="s">
        <v>1750</v>
      </c>
      <c r="J109" s="1">
        <v>943</v>
      </c>
      <c r="K109" s="2" t="s">
        <v>1751</v>
      </c>
    </row>
    <row r="110" spans="1:11" x14ac:dyDescent="0.35">
      <c r="A110" t="s">
        <v>1752</v>
      </c>
      <c r="B110" t="s">
        <v>1753</v>
      </c>
      <c r="C110" t="s">
        <v>1754</v>
      </c>
      <c r="D110" t="s">
        <v>1755</v>
      </c>
      <c r="E110" t="s">
        <v>1756</v>
      </c>
      <c r="F110">
        <v>364</v>
      </c>
      <c r="G110" t="s">
        <v>1757</v>
      </c>
      <c r="I110" s="1" t="s">
        <v>1758</v>
      </c>
      <c r="J110" s="1">
        <v>516</v>
      </c>
      <c r="K110" s="2" t="s">
        <v>1759</v>
      </c>
    </row>
    <row r="111" spans="1:11" x14ac:dyDescent="0.35">
      <c r="A111" t="s">
        <v>1760</v>
      </c>
      <c r="B111" t="s">
        <v>1761</v>
      </c>
      <c r="C111" t="s">
        <v>1762</v>
      </c>
      <c r="D111" t="s">
        <v>1763</v>
      </c>
      <c r="E111" t="s">
        <v>750</v>
      </c>
      <c r="F111">
        <v>978</v>
      </c>
      <c r="G111" t="s">
        <v>751</v>
      </c>
      <c r="I111" s="1" t="s">
        <v>1764</v>
      </c>
      <c r="J111" s="1">
        <v>566</v>
      </c>
      <c r="K111" s="2" t="s">
        <v>1765</v>
      </c>
    </row>
    <row r="112" spans="1:11" x14ac:dyDescent="0.35">
      <c r="A112" t="s">
        <v>1766</v>
      </c>
      <c r="B112" t="s">
        <v>1767</v>
      </c>
      <c r="C112" t="s">
        <v>1768</v>
      </c>
      <c r="D112" t="s">
        <v>1769</v>
      </c>
      <c r="E112" t="s">
        <v>1770</v>
      </c>
      <c r="F112">
        <v>352</v>
      </c>
      <c r="G112" t="s">
        <v>1771</v>
      </c>
      <c r="I112" s="1" t="s">
        <v>1772</v>
      </c>
      <c r="J112" s="1">
        <v>558</v>
      </c>
      <c r="K112" s="2" t="s">
        <v>1773</v>
      </c>
    </row>
    <row r="113" spans="1:11" x14ac:dyDescent="0.35">
      <c r="A113" t="s">
        <v>1774</v>
      </c>
      <c r="B113" t="s">
        <v>1775</v>
      </c>
      <c r="C113" t="s">
        <v>1776</v>
      </c>
      <c r="D113" t="s">
        <v>1777</v>
      </c>
      <c r="E113" t="s">
        <v>1778</v>
      </c>
      <c r="F113">
        <v>376</v>
      </c>
      <c r="G113" t="s">
        <v>1779</v>
      </c>
      <c r="I113" s="1" t="s">
        <v>1780</v>
      </c>
      <c r="J113" s="1">
        <v>578</v>
      </c>
      <c r="K113" s="2" t="s">
        <v>1781</v>
      </c>
    </row>
    <row r="114" spans="1:11" x14ac:dyDescent="0.35">
      <c r="A114" t="s">
        <v>1782</v>
      </c>
      <c r="B114" t="s">
        <v>1783</v>
      </c>
      <c r="C114" t="s">
        <v>1784</v>
      </c>
      <c r="D114" t="s">
        <v>1785</v>
      </c>
      <c r="E114" t="s">
        <v>750</v>
      </c>
      <c r="F114">
        <v>978</v>
      </c>
      <c r="G114" t="s">
        <v>751</v>
      </c>
      <c r="I114" s="1" t="s">
        <v>1786</v>
      </c>
      <c r="J114" s="1">
        <v>524</v>
      </c>
      <c r="K114" s="2" t="s">
        <v>1787</v>
      </c>
    </row>
    <row r="115" spans="1:11" x14ac:dyDescent="0.35">
      <c r="A115" t="s">
        <v>1788</v>
      </c>
      <c r="B115" t="s">
        <v>1789</v>
      </c>
      <c r="C115" t="s">
        <v>1790</v>
      </c>
      <c r="D115" t="s">
        <v>1791</v>
      </c>
      <c r="E115" t="s">
        <v>1792</v>
      </c>
      <c r="F115">
        <v>388</v>
      </c>
      <c r="G115" t="s">
        <v>1793</v>
      </c>
      <c r="I115" s="1" t="s">
        <v>1794</v>
      </c>
      <c r="J115" s="1">
        <v>554</v>
      </c>
      <c r="K115" s="2" t="s">
        <v>1795</v>
      </c>
    </row>
    <row r="116" spans="1:11" x14ac:dyDescent="0.35">
      <c r="A116" t="s">
        <v>1796</v>
      </c>
      <c r="B116" t="s">
        <v>1797</v>
      </c>
      <c r="C116" t="s">
        <v>1798</v>
      </c>
      <c r="D116" t="s">
        <v>1799</v>
      </c>
      <c r="E116" t="s">
        <v>1800</v>
      </c>
      <c r="F116">
        <v>392</v>
      </c>
      <c r="G116" t="s">
        <v>1801</v>
      </c>
      <c r="I116" s="1" t="s">
        <v>1802</v>
      </c>
      <c r="J116" s="1">
        <v>512</v>
      </c>
      <c r="K116" s="2" t="s">
        <v>1803</v>
      </c>
    </row>
    <row r="117" spans="1:11" x14ac:dyDescent="0.35">
      <c r="A117" t="s">
        <v>1804</v>
      </c>
      <c r="B117" t="s">
        <v>1805</v>
      </c>
      <c r="C117" t="s">
        <v>1806</v>
      </c>
      <c r="D117" t="s">
        <v>1807</v>
      </c>
      <c r="E117" t="s">
        <v>1808</v>
      </c>
      <c r="F117">
        <v>0</v>
      </c>
      <c r="G117" t="s">
        <v>1809</v>
      </c>
      <c r="I117" s="1" t="s">
        <v>1810</v>
      </c>
      <c r="J117" s="1">
        <v>590</v>
      </c>
      <c r="K117" s="2" t="s">
        <v>1811</v>
      </c>
    </row>
    <row r="118" spans="1:11" x14ac:dyDescent="0.35">
      <c r="A118" t="s">
        <v>1812</v>
      </c>
      <c r="B118" t="s">
        <v>1813</v>
      </c>
      <c r="C118" t="s">
        <v>1814</v>
      </c>
      <c r="D118" t="s">
        <v>1815</v>
      </c>
      <c r="E118" t="s">
        <v>1816</v>
      </c>
      <c r="F118">
        <v>400</v>
      </c>
      <c r="G118" t="s">
        <v>1817</v>
      </c>
      <c r="I118" s="1" t="s">
        <v>1818</v>
      </c>
      <c r="J118" s="1">
        <v>604</v>
      </c>
      <c r="K118" s="2" t="s">
        <v>1819</v>
      </c>
    </row>
    <row r="119" spans="1:11" x14ac:dyDescent="0.35">
      <c r="A119" t="s">
        <v>1820</v>
      </c>
      <c r="B119" t="s">
        <v>1821</v>
      </c>
      <c r="C119" t="s">
        <v>1822</v>
      </c>
      <c r="D119" t="s">
        <v>1823</v>
      </c>
      <c r="E119" t="s">
        <v>1824</v>
      </c>
      <c r="F119">
        <v>398</v>
      </c>
      <c r="G119" t="s">
        <v>1825</v>
      </c>
      <c r="I119" s="1" t="s">
        <v>1826</v>
      </c>
      <c r="J119" s="1">
        <v>598</v>
      </c>
      <c r="K119" s="2" t="s">
        <v>1827</v>
      </c>
    </row>
    <row r="120" spans="1:11" x14ac:dyDescent="0.35">
      <c r="A120" t="s">
        <v>1828</v>
      </c>
      <c r="B120" t="s">
        <v>1829</v>
      </c>
      <c r="C120" t="s">
        <v>1830</v>
      </c>
      <c r="D120" t="s">
        <v>1831</v>
      </c>
      <c r="E120" t="s">
        <v>1832</v>
      </c>
      <c r="F120">
        <v>404</v>
      </c>
      <c r="G120" t="s">
        <v>1833</v>
      </c>
      <c r="I120" s="1" t="s">
        <v>1834</v>
      </c>
      <c r="J120" s="1">
        <v>608</v>
      </c>
      <c r="K120" s="2" t="s">
        <v>1835</v>
      </c>
    </row>
    <row r="121" spans="1:11" x14ac:dyDescent="0.35">
      <c r="A121" t="s">
        <v>1836</v>
      </c>
      <c r="B121" t="s">
        <v>1837</v>
      </c>
      <c r="C121" t="s">
        <v>1838</v>
      </c>
      <c r="D121" t="s">
        <v>1839</v>
      </c>
      <c r="I121" s="1" t="s">
        <v>1840</v>
      </c>
      <c r="J121" s="1">
        <v>586</v>
      </c>
      <c r="K121" s="2" t="s">
        <v>1841</v>
      </c>
    </row>
    <row r="122" spans="1:11" x14ac:dyDescent="0.35">
      <c r="A122" t="s">
        <v>1842</v>
      </c>
      <c r="B122" t="s">
        <v>1843</v>
      </c>
      <c r="C122" t="s">
        <v>1844</v>
      </c>
      <c r="D122" t="s">
        <v>1845</v>
      </c>
      <c r="E122" t="s">
        <v>750</v>
      </c>
      <c r="F122">
        <v>978</v>
      </c>
      <c r="G122" t="s">
        <v>751</v>
      </c>
      <c r="I122" s="1" t="s">
        <v>1846</v>
      </c>
      <c r="J122" s="1">
        <v>985</v>
      </c>
      <c r="K122" s="2" t="s">
        <v>1847</v>
      </c>
    </row>
    <row r="123" spans="1:11" x14ac:dyDescent="0.35">
      <c r="A123" t="s">
        <v>1848</v>
      </c>
      <c r="B123" t="s">
        <v>1849</v>
      </c>
      <c r="C123" t="s">
        <v>1850</v>
      </c>
      <c r="D123" t="s">
        <v>1851</v>
      </c>
      <c r="E123" t="s">
        <v>1852</v>
      </c>
      <c r="F123">
        <v>414</v>
      </c>
      <c r="G123" t="s">
        <v>1603</v>
      </c>
      <c r="I123" s="1" t="s">
        <v>1853</v>
      </c>
      <c r="J123" s="1">
        <v>600</v>
      </c>
      <c r="K123" s="2" t="s">
        <v>1854</v>
      </c>
    </row>
    <row r="124" spans="1:11" x14ac:dyDescent="0.35">
      <c r="A124" t="s">
        <v>1855</v>
      </c>
      <c r="B124" t="s">
        <v>1856</v>
      </c>
      <c r="C124" t="s">
        <v>1857</v>
      </c>
      <c r="D124" t="s">
        <v>1858</v>
      </c>
      <c r="E124" t="s">
        <v>1859</v>
      </c>
      <c r="F124">
        <v>426</v>
      </c>
      <c r="G124" t="s">
        <v>1860</v>
      </c>
      <c r="I124" s="1" t="s">
        <v>1861</v>
      </c>
      <c r="J124" s="1">
        <v>634</v>
      </c>
      <c r="K124" s="2" t="s">
        <v>1862</v>
      </c>
    </row>
    <row r="125" spans="1:11" x14ac:dyDescent="0.35">
      <c r="A125" t="s">
        <v>1863</v>
      </c>
      <c r="B125" t="s">
        <v>1864</v>
      </c>
      <c r="C125" t="s">
        <v>1865</v>
      </c>
      <c r="D125" t="s">
        <v>1866</v>
      </c>
      <c r="E125" t="s">
        <v>750</v>
      </c>
      <c r="F125">
        <v>978</v>
      </c>
      <c r="G125" t="s">
        <v>751</v>
      </c>
      <c r="I125" s="1" t="s">
        <v>1867</v>
      </c>
      <c r="J125" s="1">
        <v>946</v>
      </c>
      <c r="K125" s="2" t="s">
        <v>1868</v>
      </c>
    </row>
    <row r="126" spans="1:11" x14ac:dyDescent="0.35">
      <c r="A126" t="s">
        <v>1869</v>
      </c>
      <c r="B126" t="s">
        <v>1870</v>
      </c>
      <c r="C126" t="s">
        <v>1871</v>
      </c>
      <c r="D126" t="s">
        <v>1872</v>
      </c>
      <c r="E126" t="s">
        <v>1873</v>
      </c>
      <c r="F126">
        <v>422</v>
      </c>
      <c r="G126" t="s">
        <v>1874</v>
      </c>
      <c r="I126" s="1" t="s">
        <v>1875</v>
      </c>
      <c r="J126" s="1">
        <v>941</v>
      </c>
      <c r="K126" s="2" t="s">
        <v>1876</v>
      </c>
    </row>
    <row r="127" spans="1:11" x14ac:dyDescent="0.35">
      <c r="A127" t="s">
        <v>1877</v>
      </c>
      <c r="B127" t="s">
        <v>1878</v>
      </c>
      <c r="C127" t="s">
        <v>1879</v>
      </c>
      <c r="D127" t="s">
        <v>1880</v>
      </c>
      <c r="E127" t="s">
        <v>1881</v>
      </c>
      <c r="F127">
        <v>430</v>
      </c>
      <c r="G127" t="s">
        <v>1882</v>
      </c>
      <c r="I127" s="1" t="s">
        <v>1883</v>
      </c>
      <c r="J127" s="1">
        <v>643</v>
      </c>
      <c r="K127" s="2" t="s">
        <v>1884</v>
      </c>
    </row>
    <row r="128" spans="1:11" x14ac:dyDescent="0.35">
      <c r="A128" t="s">
        <v>1885</v>
      </c>
      <c r="B128" t="s">
        <v>1886</v>
      </c>
      <c r="C128" t="s">
        <v>1887</v>
      </c>
      <c r="D128" t="s">
        <v>1888</v>
      </c>
      <c r="E128" t="s">
        <v>1889</v>
      </c>
      <c r="F128">
        <v>434</v>
      </c>
      <c r="G128" t="s">
        <v>1890</v>
      </c>
      <c r="I128" s="1" t="s">
        <v>1891</v>
      </c>
      <c r="J128" s="1">
        <v>646</v>
      </c>
      <c r="K128" s="2" t="s">
        <v>1892</v>
      </c>
    </row>
    <row r="129" spans="1:11" x14ac:dyDescent="0.35">
      <c r="A129" t="s">
        <v>1893</v>
      </c>
      <c r="B129" t="s">
        <v>1894</v>
      </c>
      <c r="C129" t="s">
        <v>1895</v>
      </c>
      <c r="D129" t="s">
        <v>1896</v>
      </c>
      <c r="E129" t="s">
        <v>1897</v>
      </c>
      <c r="F129">
        <v>756</v>
      </c>
      <c r="G129" t="s">
        <v>1898</v>
      </c>
      <c r="I129" s="1" t="s">
        <v>1899</v>
      </c>
      <c r="J129" s="1">
        <v>682</v>
      </c>
      <c r="K129" s="2" t="s">
        <v>1900</v>
      </c>
    </row>
    <row r="130" spans="1:11" x14ac:dyDescent="0.35">
      <c r="A130" t="s">
        <v>1901</v>
      </c>
      <c r="B130" t="s">
        <v>1902</v>
      </c>
      <c r="C130" t="s">
        <v>1903</v>
      </c>
      <c r="D130" t="s">
        <v>1904</v>
      </c>
      <c r="E130" t="s">
        <v>750</v>
      </c>
      <c r="F130">
        <v>978</v>
      </c>
      <c r="G130" t="s">
        <v>751</v>
      </c>
      <c r="I130" s="1" t="s">
        <v>1905</v>
      </c>
      <c r="J130" s="1">
        <v>90</v>
      </c>
      <c r="K130" s="2" t="s">
        <v>1906</v>
      </c>
    </row>
    <row r="131" spans="1:11" x14ac:dyDescent="0.35">
      <c r="A131" t="s">
        <v>1907</v>
      </c>
      <c r="B131" t="s">
        <v>1908</v>
      </c>
      <c r="C131" t="s">
        <v>1909</v>
      </c>
      <c r="D131" t="s">
        <v>1910</v>
      </c>
      <c r="E131" t="s">
        <v>750</v>
      </c>
      <c r="F131">
        <v>978</v>
      </c>
      <c r="G131" t="s">
        <v>751</v>
      </c>
      <c r="I131" s="1" t="s">
        <v>1911</v>
      </c>
      <c r="J131" s="1">
        <v>690</v>
      </c>
      <c r="K131" s="2" t="s">
        <v>1912</v>
      </c>
    </row>
    <row r="132" spans="1:11" x14ac:dyDescent="0.35">
      <c r="A132" t="s">
        <v>1913</v>
      </c>
      <c r="B132" t="s">
        <v>1914</v>
      </c>
      <c r="C132" t="s">
        <v>1915</v>
      </c>
      <c r="D132" t="s">
        <v>1916</v>
      </c>
      <c r="E132" t="s">
        <v>1917</v>
      </c>
      <c r="F132">
        <v>446</v>
      </c>
      <c r="G132" t="s">
        <v>1918</v>
      </c>
      <c r="I132" s="1" t="s">
        <v>1919</v>
      </c>
      <c r="J132" s="1">
        <v>938</v>
      </c>
      <c r="K132" s="2" t="s">
        <v>1920</v>
      </c>
    </row>
    <row r="133" spans="1:11" x14ac:dyDescent="0.35">
      <c r="A133" t="s">
        <v>1921</v>
      </c>
      <c r="B133" t="s">
        <v>1922</v>
      </c>
      <c r="C133" t="s">
        <v>1923</v>
      </c>
      <c r="D133" t="s">
        <v>1924</v>
      </c>
      <c r="E133" t="s">
        <v>1923</v>
      </c>
      <c r="F133">
        <v>807</v>
      </c>
      <c r="G133" t="s">
        <v>1925</v>
      </c>
      <c r="I133" s="1" t="s">
        <v>1926</v>
      </c>
      <c r="J133" s="1">
        <v>752</v>
      </c>
      <c r="K133" s="2" t="s">
        <v>1927</v>
      </c>
    </row>
    <row r="134" spans="1:11" x14ac:dyDescent="0.35">
      <c r="A134" t="s">
        <v>1928</v>
      </c>
      <c r="B134" t="s">
        <v>1929</v>
      </c>
      <c r="C134" t="s">
        <v>1930</v>
      </c>
      <c r="D134" t="s">
        <v>1931</v>
      </c>
      <c r="E134" t="s">
        <v>1932</v>
      </c>
      <c r="F134">
        <v>969</v>
      </c>
      <c r="G134" t="s">
        <v>1933</v>
      </c>
      <c r="I134" s="1" t="s">
        <v>1934</v>
      </c>
      <c r="J134" s="1">
        <v>702</v>
      </c>
      <c r="K134" s="2" t="s">
        <v>1935</v>
      </c>
    </row>
    <row r="135" spans="1:11" x14ac:dyDescent="0.35">
      <c r="A135" t="s">
        <v>1936</v>
      </c>
      <c r="B135" t="s">
        <v>1937</v>
      </c>
      <c r="C135" t="s">
        <v>1938</v>
      </c>
      <c r="D135" t="s">
        <v>1939</v>
      </c>
      <c r="E135" t="s">
        <v>1940</v>
      </c>
      <c r="F135">
        <v>458</v>
      </c>
      <c r="G135" t="s">
        <v>1941</v>
      </c>
      <c r="I135" s="1" t="s">
        <v>1942</v>
      </c>
      <c r="J135" s="1">
        <v>654</v>
      </c>
      <c r="K135" s="2" t="s">
        <v>1943</v>
      </c>
    </row>
    <row r="136" spans="1:11" x14ac:dyDescent="0.35">
      <c r="A136" t="s">
        <v>1944</v>
      </c>
      <c r="B136" t="s">
        <v>1945</v>
      </c>
      <c r="C136" t="s">
        <v>1946</v>
      </c>
      <c r="D136" t="s">
        <v>1947</v>
      </c>
      <c r="E136" t="s">
        <v>1948</v>
      </c>
      <c r="F136">
        <v>454</v>
      </c>
      <c r="G136" t="s">
        <v>1949</v>
      </c>
      <c r="I136" s="1" t="s">
        <v>1950</v>
      </c>
      <c r="J136" s="1">
        <v>694</v>
      </c>
      <c r="K136" s="2" t="s">
        <v>1951</v>
      </c>
    </row>
    <row r="137" spans="1:11" x14ac:dyDescent="0.35">
      <c r="A137" t="s">
        <v>1952</v>
      </c>
      <c r="B137" t="s">
        <v>1953</v>
      </c>
      <c r="C137" t="s">
        <v>1954</v>
      </c>
      <c r="D137" t="s">
        <v>1955</v>
      </c>
      <c r="E137" t="s">
        <v>1956</v>
      </c>
      <c r="F137">
        <v>462</v>
      </c>
      <c r="G137" t="s">
        <v>1957</v>
      </c>
      <c r="I137" s="1" t="s">
        <v>1958</v>
      </c>
      <c r="J137" s="1">
        <v>706</v>
      </c>
      <c r="K137" s="2" t="s">
        <v>1959</v>
      </c>
    </row>
    <row r="138" spans="1:11" x14ac:dyDescent="0.35">
      <c r="A138" t="s">
        <v>1960</v>
      </c>
      <c r="B138" t="s">
        <v>1961</v>
      </c>
      <c r="C138" t="s">
        <v>1962</v>
      </c>
      <c r="D138" t="s">
        <v>1963</v>
      </c>
      <c r="E138" t="s">
        <v>1017</v>
      </c>
      <c r="F138">
        <v>952</v>
      </c>
      <c r="G138" t="s">
        <v>1018</v>
      </c>
      <c r="I138" s="1" t="s">
        <v>1964</v>
      </c>
      <c r="J138" s="1">
        <v>968</v>
      </c>
      <c r="K138" s="2" t="s">
        <v>1965</v>
      </c>
    </row>
    <row r="139" spans="1:11" x14ac:dyDescent="0.35">
      <c r="A139" t="s">
        <v>1966</v>
      </c>
      <c r="B139" t="s">
        <v>1967</v>
      </c>
      <c r="C139" t="s">
        <v>1968</v>
      </c>
      <c r="D139" t="s">
        <v>1969</v>
      </c>
      <c r="E139" t="s">
        <v>1970</v>
      </c>
      <c r="F139">
        <v>238</v>
      </c>
      <c r="G139" t="s">
        <v>1971</v>
      </c>
      <c r="I139" s="1" t="s">
        <v>1972</v>
      </c>
      <c r="J139" s="1">
        <v>728</v>
      </c>
      <c r="K139" s="2" t="s">
        <v>1973</v>
      </c>
    </row>
    <row r="140" spans="1:11" x14ac:dyDescent="0.35">
      <c r="A140" t="s">
        <v>1974</v>
      </c>
      <c r="B140" t="s">
        <v>1975</v>
      </c>
      <c r="C140" t="s">
        <v>1976</v>
      </c>
      <c r="D140" t="s">
        <v>1977</v>
      </c>
      <c r="E140" t="s">
        <v>750</v>
      </c>
      <c r="F140">
        <v>978</v>
      </c>
      <c r="G140" t="s">
        <v>751</v>
      </c>
      <c r="I140" s="1" t="s">
        <v>1978</v>
      </c>
      <c r="J140" s="1">
        <v>678</v>
      </c>
      <c r="K140" s="2" t="s">
        <v>1979</v>
      </c>
    </row>
    <row r="141" spans="1:11" x14ac:dyDescent="0.35">
      <c r="A141" t="s">
        <v>1980</v>
      </c>
      <c r="B141" t="s">
        <v>1981</v>
      </c>
      <c r="C141" t="s">
        <v>1982</v>
      </c>
      <c r="D141" t="s">
        <v>1983</v>
      </c>
      <c r="E141" t="s">
        <v>1984</v>
      </c>
      <c r="F141">
        <v>504</v>
      </c>
      <c r="G141" t="s">
        <v>1985</v>
      </c>
      <c r="I141" s="1" t="s">
        <v>1986</v>
      </c>
      <c r="J141" s="1">
        <v>760</v>
      </c>
      <c r="K141" s="2" t="s">
        <v>1987</v>
      </c>
    </row>
    <row r="142" spans="1:11" x14ac:dyDescent="0.35">
      <c r="A142" t="s">
        <v>1988</v>
      </c>
      <c r="B142" t="s">
        <v>1989</v>
      </c>
      <c r="C142" t="s">
        <v>1990</v>
      </c>
      <c r="D142" t="s">
        <v>1991</v>
      </c>
      <c r="E142" t="s">
        <v>750</v>
      </c>
      <c r="F142">
        <v>978</v>
      </c>
      <c r="G142" t="s">
        <v>751</v>
      </c>
      <c r="I142" s="1" t="s">
        <v>1992</v>
      </c>
      <c r="J142" s="1">
        <v>748</v>
      </c>
      <c r="K142" s="2" t="s">
        <v>1993</v>
      </c>
    </row>
    <row r="143" spans="1:11" x14ac:dyDescent="0.35">
      <c r="A143" t="s">
        <v>1994</v>
      </c>
      <c r="B143" t="s">
        <v>1995</v>
      </c>
      <c r="C143" t="s">
        <v>1996</v>
      </c>
      <c r="D143" t="s">
        <v>1997</v>
      </c>
      <c r="E143" t="s">
        <v>1998</v>
      </c>
      <c r="F143">
        <v>480</v>
      </c>
      <c r="G143" t="s">
        <v>1999</v>
      </c>
      <c r="I143" s="1" t="s">
        <v>2000</v>
      </c>
      <c r="J143" s="1">
        <v>764</v>
      </c>
      <c r="K143" s="2" t="s">
        <v>2001</v>
      </c>
    </row>
    <row r="144" spans="1:11" x14ac:dyDescent="0.35">
      <c r="A144" t="s">
        <v>2002</v>
      </c>
      <c r="B144" t="s">
        <v>2003</v>
      </c>
      <c r="C144" t="s">
        <v>2004</v>
      </c>
      <c r="D144" t="s">
        <v>2005</v>
      </c>
      <c r="E144" t="s">
        <v>2006</v>
      </c>
      <c r="F144">
        <v>478</v>
      </c>
      <c r="G144" t="s">
        <v>2007</v>
      </c>
      <c r="I144" s="1" t="s">
        <v>2008</v>
      </c>
      <c r="J144" s="1">
        <v>972</v>
      </c>
      <c r="K144" s="2" t="s">
        <v>2009</v>
      </c>
    </row>
    <row r="145" spans="1:11" x14ac:dyDescent="0.35">
      <c r="A145" t="s">
        <v>2010</v>
      </c>
      <c r="B145" t="s">
        <v>2011</v>
      </c>
      <c r="C145" t="s">
        <v>2012</v>
      </c>
      <c r="D145" t="s">
        <v>2013</v>
      </c>
      <c r="E145" t="s">
        <v>750</v>
      </c>
      <c r="F145">
        <v>978</v>
      </c>
      <c r="G145" t="s">
        <v>751</v>
      </c>
      <c r="I145" s="1" t="s">
        <v>2014</v>
      </c>
      <c r="J145" s="1">
        <v>934</v>
      </c>
      <c r="K145" s="2" t="s">
        <v>2015</v>
      </c>
    </row>
    <row r="146" spans="1:11" x14ac:dyDescent="0.35">
      <c r="A146" t="s">
        <v>2016</v>
      </c>
      <c r="B146" t="s">
        <v>2017</v>
      </c>
      <c r="C146" t="s">
        <v>2018</v>
      </c>
      <c r="D146" t="s">
        <v>2019</v>
      </c>
      <c r="E146" t="s">
        <v>2020</v>
      </c>
      <c r="F146">
        <v>484</v>
      </c>
      <c r="G146" t="s">
        <v>2021</v>
      </c>
      <c r="I146" s="1" t="s">
        <v>2022</v>
      </c>
      <c r="J146" s="1">
        <v>788</v>
      </c>
      <c r="K146" s="2" t="s">
        <v>2023</v>
      </c>
    </row>
    <row r="147" spans="1:11" x14ac:dyDescent="0.35">
      <c r="A147" t="s">
        <v>2024</v>
      </c>
      <c r="B147" t="s">
        <v>2025</v>
      </c>
      <c r="C147" t="s">
        <v>2026</v>
      </c>
      <c r="D147" t="s">
        <v>2027</v>
      </c>
      <c r="E147" t="s">
        <v>219</v>
      </c>
      <c r="F147">
        <v>840</v>
      </c>
      <c r="G147" t="s">
        <v>1357</v>
      </c>
      <c r="I147" s="1" t="s">
        <v>2028</v>
      </c>
      <c r="J147" s="1">
        <v>776</v>
      </c>
      <c r="K147" s="2" t="s">
        <v>2029</v>
      </c>
    </row>
    <row r="148" spans="1:11" x14ac:dyDescent="0.35">
      <c r="A148" t="s">
        <v>2030</v>
      </c>
      <c r="B148" t="s">
        <v>2031</v>
      </c>
      <c r="C148" t="s">
        <v>2032</v>
      </c>
      <c r="D148" t="s">
        <v>2033</v>
      </c>
      <c r="E148" t="s">
        <v>2034</v>
      </c>
      <c r="F148">
        <v>498</v>
      </c>
      <c r="G148" t="s">
        <v>2035</v>
      </c>
      <c r="I148" s="1" t="s">
        <v>2036</v>
      </c>
      <c r="J148" s="1">
        <v>949</v>
      </c>
      <c r="K148" s="2" t="s">
        <v>2037</v>
      </c>
    </row>
    <row r="149" spans="1:11" x14ac:dyDescent="0.35">
      <c r="A149" t="s">
        <v>2038</v>
      </c>
      <c r="B149" t="s">
        <v>2039</v>
      </c>
      <c r="C149" t="s">
        <v>2040</v>
      </c>
      <c r="D149" t="s">
        <v>2041</v>
      </c>
      <c r="E149" t="s">
        <v>750</v>
      </c>
      <c r="F149">
        <v>978</v>
      </c>
      <c r="G149" t="s">
        <v>751</v>
      </c>
      <c r="I149" s="1" t="s">
        <v>2042</v>
      </c>
      <c r="J149" s="1">
        <v>780</v>
      </c>
      <c r="K149" s="2" t="s">
        <v>2043</v>
      </c>
    </row>
    <row r="150" spans="1:11" x14ac:dyDescent="0.35">
      <c r="A150" t="s">
        <v>2044</v>
      </c>
      <c r="B150" t="s">
        <v>2045</v>
      </c>
      <c r="C150" t="s">
        <v>2046</v>
      </c>
      <c r="D150" t="s">
        <v>2047</v>
      </c>
      <c r="E150" t="s">
        <v>2048</v>
      </c>
      <c r="F150">
        <v>496</v>
      </c>
      <c r="G150" t="s">
        <v>2049</v>
      </c>
      <c r="I150" s="1" t="s">
        <v>2050</v>
      </c>
      <c r="J150" s="1">
        <v>0</v>
      </c>
      <c r="K150" s="2" t="s">
        <v>2051</v>
      </c>
    </row>
    <row r="151" spans="1:11" x14ac:dyDescent="0.35">
      <c r="A151" t="s">
        <v>2052</v>
      </c>
      <c r="B151" t="s">
        <v>2053</v>
      </c>
      <c r="C151" t="s">
        <v>2054</v>
      </c>
      <c r="D151" t="s">
        <v>2055</v>
      </c>
      <c r="E151" t="s">
        <v>750</v>
      </c>
      <c r="F151">
        <v>978</v>
      </c>
      <c r="G151" t="s">
        <v>751</v>
      </c>
      <c r="I151" s="1" t="s">
        <v>2056</v>
      </c>
      <c r="J151" s="1">
        <v>901</v>
      </c>
      <c r="K151" s="2" t="s">
        <v>2057</v>
      </c>
    </row>
    <row r="152" spans="1:11" x14ac:dyDescent="0.35">
      <c r="A152" t="s">
        <v>2058</v>
      </c>
      <c r="B152" t="s">
        <v>2059</v>
      </c>
      <c r="C152" t="s">
        <v>2060</v>
      </c>
      <c r="D152" t="s">
        <v>2061</v>
      </c>
      <c r="E152" t="s">
        <v>787</v>
      </c>
      <c r="F152">
        <v>951</v>
      </c>
      <c r="G152" t="s">
        <v>788</v>
      </c>
      <c r="I152" s="1" t="s">
        <v>2062</v>
      </c>
      <c r="J152" s="1">
        <v>834</v>
      </c>
      <c r="K152" s="2" t="s">
        <v>2063</v>
      </c>
    </row>
    <row r="153" spans="1:11" x14ac:dyDescent="0.35">
      <c r="A153" t="s">
        <v>2064</v>
      </c>
      <c r="B153" t="s">
        <v>2065</v>
      </c>
      <c r="C153" t="s">
        <v>2066</v>
      </c>
      <c r="D153" t="s">
        <v>2067</v>
      </c>
      <c r="E153" t="s">
        <v>2068</v>
      </c>
      <c r="F153">
        <v>943</v>
      </c>
      <c r="G153" t="s">
        <v>2069</v>
      </c>
      <c r="I153" s="1" t="s">
        <v>2070</v>
      </c>
      <c r="J153" s="1">
        <v>980</v>
      </c>
      <c r="K153" s="2" t="s">
        <v>2071</v>
      </c>
    </row>
    <row r="154" spans="1:11" x14ac:dyDescent="0.35">
      <c r="A154" t="s">
        <v>2072</v>
      </c>
      <c r="B154" t="s">
        <v>2073</v>
      </c>
      <c r="C154" t="s">
        <v>2074</v>
      </c>
      <c r="D154" t="s">
        <v>2075</v>
      </c>
      <c r="E154" t="s">
        <v>2076</v>
      </c>
      <c r="F154">
        <v>104</v>
      </c>
      <c r="G154" t="s">
        <v>2077</v>
      </c>
      <c r="I154" s="1" t="s">
        <v>2078</v>
      </c>
      <c r="J154" s="1">
        <v>800</v>
      </c>
      <c r="K154" s="2" t="s">
        <v>2079</v>
      </c>
    </row>
    <row r="155" spans="1:11" x14ac:dyDescent="0.35">
      <c r="A155" t="s">
        <v>2080</v>
      </c>
      <c r="B155" t="s">
        <v>2081</v>
      </c>
      <c r="C155" t="s">
        <v>2082</v>
      </c>
      <c r="D155" t="s">
        <v>2083</v>
      </c>
      <c r="E155" t="s">
        <v>2084</v>
      </c>
      <c r="F155">
        <v>516</v>
      </c>
      <c r="G155" t="s">
        <v>2085</v>
      </c>
      <c r="I155" s="1" t="s">
        <v>2086</v>
      </c>
      <c r="J155" s="1">
        <v>840</v>
      </c>
      <c r="K155" s="2" t="s">
        <v>2087</v>
      </c>
    </row>
    <row r="156" spans="1:11" x14ac:dyDescent="0.35">
      <c r="A156" t="s">
        <v>2088</v>
      </c>
      <c r="B156" t="s">
        <v>2089</v>
      </c>
      <c r="C156" t="s">
        <v>2090</v>
      </c>
      <c r="D156" t="s">
        <v>2091</v>
      </c>
      <c r="I156" s="1" t="s">
        <v>2086</v>
      </c>
      <c r="J156" s="1"/>
      <c r="K156" s="2"/>
    </row>
    <row r="157" spans="1:11" x14ac:dyDescent="0.35">
      <c r="A157" t="s">
        <v>2092</v>
      </c>
      <c r="B157" t="s">
        <v>2093</v>
      </c>
      <c r="C157" t="s">
        <v>2094</v>
      </c>
      <c r="D157" t="s">
        <v>2095</v>
      </c>
      <c r="E157" t="s">
        <v>2096</v>
      </c>
      <c r="F157">
        <v>524</v>
      </c>
      <c r="G157" t="s">
        <v>2097</v>
      </c>
      <c r="I157" s="1" t="s">
        <v>2098</v>
      </c>
      <c r="J157" s="1">
        <v>858</v>
      </c>
      <c r="K157" s="2" t="s">
        <v>2099</v>
      </c>
    </row>
    <row r="158" spans="1:11" x14ac:dyDescent="0.35">
      <c r="A158" t="s">
        <v>2100</v>
      </c>
      <c r="B158" t="s">
        <v>2101</v>
      </c>
      <c r="C158" t="s">
        <v>2102</v>
      </c>
      <c r="D158" t="s">
        <v>2103</v>
      </c>
      <c r="E158" t="s">
        <v>2104</v>
      </c>
      <c r="F158">
        <v>558</v>
      </c>
      <c r="G158" t="s">
        <v>2105</v>
      </c>
      <c r="I158" s="1" t="s">
        <v>2106</v>
      </c>
      <c r="J158" s="1">
        <v>860</v>
      </c>
      <c r="K158" s="2" t="s">
        <v>2107</v>
      </c>
    </row>
    <row r="159" spans="1:11" x14ac:dyDescent="0.35">
      <c r="A159" t="s">
        <v>2108</v>
      </c>
      <c r="B159" t="s">
        <v>2109</v>
      </c>
      <c r="C159" t="s">
        <v>2110</v>
      </c>
      <c r="D159" t="s">
        <v>2111</v>
      </c>
      <c r="E159" t="s">
        <v>1017</v>
      </c>
      <c r="F159">
        <v>952</v>
      </c>
      <c r="G159" t="s">
        <v>1018</v>
      </c>
      <c r="I159" s="1" t="s">
        <v>2112</v>
      </c>
      <c r="J159" s="1">
        <v>937</v>
      </c>
      <c r="K159" s="2" t="s">
        <v>2113</v>
      </c>
    </row>
    <row r="160" spans="1:11" x14ac:dyDescent="0.35">
      <c r="A160" t="s">
        <v>2114</v>
      </c>
      <c r="B160" t="s">
        <v>2115</v>
      </c>
      <c r="C160" t="s">
        <v>2116</v>
      </c>
      <c r="D160" t="s">
        <v>2117</v>
      </c>
      <c r="E160" t="s">
        <v>2118</v>
      </c>
      <c r="F160">
        <v>566</v>
      </c>
      <c r="G160" t="s">
        <v>2119</v>
      </c>
      <c r="I160" s="1" t="s">
        <v>2120</v>
      </c>
      <c r="J160" s="1">
        <v>704</v>
      </c>
      <c r="K160" s="2" t="s">
        <v>2121</v>
      </c>
    </row>
    <row r="161" spans="1:11" x14ac:dyDescent="0.35">
      <c r="A161" t="s">
        <v>2122</v>
      </c>
      <c r="B161" t="s">
        <v>2123</v>
      </c>
      <c r="C161" t="s">
        <v>2124</v>
      </c>
      <c r="D161" t="s">
        <v>2125</v>
      </c>
      <c r="I161" s="1" t="s">
        <v>2126</v>
      </c>
      <c r="J161" s="1">
        <v>548</v>
      </c>
      <c r="K161" s="2" t="s">
        <v>2127</v>
      </c>
    </row>
    <row r="162" spans="1:11" x14ac:dyDescent="0.35">
      <c r="A162" t="s">
        <v>2128</v>
      </c>
      <c r="B162" t="s">
        <v>2129</v>
      </c>
      <c r="C162" t="s">
        <v>2130</v>
      </c>
      <c r="D162" t="s">
        <v>2131</v>
      </c>
      <c r="E162" t="s">
        <v>2132</v>
      </c>
      <c r="F162">
        <v>578</v>
      </c>
      <c r="G162" t="s">
        <v>2133</v>
      </c>
      <c r="I162" s="1" t="s">
        <v>2134</v>
      </c>
      <c r="J162" s="1">
        <v>882</v>
      </c>
      <c r="K162" s="2" t="s">
        <v>2135</v>
      </c>
    </row>
    <row r="163" spans="1:11" x14ac:dyDescent="0.35">
      <c r="A163" t="s">
        <v>2136</v>
      </c>
      <c r="B163" t="s">
        <v>2137</v>
      </c>
      <c r="C163" t="s">
        <v>2138</v>
      </c>
      <c r="D163" t="s">
        <v>2139</v>
      </c>
      <c r="I163" s="1" t="s">
        <v>2140</v>
      </c>
      <c r="J163" s="1">
        <v>950</v>
      </c>
      <c r="K163" s="2" t="s">
        <v>2141</v>
      </c>
    </row>
    <row r="164" spans="1:11" x14ac:dyDescent="0.35">
      <c r="A164" t="s">
        <v>2142</v>
      </c>
      <c r="B164" t="s">
        <v>2143</v>
      </c>
      <c r="C164" t="s">
        <v>2144</v>
      </c>
      <c r="D164" t="s">
        <v>2145</v>
      </c>
      <c r="E164" t="s">
        <v>2146</v>
      </c>
      <c r="F164">
        <v>554</v>
      </c>
      <c r="G164" t="s">
        <v>2147</v>
      </c>
      <c r="I164" s="1" t="s">
        <v>2148</v>
      </c>
      <c r="J164" s="1">
        <v>951</v>
      </c>
      <c r="K164" s="2" t="s">
        <v>2149</v>
      </c>
    </row>
    <row r="165" spans="1:11" x14ac:dyDescent="0.35">
      <c r="A165" t="s">
        <v>2150</v>
      </c>
      <c r="B165" t="s">
        <v>2151</v>
      </c>
      <c r="C165" t="s">
        <v>2152</v>
      </c>
      <c r="D165" t="s">
        <v>2153</v>
      </c>
      <c r="E165" t="s">
        <v>2154</v>
      </c>
      <c r="F165">
        <v>512</v>
      </c>
      <c r="G165" t="s">
        <v>2155</v>
      </c>
      <c r="I165" s="1" t="s">
        <v>2156</v>
      </c>
      <c r="J165" s="1">
        <v>952</v>
      </c>
      <c r="K165" s="2" t="s">
        <v>2157</v>
      </c>
    </row>
    <row r="166" spans="1:11" x14ac:dyDescent="0.35">
      <c r="A166" t="s">
        <v>2158</v>
      </c>
      <c r="B166" t="s">
        <v>2159</v>
      </c>
      <c r="C166" t="s">
        <v>2160</v>
      </c>
      <c r="D166" t="s">
        <v>2161</v>
      </c>
      <c r="E166" t="s">
        <v>2162</v>
      </c>
      <c r="F166">
        <v>800</v>
      </c>
      <c r="G166" t="s">
        <v>2163</v>
      </c>
      <c r="I166" s="1" t="s">
        <v>2164</v>
      </c>
      <c r="J166" s="1">
        <v>886</v>
      </c>
      <c r="K166" s="2" t="s">
        <v>2165</v>
      </c>
    </row>
    <row r="167" spans="1:11" x14ac:dyDescent="0.35">
      <c r="A167" t="s">
        <v>2166</v>
      </c>
      <c r="B167" t="s">
        <v>2167</v>
      </c>
      <c r="C167" t="s">
        <v>2168</v>
      </c>
      <c r="D167" t="s">
        <v>2169</v>
      </c>
      <c r="E167" t="s">
        <v>2170</v>
      </c>
      <c r="F167">
        <v>860</v>
      </c>
      <c r="G167" t="s">
        <v>2107</v>
      </c>
      <c r="I167" s="1" t="s">
        <v>2171</v>
      </c>
      <c r="J167" s="1">
        <v>710</v>
      </c>
      <c r="K167" s="2" t="s">
        <v>2172</v>
      </c>
    </row>
    <row r="168" spans="1:11" x14ac:dyDescent="0.35">
      <c r="A168" t="s">
        <v>2173</v>
      </c>
      <c r="B168" t="s">
        <v>2174</v>
      </c>
      <c r="C168" t="s">
        <v>2175</v>
      </c>
      <c r="D168" t="s">
        <v>2176</v>
      </c>
      <c r="E168" t="s">
        <v>2177</v>
      </c>
      <c r="F168">
        <v>586</v>
      </c>
      <c r="G168" t="s">
        <v>2178</v>
      </c>
      <c r="I168" s="1" t="s">
        <v>2179</v>
      </c>
      <c r="J168" s="1">
        <v>967</v>
      </c>
      <c r="K168" s="2" t="s">
        <v>2180</v>
      </c>
    </row>
    <row r="169" spans="1:11" x14ac:dyDescent="0.35">
      <c r="A169" t="s">
        <v>2181</v>
      </c>
      <c r="B169" t="s">
        <v>2182</v>
      </c>
      <c r="C169" t="s">
        <v>2183</v>
      </c>
      <c r="D169" t="s">
        <v>2184</v>
      </c>
      <c r="E169" t="s">
        <v>219</v>
      </c>
      <c r="F169">
        <v>840</v>
      </c>
      <c r="G169" t="s">
        <v>1357</v>
      </c>
    </row>
    <row r="170" spans="1:11" x14ac:dyDescent="0.35">
      <c r="A170" t="s">
        <v>2185</v>
      </c>
      <c r="B170" t="s">
        <v>2186</v>
      </c>
      <c r="C170" t="s">
        <v>2187</v>
      </c>
      <c r="D170" t="s">
        <v>2188</v>
      </c>
      <c r="E170" t="s">
        <v>2189</v>
      </c>
      <c r="F170">
        <v>590</v>
      </c>
      <c r="G170" t="s">
        <v>1811</v>
      </c>
    </row>
    <row r="171" spans="1:11" x14ac:dyDescent="0.35">
      <c r="A171" t="s">
        <v>2190</v>
      </c>
      <c r="B171" t="s">
        <v>2191</v>
      </c>
      <c r="C171" t="s">
        <v>2192</v>
      </c>
      <c r="D171" t="s">
        <v>2193</v>
      </c>
      <c r="E171" t="s">
        <v>2194</v>
      </c>
      <c r="F171">
        <v>598</v>
      </c>
      <c r="G171" t="s">
        <v>1827</v>
      </c>
    </row>
    <row r="172" spans="1:11" x14ac:dyDescent="0.35">
      <c r="A172" t="s">
        <v>2195</v>
      </c>
      <c r="B172" t="s">
        <v>2196</v>
      </c>
      <c r="C172" t="s">
        <v>2197</v>
      </c>
      <c r="D172" t="s">
        <v>2198</v>
      </c>
      <c r="E172" t="s">
        <v>2199</v>
      </c>
      <c r="F172">
        <v>600</v>
      </c>
      <c r="G172" t="s">
        <v>2200</v>
      </c>
    </row>
    <row r="173" spans="1:11" x14ac:dyDescent="0.35">
      <c r="A173" t="s">
        <v>2201</v>
      </c>
      <c r="B173" t="s">
        <v>2202</v>
      </c>
      <c r="C173" t="s">
        <v>2203</v>
      </c>
      <c r="D173" t="s">
        <v>2204</v>
      </c>
      <c r="E173" t="s">
        <v>750</v>
      </c>
      <c r="F173">
        <v>978</v>
      </c>
      <c r="G173" t="s">
        <v>751</v>
      </c>
    </row>
    <row r="174" spans="1:11" x14ac:dyDescent="0.35">
      <c r="A174" t="s">
        <v>2205</v>
      </c>
      <c r="B174" t="s">
        <v>2206</v>
      </c>
      <c r="C174" t="s">
        <v>2207</v>
      </c>
      <c r="D174" t="s">
        <v>2208</v>
      </c>
      <c r="E174" t="s">
        <v>2209</v>
      </c>
      <c r="F174">
        <v>604</v>
      </c>
      <c r="G174" t="s">
        <v>2210</v>
      </c>
    </row>
    <row r="175" spans="1:11" x14ac:dyDescent="0.35">
      <c r="A175" t="s">
        <v>2211</v>
      </c>
      <c r="B175" t="s">
        <v>2212</v>
      </c>
      <c r="C175" t="s">
        <v>2213</v>
      </c>
      <c r="D175" t="s">
        <v>2214</v>
      </c>
      <c r="E175" t="s">
        <v>2215</v>
      </c>
      <c r="F175">
        <v>608</v>
      </c>
      <c r="G175" t="s">
        <v>2216</v>
      </c>
    </row>
    <row r="176" spans="1:11" x14ac:dyDescent="0.35">
      <c r="A176" t="s">
        <v>2217</v>
      </c>
      <c r="B176" t="s">
        <v>2218</v>
      </c>
      <c r="C176" t="s">
        <v>2219</v>
      </c>
      <c r="D176" t="s">
        <v>2220</v>
      </c>
    </row>
    <row r="177" spans="1:7" x14ac:dyDescent="0.35">
      <c r="A177" t="s">
        <v>2221</v>
      </c>
      <c r="B177" t="s">
        <v>2222</v>
      </c>
      <c r="C177" t="s">
        <v>2223</v>
      </c>
      <c r="D177" t="s">
        <v>2224</v>
      </c>
      <c r="E177" t="s">
        <v>2225</v>
      </c>
      <c r="F177">
        <v>985</v>
      </c>
      <c r="G177" t="s">
        <v>2226</v>
      </c>
    </row>
    <row r="178" spans="1:7" x14ac:dyDescent="0.35">
      <c r="A178" t="s">
        <v>2227</v>
      </c>
      <c r="B178" t="s">
        <v>2228</v>
      </c>
      <c r="C178" t="s">
        <v>2229</v>
      </c>
      <c r="D178" t="s">
        <v>2230</v>
      </c>
      <c r="E178" t="s">
        <v>750</v>
      </c>
      <c r="F178">
        <v>978</v>
      </c>
      <c r="G178" t="s">
        <v>751</v>
      </c>
    </row>
    <row r="179" spans="1:7" x14ac:dyDescent="0.35">
      <c r="A179" t="s">
        <v>2231</v>
      </c>
      <c r="B179" t="s">
        <v>2232</v>
      </c>
      <c r="C179" t="s">
        <v>2233</v>
      </c>
      <c r="D179" t="s">
        <v>2234</v>
      </c>
      <c r="E179" t="s">
        <v>219</v>
      </c>
      <c r="F179">
        <v>840</v>
      </c>
      <c r="G179" t="s">
        <v>1357</v>
      </c>
    </row>
    <row r="180" spans="1:7" x14ac:dyDescent="0.35">
      <c r="A180" t="s">
        <v>2235</v>
      </c>
      <c r="B180" t="s">
        <v>2236</v>
      </c>
      <c r="C180" t="s">
        <v>2237</v>
      </c>
      <c r="D180" t="s">
        <v>2238</v>
      </c>
      <c r="E180" t="s">
        <v>750</v>
      </c>
      <c r="F180">
        <v>978</v>
      </c>
      <c r="G180" t="s">
        <v>751</v>
      </c>
    </row>
    <row r="181" spans="1:7" x14ac:dyDescent="0.35">
      <c r="A181" t="s">
        <v>2239</v>
      </c>
      <c r="B181" t="s">
        <v>2240</v>
      </c>
      <c r="C181" t="s">
        <v>2241</v>
      </c>
      <c r="D181" t="s">
        <v>2242</v>
      </c>
      <c r="E181" t="s">
        <v>2243</v>
      </c>
      <c r="F181">
        <v>634</v>
      </c>
      <c r="G181" t="s">
        <v>2244</v>
      </c>
    </row>
    <row r="182" spans="1:7" x14ac:dyDescent="0.35">
      <c r="A182" s="3" t="s">
        <v>2245</v>
      </c>
      <c r="B182" s="3" t="s">
        <v>2246</v>
      </c>
      <c r="C182" s="3" t="s">
        <v>2247</v>
      </c>
      <c r="D182" s="3" t="s">
        <v>2248</v>
      </c>
      <c r="E182" s="3" t="s">
        <v>1146</v>
      </c>
      <c r="F182" s="3">
        <v>950</v>
      </c>
      <c r="G182" s="3" t="s">
        <v>1147</v>
      </c>
    </row>
    <row r="183" spans="1:7" ht="28" x14ac:dyDescent="0.35">
      <c r="A183" s="3" t="s">
        <v>2249</v>
      </c>
      <c r="B183" s="3" t="s">
        <v>2250</v>
      </c>
      <c r="C183" s="3" t="s">
        <v>2251</v>
      </c>
      <c r="D183" s="3" t="s">
        <v>2252</v>
      </c>
      <c r="E183" s="3" t="s">
        <v>2253</v>
      </c>
      <c r="F183" s="3">
        <v>976</v>
      </c>
      <c r="G183" s="3" t="s">
        <v>2254</v>
      </c>
    </row>
    <row r="184" spans="1:7" x14ac:dyDescent="0.35">
      <c r="A184" t="s">
        <v>2255</v>
      </c>
      <c r="B184" t="s">
        <v>2256</v>
      </c>
      <c r="C184" t="s">
        <v>2257</v>
      </c>
      <c r="D184" t="s">
        <v>2258</v>
      </c>
      <c r="E184" t="s">
        <v>2259</v>
      </c>
      <c r="F184">
        <v>214</v>
      </c>
      <c r="G184" t="s">
        <v>2260</v>
      </c>
    </row>
    <row r="185" spans="1:7" x14ac:dyDescent="0.35">
      <c r="A185" t="s">
        <v>2261</v>
      </c>
      <c r="B185" t="s">
        <v>2262</v>
      </c>
      <c r="C185" t="s">
        <v>2263</v>
      </c>
      <c r="D185" t="s">
        <v>2264</v>
      </c>
      <c r="E185" t="s">
        <v>1146</v>
      </c>
      <c r="F185">
        <v>950</v>
      </c>
      <c r="G185" t="s">
        <v>1147</v>
      </c>
    </row>
    <row r="186" spans="1:7" x14ac:dyDescent="0.35">
      <c r="A186" t="s">
        <v>2265</v>
      </c>
      <c r="B186" t="s">
        <v>2266</v>
      </c>
      <c r="C186" t="s">
        <v>2267</v>
      </c>
      <c r="D186" t="s">
        <v>2268</v>
      </c>
      <c r="E186" t="s">
        <v>2269</v>
      </c>
      <c r="F186">
        <v>417</v>
      </c>
      <c r="G186" t="s">
        <v>2270</v>
      </c>
    </row>
    <row r="187" spans="1:7" x14ac:dyDescent="0.35">
      <c r="A187" s="3" t="s">
        <v>2271</v>
      </c>
      <c r="B187" s="3" t="s">
        <v>2272</v>
      </c>
      <c r="C187" s="3" t="s">
        <v>2273</v>
      </c>
      <c r="D187" s="3" t="s">
        <v>2274</v>
      </c>
      <c r="E187" s="3" t="s">
        <v>2275</v>
      </c>
      <c r="F187" s="3">
        <v>203</v>
      </c>
      <c r="G187" s="3" t="s">
        <v>2276</v>
      </c>
    </row>
    <row r="188" spans="1:7" x14ac:dyDescent="0.35">
      <c r="A188" t="s">
        <v>2277</v>
      </c>
      <c r="B188" t="s">
        <v>2278</v>
      </c>
      <c r="C188" t="s">
        <v>2279</v>
      </c>
      <c r="D188" t="s">
        <v>2280</v>
      </c>
      <c r="E188" t="s">
        <v>750</v>
      </c>
      <c r="F188">
        <v>978</v>
      </c>
      <c r="G188" t="s">
        <v>751</v>
      </c>
    </row>
    <row r="189" spans="1:7" x14ac:dyDescent="0.35">
      <c r="A189" t="s">
        <v>2281</v>
      </c>
      <c r="B189" t="s">
        <v>2282</v>
      </c>
      <c r="C189" t="s">
        <v>2283</v>
      </c>
      <c r="D189" t="s">
        <v>2284</v>
      </c>
      <c r="E189" t="s">
        <v>2285</v>
      </c>
      <c r="F189">
        <v>946</v>
      </c>
      <c r="G189" t="s">
        <v>2286</v>
      </c>
    </row>
    <row r="190" spans="1:7" x14ac:dyDescent="0.35">
      <c r="A190" t="s">
        <v>2287</v>
      </c>
      <c r="B190" t="s">
        <v>2288</v>
      </c>
      <c r="C190" t="s">
        <v>2289</v>
      </c>
      <c r="D190" t="s">
        <v>2290</v>
      </c>
      <c r="E190" t="s">
        <v>2291</v>
      </c>
      <c r="F190">
        <v>826</v>
      </c>
      <c r="G190" t="s">
        <v>2292</v>
      </c>
    </row>
    <row r="191" spans="1:7" x14ac:dyDescent="0.35">
      <c r="A191" t="s">
        <v>2293</v>
      </c>
      <c r="B191" t="s">
        <v>2294</v>
      </c>
      <c r="C191" t="s">
        <v>2295</v>
      </c>
      <c r="D191" t="s">
        <v>2296</v>
      </c>
      <c r="E191" t="s">
        <v>2297</v>
      </c>
      <c r="F191">
        <v>418</v>
      </c>
      <c r="G191" t="s">
        <v>2298</v>
      </c>
    </row>
    <row r="192" spans="1:7" x14ac:dyDescent="0.35">
      <c r="A192" t="s">
        <v>2299</v>
      </c>
      <c r="B192" t="s">
        <v>2300</v>
      </c>
      <c r="C192" t="s">
        <v>2301</v>
      </c>
      <c r="D192" t="s">
        <v>2302</v>
      </c>
      <c r="E192" t="s">
        <v>2303</v>
      </c>
      <c r="F192">
        <v>646</v>
      </c>
      <c r="G192" t="s">
        <v>2304</v>
      </c>
    </row>
    <row r="193" spans="1:7" x14ac:dyDescent="0.35">
      <c r="A193" t="s">
        <v>2305</v>
      </c>
      <c r="B193" t="s">
        <v>2306</v>
      </c>
      <c r="C193" t="s">
        <v>2307</v>
      </c>
      <c r="D193" t="s">
        <v>2308</v>
      </c>
    </row>
    <row r="194" spans="1:7" x14ac:dyDescent="0.35">
      <c r="A194" t="s">
        <v>2309</v>
      </c>
      <c r="B194" t="s">
        <v>2310</v>
      </c>
      <c r="C194" t="s">
        <v>2311</v>
      </c>
      <c r="D194" t="s">
        <v>2312</v>
      </c>
      <c r="E194" t="s">
        <v>2313</v>
      </c>
      <c r="F194">
        <v>654</v>
      </c>
      <c r="G194" t="s">
        <v>2314</v>
      </c>
    </row>
    <row r="195" spans="1:7" x14ac:dyDescent="0.35">
      <c r="A195" t="s">
        <v>2315</v>
      </c>
      <c r="B195" t="s">
        <v>2316</v>
      </c>
      <c r="C195" t="s">
        <v>2317</v>
      </c>
      <c r="D195" t="s">
        <v>2318</v>
      </c>
      <c r="E195" t="s">
        <v>787</v>
      </c>
      <c r="F195">
        <v>951</v>
      </c>
      <c r="G195" t="s">
        <v>788</v>
      </c>
    </row>
    <row r="196" spans="1:7" x14ac:dyDescent="0.35">
      <c r="A196" t="s">
        <v>2319</v>
      </c>
      <c r="B196" t="s">
        <v>2320</v>
      </c>
      <c r="C196" t="s">
        <v>2321</v>
      </c>
      <c r="D196" t="s">
        <v>2322</v>
      </c>
      <c r="E196" t="s">
        <v>750</v>
      </c>
      <c r="F196">
        <v>978</v>
      </c>
      <c r="G196" t="s">
        <v>751</v>
      </c>
    </row>
    <row r="197" spans="1:7" x14ac:dyDescent="0.35">
      <c r="A197" t="s">
        <v>2323</v>
      </c>
      <c r="B197" t="s">
        <v>2324</v>
      </c>
      <c r="C197" t="s">
        <v>2325</v>
      </c>
      <c r="D197" t="s">
        <v>2326</v>
      </c>
      <c r="E197" t="s">
        <v>750</v>
      </c>
      <c r="F197">
        <v>978</v>
      </c>
      <c r="G197" t="s">
        <v>751</v>
      </c>
    </row>
    <row r="198" spans="1:7" x14ac:dyDescent="0.35">
      <c r="A198" t="s">
        <v>2327</v>
      </c>
      <c r="B198" t="s">
        <v>2328</v>
      </c>
      <c r="C198" t="s">
        <v>2329</v>
      </c>
      <c r="D198" t="s">
        <v>2330</v>
      </c>
      <c r="E198" t="s">
        <v>787</v>
      </c>
      <c r="F198">
        <v>951</v>
      </c>
      <c r="G198" t="s">
        <v>788</v>
      </c>
    </row>
    <row r="199" spans="1:7" x14ac:dyDescent="0.35">
      <c r="A199" t="s">
        <v>2331</v>
      </c>
      <c r="B199" t="s">
        <v>2332</v>
      </c>
      <c r="C199" t="s">
        <v>2333</v>
      </c>
      <c r="D199" t="s">
        <v>2334</v>
      </c>
      <c r="E199" t="s">
        <v>750</v>
      </c>
      <c r="F199">
        <v>978</v>
      </c>
      <c r="G199" t="s">
        <v>751</v>
      </c>
    </row>
    <row r="200" spans="1:7" x14ac:dyDescent="0.35">
      <c r="A200" t="s">
        <v>2335</v>
      </c>
      <c r="B200" t="s">
        <v>2336</v>
      </c>
      <c r="C200" t="s">
        <v>2337</v>
      </c>
      <c r="D200" t="s">
        <v>2338</v>
      </c>
      <c r="E200" t="s">
        <v>787</v>
      </c>
      <c r="F200">
        <v>951</v>
      </c>
      <c r="G200" t="s">
        <v>788</v>
      </c>
    </row>
    <row r="201" spans="1:7" x14ac:dyDescent="0.35">
      <c r="A201" t="s">
        <v>2339</v>
      </c>
      <c r="B201" t="s">
        <v>2340</v>
      </c>
      <c r="C201" t="s">
        <v>2341</v>
      </c>
      <c r="D201" t="s">
        <v>2342</v>
      </c>
      <c r="E201" t="s">
        <v>750</v>
      </c>
      <c r="F201">
        <v>978</v>
      </c>
      <c r="G201" t="s">
        <v>751</v>
      </c>
    </row>
    <row r="202" spans="1:7" x14ac:dyDescent="0.35">
      <c r="A202" t="s">
        <v>2343</v>
      </c>
      <c r="B202" t="s">
        <v>2344</v>
      </c>
      <c r="C202" t="s">
        <v>2345</v>
      </c>
      <c r="D202" t="s">
        <v>2346</v>
      </c>
      <c r="E202" t="s">
        <v>219</v>
      </c>
      <c r="F202">
        <v>840</v>
      </c>
      <c r="G202" t="s">
        <v>1357</v>
      </c>
    </row>
    <row r="203" spans="1:7" x14ac:dyDescent="0.35">
      <c r="A203" t="s">
        <v>2347</v>
      </c>
      <c r="B203" t="s">
        <v>2348</v>
      </c>
      <c r="C203" t="s">
        <v>2349</v>
      </c>
      <c r="D203" t="s">
        <v>2350</v>
      </c>
      <c r="E203" t="s">
        <v>2351</v>
      </c>
      <c r="F203">
        <v>882</v>
      </c>
      <c r="G203" t="s">
        <v>2352</v>
      </c>
    </row>
    <row r="204" spans="1:7" x14ac:dyDescent="0.35">
      <c r="A204" s="3" t="s">
        <v>2353</v>
      </c>
      <c r="B204" s="3" t="s">
        <v>2354</v>
      </c>
      <c r="C204" s="3" t="s">
        <v>2355</v>
      </c>
      <c r="D204" s="3" t="s">
        <v>2356</v>
      </c>
      <c r="E204" s="3" t="s">
        <v>219</v>
      </c>
      <c r="F204" s="3">
        <v>840</v>
      </c>
      <c r="G204" s="3" t="s">
        <v>1357</v>
      </c>
    </row>
    <row r="205" spans="1:7" x14ac:dyDescent="0.35">
      <c r="A205" t="s">
        <v>2357</v>
      </c>
      <c r="B205" t="s">
        <v>2358</v>
      </c>
      <c r="C205" t="s">
        <v>2359</v>
      </c>
      <c r="D205" t="s">
        <v>2360</v>
      </c>
      <c r="E205" t="s">
        <v>2361</v>
      </c>
      <c r="F205">
        <v>678</v>
      </c>
      <c r="G205" t="s">
        <v>2362</v>
      </c>
    </row>
    <row r="206" spans="1:7" x14ac:dyDescent="0.35">
      <c r="A206" t="s">
        <v>2363</v>
      </c>
      <c r="B206" t="s">
        <v>2364</v>
      </c>
      <c r="C206" t="s">
        <v>2365</v>
      </c>
      <c r="D206" t="s">
        <v>2366</v>
      </c>
      <c r="E206" t="s">
        <v>1017</v>
      </c>
      <c r="F206">
        <v>952</v>
      </c>
      <c r="G206" t="s">
        <v>1018</v>
      </c>
    </row>
    <row r="207" spans="1:7" x14ac:dyDescent="0.35">
      <c r="A207" t="s">
        <v>2367</v>
      </c>
      <c r="B207" t="s">
        <v>2368</v>
      </c>
      <c r="C207" t="s">
        <v>2369</v>
      </c>
      <c r="D207" t="s">
        <v>2370</v>
      </c>
      <c r="E207" t="s">
        <v>2371</v>
      </c>
      <c r="F207">
        <v>941</v>
      </c>
      <c r="G207" t="s">
        <v>2372</v>
      </c>
    </row>
    <row r="208" spans="1:7" x14ac:dyDescent="0.35">
      <c r="A208" t="s">
        <v>2373</v>
      </c>
      <c r="B208" t="s">
        <v>2374</v>
      </c>
      <c r="C208" t="s">
        <v>2375</v>
      </c>
      <c r="D208" t="s">
        <v>2376</v>
      </c>
      <c r="E208" t="s">
        <v>2377</v>
      </c>
      <c r="F208">
        <v>690</v>
      </c>
      <c r="G208" t="s">
        <v>2378</v>
      </c>
    </row>
    <row r="209" spans="1:7" x14ac:dyDescent="0.35">
      <c r="A209" t="s">
        <v>2379</v>
      </c>
      <c r="B209" t="s">
        <v>2380</v>
      </c>
      <c r="C209" t="s">
        <v>2381</v>
      </c>
      <c r="D209" t="s">
        <v>2382</v>
      </c>
      <c r="E209" t="s">
        <v>2383</v>
      </c>
      <c r="F209">
        <v>694</v>
      </c>
      <c r="G209" t="s">
        <v>2384</v>
      </c>
    </row>
    <row r="210" spans="1:7" x14ac:dyDescent="0.35">
      <c r="A210" t="s">
        <v>2385</v>
      </c>
      <c r="B210" t="s">
        <v>2386</v>
      </c>
      <c r="C210" t="s">
        <v>2387</v>
      </c>
      <c r="D210" t="s">
        <v>2388</v>
      </c>
      <c r="E210" t="s">
        <v>2389</v>
      </c>
      <c r="F210">
        <v>702</v>
      </c>
      <c r="G210" t="s">
        <v>2390</v>
      </c>
    </row>
    <row r="211" spans="1:7" x14ac:dyDescent="0.35">
      <c r="A211" t="s">
        <v>2391</v>
      </c>
      <c r="B211" t="s">
        <v>2392</v>
      </c>
      <c r="C211" t="s">
        <v>2393</v>
      </c>
      <c r="D211" t="s">
        <v>2394</v>
      </c>
      <c r="E211" t="s">
        <v>750</v>
      </c>
      <c r="F211">
        <v>978</v>
      </c>
      <c r="G211" t="s">
        <v>751</v>
      </c>
    </row>
    <row r="212" spans="1:7" x14ac:dyDescent="0.35">
      <c r="A212" t="s">
        <v>2395</v>
      </c>
      <c r="B212" t="s">
        <v>2396</v>
      </c>
      <c r="C212" t="s">
        <v>2397</v>
      </c>
      <c r="D212" t="s">
        <v>2398</v>
      </c>
      <c r="E212" t="s">
        <v>750</v>
      </c>
      <c r="F212">
        <v>978</v>
      </c>
      <c r="G212" t="s">
        <v>751</v>
      </c>
    </row>
    <row r="213" spans="1:7" x14ac:dyDescent="0.35">
      <c r="A213" t="s">
        <v>2399</v>
      </c>
      <c r="B213" t="s">
        <v>2400</v>
      </c>
      <c r="C213" t="s">
        <v>2401</v>
      </c>
      <c r="D213" t="s">
        <v>2402</v>
      </c>
      <c r="E213" t="s">
        <v>2403</v>
      </c>
      <c r="F213">
        <v>706</v>
      </c>
      <c r="G213" t="s">
        <v>1959</v>
      </c>
    </row>
    <row r="214" spans="1:7" x14ac:dyDescent="0.35">
      <c r="A214" t="s">
        <v>2404</v>
      </c>
      <c r="B214" t="s">
        <v>2405</v>
      </c>
      <c r="C214" t="s">
        <v>2406</v>
      </c>
      <c r="D214" t="s">
        <v>2407</v>
      </c>
      <c r="E214" t="s">
        <v>2408</v>
      </c>
      <c r="F214">
        <v>938</v>
      </c>
      <c r="G214" t="s">
        <v>2409</v>
      </c>
    </row>
    <row r="215" spans="1:7" x14ac:dyDescent="0.35">
      <c r="A215" t="s">
        <v>2410</v>
      </c>
      <c r="B215" t="s">
        <v>2411</v>
      </c>
      <c r="C215" t="s">
        <v>2412</v>
      </c>
      <c r="D215" t="s">
        <v>2413</v>
      </c>
      <c r="E215" t="s">
        <v>2414</v>
      </c>
      <c r="F215">
        <v>728</v>
      </c>
      <c r="G215" t="s">
        <v>2415</v>
      </c>
    </row>
    <row r="216" spans="1:7" x14ac:dyDescent="0.35">
      <c r="A216" t="s">
        <v>2416</v>
      </c>
      <c r="B216" t="s">
        <v>2417</v>
      </c>
      <c r="C216" t="s">
        <v>2418</v>
      </c>
      <c r="D216" t="s">
        <v>2419</v>
      </c>
      <c r="E216" t="s">
        <v>2420</v>
      </c>
      <c r="F216">
        <v>144</v>
      </c>
      <c r="G216" t="s">
        <v>2421</v>
      </c>
    </row>
    <row r="217" spans="1:7" x14ac:dyDescent="0.35">
      <c r="A217" t="s">
        <v>2422</v>
      </c>
      <c r="B217" t="s">
        <v>2423</v>
      </c>
      <c r="C217" t="s">
        <v>2424</v>
      </c>
      <c r="D217" t="s">
        <v>2425</v>
      </c>
      <c r="E217" t="s">
        <v>2426</v>
      </c>
      <c r="F217">
        <v>752</v>
      </c>
      <c r="G217" t="s">
        <v>2427</v>
      </c>
    </row>
    <row r="218" spans="1:7" x14ac:dyDescent="0.35">
      <c r="A218" t="s">
        <v>2428</v>
      </c>
      <c r="B218" t="s">
        <v>2429</v>
      </c>
      <c r="C218" t="s">
        <v>2430</v>
      </c>
      <c r="D218" t="s">
        <v>2431</v>
      </c>
      <c r="E218" t="s">
        <v>1897</v>
      </c>
      <c r="F218">
        <v>756</v>
      </c>
      <c r="G218" t="s">
        <v>1898</v>
      </c>
    </row>
    <row r="219" spans="1:7" x14ac:dyDescent="0.35">
      <c r="A219" t="s">
        <v>2432</v>
      </c>
      <c r="B219" t="s">
        <v>2433</v>
      </c>
      <c r="C219" t="s">
        <v>2434</v>
      </c>
      <c r="D219" t="s">
        <v>2435</v>
      </c>
      <c r="E219" t="s">
        <v>2436</v>
      </c>
      <c r="F219">
        <v>968</v>
      </c>
      <c r="G219" t="s">
        <v>2437</v>
      </c>
    </row>
    <row r="220" spans="1:7" x14ac:dyDescent="0.35">
      <c r="A220" t="s">
        <v>2438</v>
      </c>
      <c r="B220" t="s">
        <v>2439</v>
      </c>
      <c r="C220" t="s">
        <v>2440</v>
      </c>
      <c r="D220" t="s">
        <v>2441</v>
      </c>
      <c r="E220" t="s">
        <v>2442</v>
      </c>
      <c r="F220">
        <v>760</v>
      </c>
      <c r="G220" t="s">
        <v>2443</v>
      </c>
    </row>
    <row r="221" spans="1:7" x14ac:dyDescent="0.35">
      <c r="A221" t="s">
        <v>2009</v>
      </c>
      <c r="B221" t="s">
        <v>2444</v>
      </c>
      <c r="C221" t="s">
        <v>2445</v>
      </c>
      <c r="D221" t="s">
        <v>2446</v>
      </c>
      <c r="E221" t="s">
        <v>2447</v>
      </c>
      <c r="F221">
        <v>972</v>
      </c>
      <c r="G221" t="s">
        <v>2448</v>
      </c>
    </row>
    <row r="222" spans="1:7" x14ac:dyDescent="0.35">
      <c r="A222" t="s">
        <v>2449</v>
      </c>
      <c r="B222" t="s">
        <v>2450</v>
      </c>
      <c r="C222" t="s">
        <v>2451</v>
      </c>
      <c r="D222" t="s">
        <v>2452</v>
      </c>
      <c r="E222" t="s">
        <v>2453</v>
      </c>
      <c r="F222">
        <v>901</v>
      </c>
      <c r="G222" t="s">
        <v>2454</v>
      </c>
    </row>
    <row r="223" spans="1:7" x14ac:dyDescent="0.35">
      <c r="A223" t="s">
        <v>2455</v>
      </c>
      <c r="B223" t="s">
        <v>2456</v>
      </c>
      <c r="C223" t="s">
        <v>2457</v>
      </c>
      <c r="D223" t="s">
        <v>2458</v>
      </c>
      <c r="E223" t="s">
        <v>2459</v>
      </c>
      <c r="F223">
        <v>834</v>
      </c>
      <c r="G223" t="s">
        <v>2460</v>
      </c>
    </row>
    <row r="224" spans="1:7" x14ac:dyDescent="0.35">
      <c r="A224" s="3" t="s">
        <v>2461</v>
      </c>
      <c r="B224" s="3" t="s">
        <v>2462</v>
      </c>
      <c r="C224" s="3" t="s">
        <v>2463</v>
      </c>
      <c r="D224" s="3" t="s">
        <v>2464</v>
      </c>
      <c r="E224" s="3" t="s">
        <v>1146</v>
      </c>
      <c r="F224" s="3">
        <v>950</v>
      </c>
      <c r="G224" s="3" t="s">
        <v>1147</v>
      </c>
    </row>
    <row r="225" spans="1:7" ht="28" x14ac:dyDescent="0.35">
      <c r="A225" s="3" t="s">
        <v>2465</v>
      </c>
      <c r="B225" s="3" t="s">
        <v>2466</v>
      </c>
      <c r="C225" s="3" t="s">
        <v>2467</v>
      </c>
      <c r="D225" s="3" t="s">
        <v>2468</v>
      </c>
      <c r="E225" s="3" t="s">
        <v>219</v>
      </c>
      <c r="F225" s="3">
        <v>840</v>
      </c>
      <c r="G225" s="3" t="s">
        <v>1357</v>
      </c>
    </row>
    <row r="226" spans="1:7" x14ac:dyDescent="0.35">
      <c r="A226" t="s">
        <v>2469</v>
      </c>
      <c r="B226" t="s">
        <v>2470</v>
      </c>
      <c r="C226" t="s">
        <v>2471</v>
      </c>
      <c r="D226" t="s">
        <v>2472</v>
      </c>
    </row>
    <row r="227" spans="1:7" x14ac:dyDescent="0.35">
      <c r="A227" t="s">
        <v>2473</v>
      </c>
      <c r="B227" t="s">
        <v>2474</v>
      </c>
      <c r="C227" t="s">
        <v>2475</v>
      </c>
      <c r="D227" t="s">
        <v>2476</v>
      </c>
      <c r="E227" t="s">
        <v>750</v>
      </c>
      <c r="F227">
        <v>978</v>
      </c>
      <c r="G227" t="s">
        <v>751</v>
      </c>
    </row>
    <row r="228" spans="1:7" x14ac:dyDescent="0.35">
      <c r="A228" t="s">
        <v>2477</v>
      </c>
      <c r="B228" t="s">
        <v>2478</v>
      </c>
      <c r="C228" t="s">
        <v>2479</v>
      </c>
      <c r="D228" t="s">
        <v>2480</v>
      </c>
      <c r="E228" t="s">
        <v>2481</v>
      </c>
      <c r="F228">
        <v>764</v>
      </c>
      <c r="G228" t="s">
        <v>2482</v>
      </c>
    </row>
    <row r="229" spans="1:7" x14ac:dyDescent="0.35">
      <c r="A229" t="s">
        <v>2483</v>
      </c>
      <c r="B229" t="s">
        <v>2484</v>
      </c>
      <c r="C229" t="s">
        <v>2485</v>
      </c>
      <c r="D229" t="s">
        <v>2486</v>
      </c>
      <c r="E229" t="s">
        <v>219</v>
      </c>
      <c r="F229">
        <v>840</v>
      </c>
      <c r="G229" t="s">
        <v>1357</v>
      </c>
    </row>
    <row r="230" spans="1:7" x14ac:dyDescent="0.35">
      <c r="A230" t="s">
        <v>2487</v>
      </c>
      <c r="B230" t="s">
        <v>2488</v>
      </c>
      <c r="C230" t="s">
        <v>2489</v>
      </c>
      <c r="D230" t="s">
        <v>2490</v>
      </c>
      <c r="E230" t="s">
        <v>1017</v>
      </c>
      <c r="F230">
        <v>952</v>
      </c>
      <c r="G230" t="s">
        <v>1018</v>
      </c>
    </row>
    <row r="231" spans="1:7" x14ac:dyDescent="0.35">
      <c r="A231" t="s">
        <v>2491</v>
      </c>
      <c r="B231" t="s">
        <v>2492</v>
      </c>
      <c r="C231" t="s">
        <v>2493</v>
      </c>
      <c r="D231" t="s">
        <v>2494</v>
      </c>
    </row>
    <row r="232" spans="1:7" x14ac:dyDescent="0.35">
      <c r="A232" t="s">
        <v>2495</v>
      </c>
      <c r="B232" t="s">
        <v>2496</v>
      </c>
      <c r="C232" t="s">
        <v>2497</v>
      </c>
      <c r="D232" t="s">
        <v>2498</v>
      </c>
      <c r="E232" t="s">
        <v>2499</v>
      </c>
      <c r="F232">
        <v>776</v>
      </c>
      <c r="G232" t="s">
        <v>2500</v>
      </c>
    </row>
    <row r="233" spans="1:7" x14ac:dyDescent="0.35">
      <c r="A233" t="s">
        <v>2501</v>
      </c>
      <c r="B233" t="s">
        <v>2502</v>
      </c>
      <c r="C233" t="s">
        <v>2503</v>
      </c>
      <c r="D233" t="s">
        <v>2504</v>
      </c>
      <c r="E233" t="s">
        <v>2505</v>
      </c>
      <c r="F233">
        <v>780</v>
      </c>
      <c r="G233" t="s">
        <v>2506</v>
      </c>
    </row>
    <row r="234" spans="1:7" x14ac:dyDescent="0.35">
      <c r="A234" t="s">
        <v>2507</v>
      </c>
      <c r="B234" t="s">
        <v>2508</v>
      </c>
      <c r="C234" t="s">
        <v>2509</v>
      </c>
      <c r="D234" t="s">
        <v>2510</v>
      </c>
      <c r="E234" t="s">
        <v>2511</v>
      </c>
      <c r="F234">
        <v>788</v>
      </c>
      <c r="G234" t="s">
        <v>2512</v>
      </c>
    </row>
    <row r="235" spans="1:7" x14ac:dyDescent="0.35">
      <c r="A235" t="s">
        <v>2513</v>
      </c>
      <c r="B235" t="s">
        <v>2514</v>
      </c>
      <c r="C235" t="s">
        <v>2515</v>
      </c>
      <c r="D235" t="s">
        <v>2516</v>
      </c>
      <c r="E235" t="s">
        <v>2517</v>
      </c>
      <c r="F235">
        <v>934</v>
      </c>
      <c r="G235" t="s">
        <v>2518</v>
      </c>
    </row>
    <row r="236" spans="1:7" x14ac:dyDescent="0.35">
      <c r="A236" t="s">
        <v>2519</v>
      </c>
      <c r="B236" t="s">
        <v>2520</v>
      </c>
      <c r="C236" t="s">
        <v>2521</v>
      </c>
      <c r="D236" t="s">
        <v>2522</v>
      </c>
      <c r="E236" t="s">
        <v>2523</v>
      </c>
      <c r="F236">
        <v>949</v>
      </c>
      <c r="G236" t="s">
        <v>2524</v>
      </c>
    </row>
    <row r="237" spans="1:7" x14ac:dyDescent="0.35">
      <c r="A237" t="s">
        <v>2525</v>
      </c>
      <c r="B237" t="s">
        <v>2526</v>
      </c>
      <c r="C237" t="s">
        <v>2527</v>
      </c>
      <c r="D237" t="s">
        <v>2528</v>
      </c>
      <c r="E237" t="s">
        <v>2529</v>
      </c>
      <c r="F237">
        <v>0</v>
      </c>
      <c r="G237" t="s">
        <v>2530</v>
      </c>
    </row>
    <row r="238" spans="1:7" x14ac:dyDescent="0.35">
      <c r="A238" t="s">
        <v>2531</v>
      </c>
      <c r="B238" t="s">
        <v>2532</v>
      </c>
      <c r="C238" t="s">
        <v>2533</v>
      </c>
      <c r="D238" t="s">
        <v>2534</v>
      </c>
      <c r="E238" t="s">
        <v>2535</v>
      </c>
      <c r="F238">
        <v>980</v>
      </c>
      <c r="G238" t="s">
        <v>2536</v>
      </c>
    </row>
    <row r="239" spans="1:7" x14ac:dyDescent="0.35">
      <c r="A239" t="s">
        <v>2537</v>
      </c>
      <c r="B239" t="s">
        <v>2538</v>
      </c>
      <c r="C239" t="s">
        <v>2539</v>
      </c>
      <c r="D239" t="s">
        <v>2540</v>
      </c>
      <c r="E239" t="s">
        <v>2541</v>
      </c>
      <c r="F239">
        <v>858</v>
      </c>
      <c r="G239" t="s">
        <v>2542</v>
      </c>
    </row>
    <row r="240" spans="1:7" x14ac:dyDescent="0.35">
      <c r="A240" t="s">
        <v>2543</v>
      </c>
      <c r="B240" t="s">
        <v>2544</v>
      </c>
      <c r="C240" t="s">
        <v>2545</v>
      </c>
      <c r="D240" t="s">
        <v>2546</v>
      </c>
      <c r="E240" t="s">
        <v>2547</v>
      </c>
      <c r="F240">
        <v>548</v>
      </c>
      <c r="G240" t="s">
        <v>2548</v>
      </c>
    </row>
    <row r="241" spans="1:7" x14ac:dyDescent="0.35">
      <c r="A241" t="s">
        <v>2549</v>
      </c>
      <c r="B241" t="s">
        <v>2550</v>
      </c>
      <c r="C241" t="s">
        <v>2551</v>
      </c>
      <c r="D241" t="s">
        <v>2552</v>
      </c>
      <c r="E241" t="s">
        <v>750</v>
      </c>
      <c r="F241">
        <v>978</v>
      </c>
      <c r="G241" t="s">
        <v>751</v>
      </c>
    </row>
    <row r="242" spans="1:7" x14ac:dyDescent="0.35">
      <c r="A242" t="s">
        <v>2553</v>
      </c>
      <c r="B242" t="s">
        <v>2554</v>
      </c>
      <c r="C242" t="s">
        <v>2555</v>
      </c>
      <c r="D242" t="s">
        <v>2556</v>
      </c>
      <c r="E242" t="s">
        <v>2557</v>
      </c>
      <c r="F242">
        <v>937</v>
      </c>
      <c r="G242" t="s">
        <v>2113</v>
      </c>
    </row>
    <row r="243" spans="1:7" x14ac:dyDescent="0.35">
      <c r="A243" t="s">
        <v>2558</v>
      </c>
      <c r="B243" t="s">
        <v>2559</v>
      </c>
      <c r="C243" t="s">
        <v>2560</v>
      </c>
      <c r="D243" t="s">
        <v>2561</v>
      </c>
      <c r="E243" t="s">
        <v>2562</v>
      </c>
      <c r="F243">
        <v>704</v>
      </c>
      <c r="G243" t="s">
        <v>2563</v>
      </c>
    </row>
    <row r="244" spans="1:7" x14ac:dyDescent="0.35">
      <c r="A244" t="s">
        <v>2564</v>
      </c>
      <c r="B244" t="s">
        <v>2565</v>
      </c>
      <c r="C244" t="s">
        <v>2566</v>
      </c>
      <c r="D244" t="s">
        <v>2567</v>
      </c>
      <c r="E244" t="s">
        <v>2568</v>
      </c>
      <c r="F244">
        <v>886</v>
      </c>
      <c r="G244" t="s">
        <v>2569</v>
      </c>
    </row>
    <row r="245" spans="1:7" x14ac:dyDescent="0.35">
      <c r="A245" t="s">
        <v>2570</v>
      </c>
      <c r="B245" t="s">
        <v>2571</v>
      </c>
      <c r="C245" t="s">
        <v>2572</v>
      </c>
      <c r="D245" t="s">
        <v>2573</v>
      </c>
      <c r="E245" t="s">
        <v>2574</v>
      </c>
      <c r="F245">
        <v>967</v>
      </c>
      <c r="G245" t="s">
        <v>2575</v>
      </c>
    </row>
    <row r="246" spans="1:7" x14ac:dyDescent="0.35">
      <c r="A246" t="s">
        <v>2576</v>
      </c>
      <c r="B246" t="s">
        <v>2577</v>
      </c>
      <c r="C246" t="s">
        <v>2578</v>
      </c>
      <c r="D246" t="s">
        <v>2579</v>
      </c>
      <c r="E246" t="s">
        <v>219</v>
      </c>
      <c r="F246">
        <v>840</v>
      </c>
      <c r="G246" t="s">
        <v>1357</v>
      </c>
    </row>
  </sheetData>
  <sheetProtection algorithmName="SHA-512" hashValue="lsECzxGrx2F/HmAnoS16t03nSlhz6aLd9Ah1sHgbGWgoNOLxw+dBcseN+lL49Ow7r7b/dg/ieT65a05cnyjWMw==" saltValue="GxhF6GkDT4yJAYhUq2s/P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O126"/>
  <sheetViews>
    <sheetView showGridLines="0" topLeftCell="C43" zoomScale="80" zoomScaleNormal="80" zoomScaleSheetLayoutView="75" workbookViewId="0">
      <selection activeCell="G55" sqref="G55"/>
    </sheetView>
  </sheetViews>
  <sheetFormatPr defaultColWidth="4" defaultRowHeight="24" customHeight="1" x14ac:dyDescent="0.35"/>
  <cols>
    <col min="1" max="1" width="4" style="12"/>
    <col min="2" max="2" width="4" style="12" hidden="1" customWidth="1"/>
    <col min="3" max="3" width="84.1796875" style="12" customWidth="1"/>
    <col min="4" max="4" width="2.81640625" style="12" customWidth="1"/>
    <col min="5" max="5" width="57.26953125" style="12" customWidth="1"/>
    <col min="6" max="6" width="2.81640625" style="12" customWidth="1"/>
    <col min="7" max="7" width="61.7265625" style="12" bestFit="1" customWidth="1"/>
    <col min="8" max="10" width="4" style="12"/>
    <col min="11" max="11" width="9.54296875" style="12" bestFit="1" customWidth="1"/>
    <col min="12" max="14" width="4" style="12"/>
    <col min="15" max="15" width="42" style="12" bestFit="1" customWidth="1"/>
    <col min="16" max="16" width="50" style="12" customWidth="1"/>
    <col min="17" max="16384" width="4" style="12"/>
  </cols>
  <sheetData>
    <row r="1" spans="3:9" ht="15.75" hidden="1" customHeight="1" x14ac:dyDescent="0.35"/>
    <row r="2" spans="3:9" ht="16" hidden="1" x14ac:dyDescent="0.35"/>
    <row r="3" spans="3:9" ht="16" hidden="1" x14ac:dyDescent="0.35">
      <c r="E3" s="13"/>
      <c r="G3" s="13" t="s">
        <v>45</v>
      </c>
    </row>
    <row r="4" spans="3:9" ht="16" hidden="1" x14ac:dyDescent="0.35">
      <c r="E4" s="13"/>
      <c r="G4" s="13" t="str">
        <f>Introduction!G4</f>
        <v>AAAA-MM-JJ</v>
      </c>
    </row>
    <row r="5" spans="3:9" ht="16" hidden="1" x14ac:dyDescent="0.35"/>
    <row r="6" spans="3:9" ht="16" hidden="1" x14ac:dyDescent="0.35"/>
    <row r="7" spans="3:9" ht="16" x14ac:dyDescent="0.35"/>
    <row r="8" spans="3:9" ht="16" x14ac:dyDescent="0.35">
      <c r="C8" s="15" t="s">
        <v>46</v>
      </c>
      <c r="D8" s="15"/>
      <c r="E8" s="15"/>
      <c r="F8" s="15"/>
      <c r="G8" s="15"/>
    </row>
    <row r="9" spans="3:9" ht="19.5" customHeight="1" x14ac:dyDescent="0.35">
      <c r="C9" s="73" t="s">
        <v>47</v>
      </c>
      <c r="D9" s="74"/>
      <c r="E9" s="74"/>
      <c r="F9" s="74"/>
      <c r="G9" s="73"/>
    </row>
    <row r="10" spans="3:9" ht="30.75" customHeight="1" x14ac:dyDescent="0.35">
      <c r="C10" s="434" t="s">
        <v>48</v>
      </c>
      <c r="D10" s="434"/>
      <c r="E10" s="434"/>
      <c r="F10" s="75"/>
      <c r="G10" s="436"/>
    </row>
    <row r="11" spans="3:9" ht="31.5" customHeight="1" x14ac:dyDescent="0.35">
      <c r="C11" s="435" t="s">
        <v>49</v>
      </c>
      <c r="D11" s="435"/>
      <c r="E11" s="435"/>
      <c r="F11" s="75"/>
      <c r="G11" s="436"/>
    </row>
    <row r="12" spans="3:9" ht="14.5" customHeight="1" x14ac:dyDescent="0.35">
      <c r="C12" s="435" t="s">
        <v>50</v>
      </c>
      <c r="D12" s="435"/>
      <c r="E12" s="435"/>
      <c r="F12" s="435"/>
      <c r="G12" s="436"/>
    </row>
    <row r="13" spans="3:9" ht="14.25" customHeight="1" x14ac:dyDescent="0.4">
      <c r="C13" s="76" t="s">
        <v>51</v>
      </c>
      <c r="D13" s="76"/>
      <c r="E13" s="76"/>
      <c r="F13" s="76"/>
      <c r="G13" s="436"/>
      <c r="H13" s="77"/>
      <c r="I13" s="77"/>
    </row>
    <row r="14" spans="3:9" ht="16" x14ac:dyDescent="0.35">
      <c r="D14" s="78"/>
      <c r="E14" s="78"/>
    </row>
    <row r="15" spans="3:9" ht="32" x14ac:dyDescent="0.35">
      <c r="C15" s="218" t="s">
        <v>20</v>
      </c>
      <c r="D15" s="33"/>
      <c r="E15" s="37" t="s">
        <v>52</v>
      </c>
      <c r="F15" s="33"/>
      <c r="G15" s="79" t="s">
        <v>22</v>
      </c>
    </row>
    <row r="16" spans="3:9" ht="16" x14ac:dyDescent="0.35">
      <c r="D16" s="78"/>
      <c r="E16" s="78"/>
    </row>
    <row r="17" spans="1:7" ht="23" thickBot="1" x14ac:dyDescent="0.4">
      <c r="B17" s="80"/>
      <c r="C17" s="81" t="s">
        <v>53</v>
      </c>
      <c r="D17" s="82"/>
      <c r="E17" s="83"/>
      <c r="F17" s="82"/>
      <c r="G17" s="82"/>
    </row>
    <row r="18" spans="1:7" ht="16.5" thickBot="1" x14ac:dyDescent="0.4">
      <c r="A18" s="84"/>
      <c r="B18" s="84"/>
      <c r="C18" s="85" t="s">
        <v>54</v>
      </c>
      <c r="D18" s="86"/>
      <c r="E18" s="87" t="s">
        <v>55</v>
      </c>
      <c r="F18" s="86"/>
      <c r="G18" s="88" t="s">
        <v>56</v>
      </c>
    </row>
    <row r="19" spans="1:7" ht="16.5" thickBot="1" x14ac:dyDescent="0.4">
      <c r="B19" s="89"/>
      <c r="C19" s="90" t="s">
        <v>40</v>
      </c>
      <c r="D19" s="82"/>
      <c r="E19" s="91"/>
      <c r="F19" s="82"/>
      <c r="G19" s="91"/>
    </row>
    <row r="20" spans="1:7" ht="16" x14ac:dyDescent="0.35">
      <c r="A20" s="56"/>
      <c r="B20" s="56" t="s">
        <v>40</v>
      </c>
      <c r="C20" s="92" t="s">
        <v>57</v>
      </c>
      <c r="D20" s="56"/>
      <c r="E20" s="219" t="s">
        <v>58</v>
      </c>
      <c r="F20" s="56"/>
      <c r="G20" s="93"/>
    </row>
    <row r="21" spans="1:7" ht="16" x14ac:dyDescent="0.35">
      <c r="A21" s="56"/>
      <c r="B21" s="56" t="s">
        <v>40</v>
      </c>
      <c r="C21" s="94" t="s">
        <v>59</v>
      </c>
      <c r="D21" s="56"/>
      <c r="E21" s="95" t="str">
        <f>IFERROR(VLOOKUP($E$20,Table1_Country_codes_and_currencies[],3,FALSE),"")</f>
        <v>GIN</v>
      </c>
      <c r="F21" s="56"/>
      <c r="G21" s="93"/>
    </row>
    <row r="22" spans="1:7" ht="16" x14ac:dyDescent="0.35">
      <c r="B22" s="56" t="s">
        <v>40</v>
      </c>
      <c r="C22" s="94" t="s">
        <v>60</v>
      </c>
      <c r="D22" s="56"/>
      <c r="E22" s="95" t="str">
        <f>IFERROR(VLOOKUP($E$20,Table1_Country_codes_and_currencies[],7,FALSE),"")</f>
        <v>Franc guinéen</v>
      </c>
      <c r="F22" s="56"/>
      <c r="G22" s="93"/>
    </row>
    <row r="23" spans="1:7" ht="16.5" thickBot="1" x14ac:dyDescent="0.4">
      <c r="B23" s="56" t="s">
        <v>40</v>
      </c>
      <c r="C23" s="96" t="s">
        <v>61</v>
      </c>
      <c r="D23" s="97"/>
      <c r="E23" s="98" t="str">
        <f>IFERROR(VLOOKUP($E$20,Table1_Country_codes_and_currencies[],5,FALSE),"")</f>
        <v>GNF</v>
      </c>
      <c r="F23" s="97"/>
      <c r="G23" s="99"/>
    </row>
    <row r="24" spans="1:7" ht="16.5" thickBot="1" x14ac:dyDescent="0.4">
      <c r="B24" s="89"/>
      <c r="C24" s="90" t="s">
        <v>41</v>
      </c>
      <c r="D24" s="82"/>
      <c r="E24" s="91"/>
      <c r="F24" s="82"/>
      <c r="G24" s="91"/>
    </row>
    <row r="25" spans="1:7" ht="16" x14ac:dyDescent="0.35">
      <c r="A25" s="56"/>
      <c r="B25" s="56" t="s">
        <v>41</v>
      </c>
      <c r="C25" s="92" t="s">
        <v>62</v>
      </c>
      <c r="D25" s="56"/>
      <c r="E25" s="220">
        <v>43466</v>
      </c>
      <c r="F25" s="56"/>
      <c r="G25" s="93"/>
    </row>
    <row r="26" spans="1:7" ht="16.5" thickBot="1" x14ac:dyDescent="0.4">
      <c r="A26" s="56"/>
      <c r="B26" s="56" t="s">
        <v>41</v>
      </c>
      <c r="C26" s="100" t="s">
        <v>63</v>
      </c>
      <c r="D26" s="97"/>
      <c r="E26" s="220">
        <v>43830</v>
      </c>
      <c r="F26" s="97"/>
      <c r="G26" s="99"/>
    </row>
    <row r="27" spans="1:7" ht="16.5" thickBot="1" x14ac:dyDescent="0.4">
      <c r="B27" s="89"/>
      <c r="C27" s="90" t="s">
        <v>42</v>
      </c>
      <c r="D27" s="82"/>
      <c r="E27" s="101"/>
      <c r="F27" s="82"/>
      <c r="G27" s="91"/>
    </row>
    <row r="28" spans="1:7" ht="16" x14ac:dyDescent="0.35">
      <c r="B28" s="56" t="s">
        <v>42</v>
      </c>
      <c r="C28" s="102" t="s">
        <v>64</v>
      </c>
      <c r="D28" s="56"/>
      <c r="E28" s="219" t="s">
        <v>65</v>
      </c>
      <c r="F28" s="56"/>
      <c r="G28" s="93"/>
    </row>
    <row r="29" spans="1:7" ht="16" x14ac:dyDescent="0.35">
      <c r="A29" s="56"/>
      <c r="B29" s="56" t="s">
        <v>42</v>
      </c>
      <c r="C29" s="92" t="s">
        <v>66</v>
      </c>
      <c r="D29" s="56"/>
      <c r="E29" s="221"/>
      <c r="F29" s="56"/>
      <c r="G29" s="93"/>
    </row>
    <row r="30" spans="1:7" ht="16" x14ac:dyDescent="0.35">
      <c r="B30" s="56" t="s">
        <v>42</v>
      </c>
      <c r="C30" s="92" t="s">
        <v>67</v>
      </c>
      <c r="D30" s="56"/>
      <c r="E30" s="222">
        <v>44651</v>
      </c>
      <c r="F30" s="56"/>
      <c r="G30" s="93"/>
    </row>
    <row r="31" spans="1:7" ht="16" x14ac:dyDescent="0.35">
      <c r="A31" s="56"/>
      <c r="B31" s="56" t="s">
        <v>42</v>
      </c>
      <c r="C31" s="92" t="s">
        <v>68</v>
      </c>
      <c r="D31" s="56"/>
      <c r="E31" s="418" t="s">
        <v>69</v>
      </c>
      <c r="F31" s="56"/>
      <c r="G31" s="93"/>
    </row>
    <row r="32" spans="1:7" ht="32" x14ac:dyDescent="0.35">
      <c r="B32" s="56" t="s">
        <v>42</v>
      </c>
      <c r="C32" s="103" t="s">
        <v>70</v>
      </c>
      <c r="D32" s="104"/>
      <c r="E32" s="221" t="s">
        <v>71</v>
      </c>
      <c r="F32" s="104"/>
      <c r="G32" s="105"/>
    </row>
    <row r="33" spans="1:9" ht="16" x14ac:dyDescent="0.35">
      <c r="B33" s="56" t="s">
        <v>42</v>
      </c>
      <c r="C33" s="92" t="s">
        <v>72</v>
      </c>
      <c r="D33" s="56"/>
      <c r="E33" s="222" t="s">
        <v>73</v>
      </c>
      <c r="F33" s="56"/>
      <c r="G33" s="106"/>
    </row>
    <row r="34" spans="1:9" ht="16" x14ac:dyDescent="0.35">
      <c r="A34" s="56"/>
      <c r="B34" s="56" t="s">
        <v>42</v>
      </c>
      <c r="C34" s="92" t="s">
        <v>74</v>
      </c>
      <c r="D34" s="56"/>
      <c r="E34" s="223" t="s">
        <v>73</v>
      </c>
      <c r="F34" s="56"/>
      <c r="G34" s="106"/>
    </row>
    <row r="35" spans="1:9" ht="16" x14ac:dyDescent="0.35">
      <c r="B35" s="56" t="s">
        <v>42</v>
      </c>
      <c r="C35" s="103" t="s">
        <v>75</v>
      </c>
      <c r="D35" s="104"/>
      <c r="E35" s="221" t="s">
        <v>71</v>
      </c>
      <c r="F35" s="107"/>
      <c r="G35" s="108"/>
    </row>
    <row r="36" spans="1:9" ht="16" x14ac:dyDescent="0.35">
      <c r="A36" s="56"/>
      <c r="B36" s="56" t="s">
        <v>42</v>
      </c>
      <c r="C36" s="92" t="s">
        <v>76</v>
      </c>
      <c r="D36" s="56"/>
      <c r="E36" s="222"/>
      <c r="F36" s="56"/>
      <c r="G36" s="93"/>
    </row>
    <row r="37" spans="1:9" ht="16.5" thickBot="1" x14ac:dyDescent="0.4">
      <c r="A37" s="56"/>
      <c r="B37" s="56" t="s">
        <v>42</v>
      </c>
      <c r="C37" s="92" t="s">
        <v>77</v>
      </c>
      <c r="D37" s="109"/>
      <c r="E37" s="224"/>
      <c r="F37" s="97"/>
      <c r="G37" s="110"/>
      <c r="H37" s="111"/>
      <c r="I37" s="111"/>
    </row>
    <row r="38" spans="1:9" ht="16" customHeight="1" thickBot="1" x14ac:dyDescent="0.4">
      <c r="C38" s="249" t="s">
        <v>78</v>
      </c>
      <c r="D38" s="112"/>
      <c r="E38" s="58"/>
      <c r="F38" s="113"/>
      <c r="G38" s="64"/>
      <c r="H38" s="111"/>
      <c r="I38" s="111"/>
    </row>
    <row r="39" spans="1:9" ht="16" x14ac:dyDescent="0.35">
      <c r="A39" s="56"/>
      <c r="B39" s="59"/>
      <c r="C39" s="114" t="s">
        <v>79</v>
      </c>
      <c r="D39" s="115"/>
      <c r="E39" s="225" t="s">
        <v>80</v>
      </c>
      <c r="F39" s="111"/>
      <c r="G39" s="116"/>
      <c r="H39" s="111"/>
      <c r="I39" s="111"/>
    </row>
    <row r="40" spans="1:9" ht="16.5" thickBot="1" x14ac:dyDescent="0.4">
      <c r="B40" s="56" t="s">
        <v>43</v>
      </c>
      <c r="C40" s="117" t="s">
        <v>81</v>
      </c>
      <c r="D40" s="118"/>
      <c r="E40" s="353" t="s">
        <v>82</v>
      </c>
      <c r="F40" s="119"/>
      <c r="G40" s="120" t="s">
        <v>68</v>
      </c>
      <c r="H40" s="111"/>
      <c r="I40" s="111"/>
    </row>
    <row r="41" spans="1:9" ht="18" customHeight="1" thickBot="1" x14ac:dyDescent="0.4">
      <c r="A41" s="56"/>
      <c r="B41" s="56" t="s">
        <v>43</v>
      </c>
      <c r="C41" s="90" t="s">
        <v>43</v>
      </c>
      <c r="D41" s="82"/>
      <c r="E41" s="121"/>
      <c r="F41" s="82"/>
      <c r="G41" s="121"/>
    </row>
    <row r="42" spans="1:9" ht="15.75" customHeight="1" x14ac:dyDescent="0.35">
      <c r="B42" s="56" t="s">
        <v>43</v>
      </c>
      <c r="C42" s="94" t="s">
        <v>83</v>
      </c>
      <c r="D42" s="56"/>
      <c r="E42" s="95"/>
      <c r="F42" s="56"/>
      <c r="G42" s="56"/>
    </row>
    <row r="43" spans="1:9" ht="112" x14ac:dyDescent="0.35">
      <c r="A43" s="56"/>
      <c r="B43" s="56" t="s">
        <v>43</v>
      </c>
      <c r="C43" s="122" t="s">
        <v>84</v>
      </c>
      <c r="D43" s="56"/>
      <c r="E43" s="221" t="s">
        <v>85</v>
      </c>
      <c r="F43" s="56"/>
      <c r="G43" s="297" t="s">
        <v>86</v>
      </c>
      <c r="H43" s="111"/>
      <c r="I43" s="111"/>
    </row>
    <row r="44" spans="1:9" ht="16.5" customHeight="1" x14ac:dyDescent="0.35">
      <c r="A44" s="56"/>
      <c r="B44" s="56" t="s">
        <v>43</v>
      </c>
      <c r="C44" s="122" t="s">
        <v>87</v>
      </c>
      <c r="D44" s="56"/>
      <c r="E44" s="221" t="s">
        <v>88</v>
      </c>
      <c r="F44" s="56"/>
      <c r="G44" s="106"/>
      <c r="H44" s="111"/>
      <c r="I44" s="111"/>
    </row>
    <row r="45" spans="1:9" ht="15.75" customHeight="1" x14ac:dyDescent="0.35">
      <c r="B45" s="56" t="s">
        <v>43</v>
      </c>
      <c r="C45" s="122" t="s">
        <v>89</v>
      </c>
      <c r="D45" s="56"/>
      <c r="E45" s="221" t="s">
        <v>85</v>
      </c>
      <c r="F45" s="56"/>
      <c r="G45" s="106"/>
      <c r="H45" s="111"/>
      <c r="I45" s="111"/>
    </row>
    <row r="46" spans="1:9" ht="18" customHeight="1" x14ac:dyDescent="0.35">
      <c r="B46" s="56" t="s">
        <v>43</v>
      </c>
      <c r="C46" s="122" t="s">
        <v>90</v>
      </c>
      <c r="D46" s="56"/>
      <c r="E46" s="221" t="s">
        <v>88</v>
      </c>
      <c r="F46" s="56"/>
      <c r="G46" s="106"/>
    </row>
    <row r="47" spans="1:9" ht="16" x14ac:dyDescent="0.35">
      <c r="B47" s="56" t="s">
        <v>43</v>
      </c>
      <c r="C47" s="123" t="s">
        <v>91</v>
      </c>
      <c r="D47" s="56"/>
      <c r="E47" s="221"/>
      <c r="F47" s="56"/>
      <c r="G47" s="106"/>
    </row>
    <row r="48" spans="1:9" ht="16" x14ac:dyDescent="0.35">
      <c r="B48" s="56" t="s">
        <v>43</v>
      </c>
      <c r="C48" s="122" t="s">
        <v>92</v>
      </c>
      <c r="D48" s="56"/>
      <c r="E48" s="221">
        <v>14</v>
      </c>
      <c r="F48" s="56"/>
      <c r="G48" s="106" t="s">
        <v>2581</v>
      </c>
      <c r="H48" s="111"/>
      <c r="I48" s="111"/>
    </row>
    <row r="49" spans="1:15" ht="16" x14ac:dyDescent="0.35">
      <c r="B49" s="56" t="s">
        <v>43</v>
      </c>
      <c r="C49" s="122" t="s">
        <v>94</v>
      </c>
      <c r="D49" s="124"/>
      <c r="E49" s="221">
        <v>28</v>
      </c>
      <c r="F49" s="56"/>
      <c r="G49" s="125" t="s">
        <v>93</v>
      </c>
      <c r="H49" s="111"/>
      <c r="I49" s="111"/>
    </row>
    <row r="50" spans="1:15" ht="16" x14ac:dyDescent="0.35">
      <c r="B50" s="56" t="s">
        <v>43</v>
      </c>
      <c r="C50" s="126" t="s">
        <v>95</v>
      </c>
      <c r="D50" s="56"/>
      <c r="E50" s="226" t="s">
        <v>96</v>
      </c>
      <c r="F50" s="104"/>
      <c r="G50" s="106"/>
      <c r="H50" s="111"/>
      <c r="I50" s="111"/>
    </row>
    <row r="51" spans="1:15" ht="16" x14ac:dyDescent="0.35">
      <c r="B51" s="56" t="s">
        <v>43</v>
      </c>
      <c r="C51" s="127" t="s">
        <v>97</v>
      </c>
      <c r="D51" s="56"/>
      <c r="E51" s="419">
        <v>9496.7900000000009</v>
      </c>
      <c r="F51" s="56"/>
      <c r="G51" s="106"/>
      <c r="H51" s="111"/>
      <c r="I51" s="111"/>
    </row>
    <row r="52" spans="1:15" ht="16" x14ac:dyDescent="0.35">
      <c r="B52" s="56" t="s">
        <v>43</v>
      </c>
      <c r="C52" s="128" t="s">
        <v>98</v>
      </c>
      <c r="D52" s="129"/>
      <c r="E52" s="296" t="s">
        <v>99</v>
      </c>
      <c r="F52" s="129"/>
      <c r="G52" s="106"/>
      <c r="H52" s="111"/>
      <c r="I52" s="111"/>
    </row>
    <row r="53" spans="1:15" s="84" customFormat="1" ht="25.5" customHeight="1" x14ac:dyDescent="0.35">
      <c r="A53" s="12"/>
      <c r="B53" s="56" t="s">
        <v>43</v>
      </c>
      <c r="C53" s="130" t="s">
        <v>100</v>
      </c>
      <c r="D53" s="56"/>
      <c r="E53" s="131"/>
      <c r="F53" s="56"/>
      <c r="G53" s="105"/>
      <c r="H53" s="12"/>
      <c r="I53" s="12"/>
    </row>
    <row r="54" spans="1:15" ht="15.75" customHeight="1" x14ac:dyDescent="0.35">
      <c r="B54" s="56" t="s">
        <v>43</v>
      </c>
      <c r="C54" s="122" t="s">
        <v>101</v>
      </c>
      <c r="D54" s="56"/>
      <c r="E54" s="221" t="s">
        <v>85</v>
      </c>
      <c r="F54" s="56"/>
      <c r="G54" s="106"/>
    </row>
    <row r="55" spans="1:15" s="56" customFormat="1" ht="16" x14ac:dyDescent="0.35">
      <c r="A55" s="12"/>
      <c r="C55" s="122" t="s">
        <v>102</v>
      </c>
      <c r="E55" s="221" t="s">
        <v>85</v>
      </c>
      <c r="G55" s="106"/>
      <c r="H55" s="12"/>
      <c r="I55" s="12"/>
    </row>
    <row r="56" spans="1:15" s="56" customFormat="1" ht="15.75" customHeight="1" x14ac:dyDescent="0.35">
      <c r="A56" s="12"/>
      <c r="C56" s="122" t="s">
        <v>103</v>
      </c>
      <c r="E56" s="221" t="s">
        <v>85</v>
      </c>
      <c r="G56" s="106"/>
      <c r="H56" s="84"/>
      <c r="I56" s="84"/>
    </row>
    <row r="57" spans="1:15" ht="16.5" thickBot="1" x14ac:dyDescent="0.4">
      <c r="B57" s="56"/>
      <c r="C57" s="132" t="s">
        <v>104</v>
      </c>
      <c r="D57" s="97"/>
      <c r="E57" s="221" t="s">
        <v>105</v>
      </c>
      <c r="F57" s="97"/>
      <c r="G57" s="133"/>
    </row>
    <row r="58" spans="1:15" ht="16.5" thickBot="1" x14ac:dyDescent="0.4">
      <c r="B58" s="56"/>
      <c r="C58" s="134" t="s">
        <v>106</v>
      </c>
      <c r="D58" s="135"/>
      <c r="E58" s="136">
        <f>SUM(E59:E62)</f>
        <v>1</v>
      </c>
      <c r="F58" s="135"/>
      <c r="G58" s="135"/>
      <c r="H58" s="56"/>
      <c r="I58" s="56"/>
    </row>
    <row r="59" spans="1:15" ht="16" x14ac:dyDescent="0.35">
      <c r="B59" s="56"/>
      <c r="C59" s="92" t="s">
        <v>107</v>
      </c>
      <c r="D59" s="56"/>
      <c r="E59" s="137">
        <f>COUNTIF('Partie 2 - Liste de pointage'!$D:$D,Listes!$K$4)/SUM(COUNTIF('Partie 2 - Liste de pointage'!$D:$D,"*Rapportage ITIE ou divulgation systématique?*"),COUNTIF('Partie 2 - Liste de pointage'!$D:$D,Listes!$K$4),COUNTIF('Partie 2 - Liste de pointage'!$D:$D,Listes!$K$5),COUNTIF('Partie 2 - Liste de pointage'!$D:$D,Listes!$K$6),COUNTIF('Partie 2 - Liste de pointage'!$D:$D,Listes!$K$7))</f>
        <v>0.14545454545454545</v>
      </c>
      <c r="F59" s="56"/>
      <c r="G59" s="138" t="s">
        <v>108</v>
      </c>
      <c r="H59" s="56"/>
      <c r="I59" s="56"/>
      <c r="K59" s="139"/>
    </row>
    <row r="60" spans="1:15" s="56" customFormat="1" ht="16" x14ac:dyDescent="0.35">
      <c r="B60" s="89"/>
      <c r="C60" s="92" t="s">
        <v>109</v>
      </c>
      <c r="E60" s="137">
        <f>COUNTIF('Partie 2 - Liste de pointage'!$D:$D,Listes!$K$5)/SUM(COUNTIF('Partie 2 - Liste de pointage'!$D:$D,"*Rapportage ITIE ou divulgation systématique?*"),COUNTIF('Partie 2 - Liste de pointage'!$D:$D,Listes!$K$4),COUNTIF('Partie 2 - Liste de pointage'!$D:$D,Listes!$K$5),COUNTIF('Partie 2 - Liste de pointage'!$D:$D,Listes!$K$6),COUNTIF('Partie 2 - Liste de pointage'!$D:$D,Listes!$K$7))</f>
        <v>0.69090909090909092</v>
      </c>
      <c r="G60" s="138" t="s">
        <v>108</v>
      </c>
      <c r="H60" s="12"/>
      <c r="I60" s="12"/>
      <c r="K60" s="139"/>
    </row>
    <row r="61" spans="1:15" s="56" customFormat="1" ht="16" x14ac:dyDescent="0.35">
      <c r="A61" s="12"/>
      <c r="B61" s="56" t="s">
        <v>44</v>
      </c>
      <c r="C61" s="92" t="s">
        <v>110</v>
      </c>
      <c r="E61" s="137">
        <f>COUNTIF('Partie 2 - Liste de pointage'!$D:$D,Listes!$K$6)/SUM(COUNTIF('Partie 2 - Liste de pointage'!$D:$D,"*Rapportage ITIE ou divulgation systématique?*"),COUNTIF('Partie 2 - Liste de pointage'!$D:$D,Listes!$K$4),COUNTIF('Partie 2 - Liste de pointage'!$D:$D,Listes!$K$5),COUNTIF('Partie 2 - Liste de pointage'!$D:$D,Listes!$K$6),COUNTIF('Partie 2 - Liste de pointage'!$D:$D,Listes!$K$7))</f>
        <v>0.14545454545454545</v>
      </c>
      <c r="G61" s="138" t="s">
        <v>108</v>
      </c>
      <c r="H61" s="12"/>
      <c r="I61" s="12"/>
      <c r="K61" s="139"/>
    </row>
    <row r="62" spans="1:15" ht="15" customHeight="1" thickBot="1" x14ac:dyDescent="0.4">
      <c r="B62" s="56" t="s">
        <v>44</v>
      </c>
      <c r="C62" s="92" t="s">
        <v>111</v>
      </c>
      <c r="D62" s="56"/>
      <c r="E62" s="137">
        <f>COUNTIF('Partie 2 - Liste de pointage'!$D:$D,Listes!$K$7)/SUM(COUNTIF('Partie 2 - Liste de pointage'!$D:$D,"*Rapportage ITIE ou divulgation systématique?*"),COUNTIF('Partie 2 - Liste de pointage'!$D:$D,Listes!$K$4),COUNTIF('Partie 2 - Liste de pointage'!$D:$D,Listes!$K$5),COUNTIF('Partie 2 - Liste de pointage'!$D:$D,Listes!$K$6),COUNTIF('Partie 2 - Liste de pointage'!$D:$D,Listes!$K$7))</f>
        <v>1.8181818181818181E-2</v>
      </c>
      <c r="F62" s="56"/>
      <c r="G62" s="138" t="s">
        <v>108</v>
      </c>
      <c r="K62" s="139"/>
    </row>
    <row r="63" spans="1:15" ht="16.5" thickBot="1" x14ac:dyDescent="0.4">
      <c r="B63" s="56" t="s">
        <v>44</v>
      </c>
      <c r="C63" s="140" t="s">
        <v>112</v>
      </c>
      <c r="D63" s="141"/>
      <c r="E63" s="142"/>
      <c r="F63" s="141"/>
      <c r="G63" s="141"/>
      <c r="H63" s="56"/>
      <c r="I63" s="56"/>
      <c r="O63" s="56"/>
    </row>
    <row r="64" spans="1:15" s="56" customFormat="1" ht="16" x14ac:dyDescent="0.35">
      <c r="A64" s="12"/>
      <c r="B64" s="56" t="s">
        <v>44</v>
      </c>
      <c r="C64" s="92" t="s">
        <v>113</v>
      </c>
      <c r="E64" s="219" t="s">
        <v>114</v>
      </c>
      <c r="G64" s="93"/>
    </row>
    <row r="65" spans="1:9" ht="16" x14ac:dyDescent="0.35">
      <c r="C65" s="92" t="s">
        <v>115</v>
      </c>
      <c r="D65" s="56"/>
      <c r="E65" s="219" t="s">
        <v>116</v>
      </c>
      <c r="F65" s="56"/>
      <c r="G65" s="93"/>
    </row>
    <row r="66" spans="1:9" ht="12.75" customHeight="1" x14ac:dyDescent="0.35">
      <c r="C66" s="92" t="s">
        <v>117</v>
      </c>
      <c r="D66" s="56"/>
      <c r="E66" s="254" t="s">
        <v>118</v>
      </c>
      <c r="F66" s="56"/>
      <c r="G66" s="93"/>
    </row>
    <row r="67" spans="1:9" ht="18.75" customHeight="1" thickBot="1" x14ac:dyDescent="0.4">
      <c r="C67" s="143"/>
      <c r="D67" s="97"/>
      <c r="E67" s="98"/>
      <c r="F67" s="97"/>
      <c r="G67" s="109"/>
      <c r="H67" s="56"/>
      <c r="I67" s="56"/>
    </row>
    <row r="68" spans="1:9" s="56" customFormat="1" ht="17.25" customHeight="1" x14ac:dyDescent="0.35">
      <c r="A68" s="12"/>
      <c r="B68" s="12"/>
      <c r="C68" s="41"/>
      <c r="D68" s="41"/>
      <c r="E68" s="41"/>
      <c r="F68" s="41"/>
      <c r="G68" s="12"/>
      <c r="H68" s="12"/>
      <c r="I68" s="12"/>
    </row>
    <row r="69" spans="1:9" ht="17.25" hidden="1" customHeight="1" thickBot="1" x14ac:dyDescent="0.45">
      <c r="C69" s="427" t="s">
        <v>34</v>
      </c>
      <c r="D69" s="427"/>
      <c r="E69" s="427"/>
      <c r="F69" s="427"/>
      <c r="G69" s="427"/>
    </row>
    <row r="70" spans="1:9" ht="24" hidden="1" customHeight="1" thickBot="1" x14ac:dyDescent="0.45">
      <c r="C70" s="428" t="s">
        <v>35</v>
      </c>
      <c r="D70" s="428"/>
      <c r="E70" s="428"/>
      <c r="F70" s="428"/>
      <c r="G70" s="428"/>
    </row>
    <row r="71" spans="1:9" ht="19.5" hidden="1" customHeight="1" thickBot="1" x14ac:dyDescent="0.45">
      <c r="C71" s="427" t="s">
        <v>36</v>
      </c>
      <c r="D71" s="427"/>
      <c r="E71" s="427"/>
      <c r="F71" s="427"/>
      <c r="G71" s="427"/>
    </row>
    <row r="72" spans="1:9" ht="18.75" hidden="1" customHeight="1" thickBot="1" x14ac:dyDescent="0.45">
      <c r="C72" s="421" t="s">
        <v>37</v>
      </c>
      <c r="D72" s="421"/>
      <c r="E72" s="421"/>
      <c r="F72" s="421"/>
      <c r="G72" s="421"/>
    </row>
    <row r="73" spans="1:9" ht="16.5" thickBot="1" x14ac:dyDescent="0.4">
      <c r="B73" s="56" t="s">
        <v>43</v>
      </c>
      <c r="C73" s="54"/>
      <c r="D73" s="54"/>
      <c r="E73" s="54"/>
      <c r="F73" s="54"/>
      <c r="G73" s="55"/>
      <c r="H73" s="56"/>
      <c r="I73" s="56"/>
    </row>
    <row r="74" spans="1:9" s="56" customFormat="1" ht="16" x14ac:dyDescent="0.35">
      <c r="B74" s="56" t="s">
        <v>43</v>
      </c>
      <c r="C74" s="422" t="s">
        <v>119</v>
      </c>
      <c r="D74" s="422"/>
      <c r="E74" s="422"/>
      <c r="F74" s="12"/>
      <c r="G74" s="12"/>
    </row>
    <row r="75" spans="1:9" s="56" customFormat="1" ht="16" x14ac:dyDescent="0.35">
      <c r="B75" s="56" t="s">
        <v>43</v>
      </c>
      <c r="C75" s="423" t="s">
        <v>39</v>
      </c>
      <c r="D75" s="423"/>
      <c r="E75" s="423"/>
      <c r="F75" s="12"/>
      <c r="G75" s="12"/>
    </row>
    <row r="76" spans="1:9" ht="16" x14ac:dyDescent="0.35">
      <c r="B76" s="56" t="s">
        <v>43</v>
      </c>
      <c r="C76" s="57"/>
      <c r="D76" s="56"/>
      <c r="E76" s="58"/>
      <c r="F76" s="56"/>
      <c r="G76" s="56"/>
    </row>
    <row r="77" spans="1:9" s="56" customFormat="1" ht="16" x14ac:dyDescent="0.35">
      <c r="B77" s="56" t="s">
        <v>43</v>
      </c>
      <c r="C77" s="65"/>
      <c r="E77" s="58"/>
    </row>
    <row r="78" spans="1:9" s="56" customFormat="1" ht="16" x14ac:dyDescent="0.35">
      <c r="B78" s="56" t="s">
        <v>43</v>
      </c>
      <c r="C78" s="65"/>
      <c r="E78" s="58"/>
    </row>
    <row r="79" spans="1:9" ht="16" x14ac:dyDescent="0.35">
      <c r="B79" s="56" t="s">
        <v>43</v>
      </c>
      <c r="C79" s="65"/>
      <c r="D79" s="56"/>
      <c r="E79" s="58"/>
      <c r="F79" s="56"/>
      <c r="G79" s="56"/>
    </row>
    <row r="80" spans="1:9" ht="16" x14ac:dyDescent="0.35">
      <c r="B80" s="56" t="s">
        <v>43</v>
      </c>
      <c r="C80" s="65"/>
      <c r="D80" s="56"/>
      <c r="E80" s="58"/>
      <c r="F80" s="56"/>
      <c r="G80" s="56"/>
      <c r="H80" s="56"/>
      <c r="I80" s="56"/>
    </row>
    <row r="81" spans="2:9" ht="16" x14ac:dyDescent="0.35">
      <c r="B81" s="56" t="s">
        <v>43</v>
      </c>
      <c r="C81" s="66"/>
      <c r="D81" s="56"/>
      <c r="E81" s="58"/>
      <c r="F81" s="56"/>
      <c r="G81" s="56"/>
      <c r="H81" s="56"/>
      <c r="I81" s="56"/>
    </row>
    <row r="82" spans="2:9" ht="16" x14ac:dyDescent="0.35">
      <c r="B82" s="56" t="s">
        <v>43</v>
      </c>
      <c r="C82" s="65"/>
      <c r="D82" s="56"/>
      <c r="E82" s="58"/>
      <c r="F82" s="56"/>
      <c r="G82" s="56"/>
    </row>
    <row r="83" spans="2:9" ht="16" x14ac:dyDescent="0.35">
      <c r="B83" s="56" t="s">
        <v>43</v>
      </c>
      <c r="C83" s="65"/>
      <c r="D83" s="56"/>
      <c r="E83" s="58"/>
      <c r="F83" s="56"/>
      <c r="G83" s="56"/>
    </row>
    <row r="84" spans="2:9" ht="16" x14ac:dyDescent="0.35">
      <c r="B84" s="56" t="s">
        <v>43</v>
      </c>
      <c r="C84" s="67"/>
      <c r="D84" s="56"/>
      <c r="E84" s="58"/>
      <c r="F84" s="56"/>
      <c r="G84" s="56"/>
    </row>
    <row r="85" spans="2:9" ht="16" x14ac:dyDescent="0.35">
      <c r="B85" s="56" t="s">
        <v>43</v>
      </c>
      <c r="C85" s="65"/>
      <c r="D85" s="56"/>
      <c r="E85" s="68"/>
      <c r="F85" s="56"/>
      <c r="G85" s="56"/>
    </row>
    <row r="86" spans="2:9" ht="16" x14ac:dyDescent="0.35">
      <c r="B86" s="56" t="s">
        <v>43</v>
      </c>
      <c r="C86" s="69"/>
      <c r="D86" s="56"/>
      <c r="E86" s="58"/>
      <c r="F86" s="56"/>
      <c r="G86" s="56"/>
    </row>
    <row r="87" spans="2:9" ht="16" x14ac:dyDescent="0.35">
      <c r="B87" s="56" t="s">
        <v>43</v>
      </c>
      <c r="C87" s="65"/>
      <c r="D87" s="56"/>
      <c r="E87" s="58"/>
      <c r="F87" s="56"/>
      <c r="G87" s="56"/>
    </row>
    <row r="88" spans="2:9" ht="16" x14ac:dyDescent="0.35">
      <c r="B88" s="56"/>
      <c r="C88" s="65"/>
      <c r="D88" s="56"/>
      <c r="E88" s="58"/>
      <c r="F88" s="56"/>
      <c r="G88" s="56"/>
    </row>
    <row r="89" spans="2:9" ht="16" x14ac:dyDescent="0.35">
      <c r="B89" s="56"/>
      <c r="C89" s="65"/>
      <c r="D89" s="56"/>
      <c r="E89" s="58"/>
      <c r="F89" s="56"/>
      <c r="G89" s="56"/>
    </row>
    <row r="90" spans="2:9" ht="16" x14ac:dyDescent="0.35">
      <c r="B90" s="56"/>
      <c r="C90" s="65"/>
      <c r="D90" s="56"/>
      <c r="E90" s="58"/>
      <c r="F90" s="56"/>
      <c r="G90" s="56"/>
    </row>
    <row r="91" spans="2:9" ht="16" x14ac:dyDescent="0.35">
      <c r="B91" s="56"/>
      <c r="C91" s="59"/>
      <c r="D91" s="70"/>
      <c r="E91" s="71"/>
      <c r="F91" s="70"/>
      <c r="G91" s="70"/>
    </row>
    <row r="92" spans="2:9" ht="16" x14ac:dyDescent="0.35">
      <c r="B92" s="56"/>
      <c r="C92" s="61"/>
      <c r="D92" s="56"/>
      <c r="E92" s="72"/>
      <c r="F92" s="56"/>
      <c r="G92" s="56"/>
    </row>
    <row r="93" spans="2:9" s="56" customFormat="1" ht="16" x14ac:dyDescent="0.35">
      <c r="B93" s="59"/>
      <c r="C93" s="61"/>
      <c r="E93" s="72"/>
      <c r="H93" s="12"/>
      <c r="I93" s="12"/>
    </row>
    <row r="94" spans="2:9" ht="16" x14ac:dyDescent="0.35">
      <c r="B94" s="56" t="s">
        <v>44</v>
      </c>
      <c r="C94" s="61"/>
      <c r="D94" s="56"/>
      <c r="E94" s="72"/>
      <c r="F94" s="56"/>
      <c r="G94" s="56"/>
    </row>
    <row r="95" spans="2:9" ht="16" x14ac:dyDescent="0.35">
      <c r="B95" s="56" t="s">
        <v>44</v>
      </c>
      <c r="C95" s="61"/>
      <c r="D95" s="56"/>
      <c r="E95" s="72"/>
      <c r="F95" s="56"/>
      <c r="G95" s="56"/>
    </row>
    <row r="96" spans="2:9" ht="16" x14ac:dyDescent="0.35">
      <c r="B96" s="56" t="s">
        <v>44</v>
      </c>
      <c r="C96" s="59"/>
      <c r="D96" s="70"/>
      <c r="E96" s="71"/>
      <c r="F96" s="70"/>
      <c r="G96" s="70"/>
      <c r="H96" s="56"/>
      <c r="I96" s="56"/>
    </row>
    <row r="97" spans="2:7" ht="16" x14ac:dyDescent="0.35">
      <c r="B97" s="56" t="s">
        <v>44</v>
      </c>
      <c r="C97" s="61"/>
      <c r="D97" s="56"/>
      <c r="E97" s="58"/>
      <c r="F97" s="56"/>
      <c r="G97" s="56"/>
    </row>
    <row r="98" spans="2:7" ht="16" x14ac:dyDescent="0.35">
      <c r="C98" s="61"/>
      <c r="D98" s="56"/>
      <c r="E98" s="58"/>
      <c r="F98" s="56"/>
      <c r="G98" s="56"/>
    </row>
    <row r="99" spans="2:7" ht="16" x14ac:dyDescent="0.35">
      <c r="C99" s="61"/>
      <c r="D99" s="56"/>
      <c r="E99" s="58"/>
      <c r="F99" s="56"/>
      <c r="G99" s="56"/>
    </row>
    <row r="100" spans="2:7" ht="16" x14ac:dyDescent="0.35">
      <c r="C100" s="58"/>
      <c r="D100" s="56"/>
      <c r="E100" s="58"/>
      <c r="F100" s="56"/>
      <c r="G100" s="56"/>
    </row>
    <row r="101" spans="2:7" ht="15" customHeight="1" x14ac:dyDescent="0.35">
      <c r="C101" s="41"/>
      <c r="D101" s="41"/>
      <c r="E101" s="41"/>
      <c r="F101" s="41"/>
    </row>
    <row r="102" spans="2:7" ht="15" customHeight="1" x14ac:dyDescent="0.35"/>
    <row r="103" spans="2:7" ht="16" x14ac:dyDescent="0.35">
      <c r="C103" s="437"/>
      <c r="D103" s="437"/>
      <c r="E103" s="437"/>
      <c r="F103" s="437"/>
      <c r="G103" s="437"/>
    </row>
    <row r="104" spans="2:7" ht="16" x14ac:dyDescent="0.35">
      <c r="C104" s="437"/>
      <c r="D104" s="437"/>
      <c r="E104" s="437"/>
      <c r="F104" s="437"/>
      <c r="G104" s="437"/>
    </row>
    <row r="105" spans="2:7" ht="18.75" customHeight="1" x14ac:dyDescent="0.35">
      <c r="C105" s="437"/>
      <c r="D105" s="437"/>
      <c r="E105" s="437"/>
      <c r="F105" s="437"/>
      <c r="G105" s="437"/>
    </row>
    <row r="106" spans="2:7" ht="16" x14ac:dyDescent="0.35">
      <c r="C106" s="437"/>
      <c r="D106" s="437"/>
      <c r="E106" s="437"/>
      <c r="F106" s="437"/>
      <c r="G106" s="437"/>
    </row>
    <row r="107" spans="2:7" ht="16" x14ac:dyDescent="0.35">
      <c r="C107" s="41"/>
      <c r="D107" s="41"/>
      <c r="E107" s="41"/>
      <c r="F107" s="41"/>
    </row>
    <row r="108" spans="2:7" ht="16" x14ac:dyDescent="0.35">
      <c r="C108" s="423"/>
      <c r="D108" s="423"/>
      <c r="E108" s="423"/>
    </row>
    <row r="109" spans="2:7" ht="16" x14ac:dyDescent="0.35">
      <c r="C109" s="423"/>
      <c r="D109" s="423"/>
      <c r="E109" s="423"/>
    </row>
    <row r="110" spans="2:7" ht="16" x14ac:dyDescent="0.35"/>
    <row r="111" spans="2:7" ht="16" x14ac:dyDescent="0.35"/>
    <row r="112" spans="2:7"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row r="123" ht="16" x14ac:dyDescent="0.35"/>
    <row r="124" ht="16" x14ac:dyDescent="0.35"/>
    <row r="125" ht="16" x14ac:dyDescent="0.35"/>
    <row r="126" ht="16" x14ac:dyDescent="0.35"/>
  </sheetData>
  <sheetProtection selectLockedCells="1"/>
  <dataConsolidate/>
  <mergeCells count="16">
    <mergeCell ref="C10:E10"/>
    <mergeCell ref="C11:E11"/>
    <mergeCell ref="C12:F12"/>
    <mergeCell ref="G10:G13"/>
    <mergeCell ref="C109:E109"/>
    <mergeCell ref="C103:G103"/>
    <mergeCell ref="C104:G104"/>
    <mergeCell ref="C105:G105"/>
    <mergeCell ref="C106:G106"/>
    <mergeCell ref="C108:E108"/>
    <mergeCell ref="C75:E75"/>
    <mergeCell ref="C69:G69"/>
    <mergeCell ref="C70:G70"/>
    <mergeCell ref="C71:G71"/>
    <mergeCell ref="C72:G72"/>
    <mergeCell ref="C74:E74"/>
  </mergeCells>
  <dataValidations xWindow="1029" yWindow="583" count="20">
    <dataValidation allowBlank="1" showInputMessage="1" showErrorMessage="1" promptTitle="URL" prompt="Veuillez insérer l'URL directe vers le document de référence" sqref="G37:G40 E40 E37" xr:uid="{00000000-0002-0000-0100-000000000000}"/>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00000000-0002-0000-0100-000001000000}">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00000000-0002-0000-0100-000002000000}">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00000000-0002-0000-0100-000003000000}">
      <formula1>0</formula1>
      <formula2>9999999999999990000</formula2>
    </dataValidation>
    <dataValidation type="whole" allowBlank="1" showInputMessage="1" showErrorMessage="1" errorTitle="Veuillez ne pas remplir" error="Veuillez ne pas remplir manuellement ces celulles" sqref="E59:E62" xr:uid="{00000000-0002-0000-0100-000004000000}">
      <formula1>10000</formula1>
      <formula2>50000</formula2>
    </dataValidation>
    <dataValidation type="decimal" allowBlank="1" showInputMessage="1" showErrorMessage="1" errorTitle="Veuillez ne pas modifier" sqref="E8:G8" xr:uid="{00000000-0002-0000-0100-000005000000}">
      <formula1>10000</formula1>
      <formula2>50000</formula2>
    </dataValidation>
    <dataValidation type="decimal" allowBlank="1" showInputMessage="1" showErrorMessage="1" errorTitle="Veuillez ne pas modifier" error="Veuillez ne pas modifier ces cellules" sqref="C8:D8 C73:E74 F73:G75" xr:uid="{00000000-0002-0000-0100-000006000000}">
      <formula1>10000</formula1>
      <formula2>50000</formula2>
    </dataValidation>
    <dataValidation allowBlank="1" showInputMessage="1" showErrorMessage="1" promptTitle="Saisissez la date" prompt="Saisissez la date sous un format spécifique: AAAA-MM-JJ" sqref="E30 E33 E36" xr:uid="{00000000-0002-0000-0100-000007000000}"/>
    <dataValidation type="textLength" allowBlank="1" showInputMessage="1" showErrorMessage="1" errorTitle="Veuillez ne pas modifier" error="Veuillez ne pas modifier ces cellules" sqref="C66:C67 F15 D18:G19 D15" xr:uid="{00000000-0002-0000-0100-000008000000}">
      <formula1>10000</formula1>
      <formula2>50000</formula2>
    </dataValidation>
    <dataValidation type="whole" allowBlank="1" showInputMessage="1" showErrorMessage="1" errorTitle="Veuillez ne pas modifier" error="Veuillez ne pas modifier ces cellules" sqref="G27 G15 E15 C53:C65 C50:C51 G59:G62 C47 C15 C17:C37 C39:C45" xr:uid="{00000000-0002-0000-0100-000009000000}">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00000000-0002-0000-0100-00000A000000}">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00000000-0002-0000-0100-00000C000000}">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00000000-0002-0000-0100-00000D000000}"/>
    <dataValidation allowBlank="1" showInputMessage="1" showErrorMessage="1" promptTitle="Fichiers de données (CSV, Excel…" prompt="Veuillez insérer l'URL directe dans les fichiers de données accompagnant le rapport sur le site Internet national de l'ITIE. Les fichiers de données f" sqref="E34" xr:uid="{00000000-0002-0000-0100-00000F000000}"/>
    <dataValidation allowBlank="1" showInputMessage="1" showErrorMessage="1" promptTitle="Nom de l'entité" prompt="Veuillez insérer le nom de l'organisation, compagnie, ou agence gouvernementale" sqref="E29" xr:uid="{00000000-0002-0000-0100-000010000000}"/>
    <dataValidation allowBlank="1" showInputMessage="1" showErrorMessage="1" promptTitle="URL du rapport ITIE" prompt="Veuillez insérer l'URL directe vers le Rapport ITIE (ou le dossier de rapport) sur le site Internet national de l'ITIE." sqref="E31" xr:uid="{00000000-0002-0000-0100-000011000000}"/>
    <dataValidation type="whole" allowBlank="1" showInputMessage="1" showErrorMessage="1" errorTitle="Veuillez ne pas modifier" error="Veuillez ne pas modifier ces cellules" sqref="C69:G72" xr:uid="{00000000-0002-0000-0100-000012000000}">
      <formula1>444</formula1>
      <formula2>445</formula2>
    </dataValidation>
    <dataValidation allowBlank="1" showInputMessage="1" showErrorMessage="1" errorTitle="Veuillez ne pas modifier" error="Veuillez ne pas modifier ces cellules" sqref="C52 C48:C49 C75:E75" xr:uid="{00000000-0002-0000-0100-000013000000}"/>
    <dataValidation type="whole" allowBlank="1" showInputMessage="1" showErrorMessage="1" errorTitle="Veuillez ne pas modifier" error="Veuillez ne pas modifier ces cellules" sqref="C46" xr:uid="{00000000-0002-0000-0100-000014000000}">
      <formula1>4</formula1>
      <formula2>5</formula2>
    </dataValidation>
    <dataValidation allowBlank="1" showInputMessage="1" showErrorMessage="1" promptTitle="Autre secteur" prompt="Veuillez indiquer le nom du secteur supplémentaire." sqref="E47" xr:uid="{00000000-0002-0000-0100-000015000000}"/>
  </dataValidations>
  <hyperlinks>
    <hyperlink ref="C13" r:id="rId1" display="Si vous avez des questions, veuillez contacter  data@eiti.org" xr:uid="{00000000-0004-0000-0100-000000000000}"/>
    <hyperlink ref="C72:G72" r:id="rId2" display="Give us your feedback or report a conflict in the data! Write to us at  data@eiti.org" xr:uid="{00000000-0004-0000-0100-000001000000}"/>
    <hyperlink ref="G72" r:id="rId3" display="Give us your feedback or report a conflict in the data! Write to us at  data@eiti.org" xr:uid="{00000000-0004-0000-0100-000002000000}"/>
    <hyperlink ref="E72:F72" r:id="rId4" display="Give us your feedback or report a conflict in the data! Write to us at  data@eiti.org" xr:uid="{00000000-0004-0000-0100-000003000000}"/>
    <hyperlink ref="F72" r:id="rId5" display="Give us your feedback or report a conflict in the data! Write to us at  data@eiti.org" xr:uid="{00000000-0004-0000-0100-000004000000}"/>
    <hyperlink ref="C69:G69" r:id="rId6" display="Pour plus d’information sur l’ITIE, visitez notre site Internet  https://eiti.org" xr:uid="{00000000-0004-0000-0100-000005000000}"/>
    <hyperlink ref="C70:G70" r:id="rId7" display="Vous voulez en savoir plus sur votre pays ? Vérifiez si votre pays met en œuvre la Norme ITIE en visitant https://eiti.org/countries" xr:uid="{00000000-0004-0000-0100-000006000000}"/>
    <hyperlink ref="C71:G71" r:id="rId8" display="Pour la version la plus récente des modèles de données résumées, consultez https://eiti.org/fr/document/modele-donnees-resumees-itie" xr:uid="{00000000-0004-0000-0100-000007000000}"/>
    <hyperlink ref="C50" r:id="rId9" xr:uid="{00000000-0004-0000-0100-000008000000}"/>
    <hyperlink ref="C53" r:id="rId10" location="r4-7" xr:uid="{00000000-0004-0000-0100-000009000000}"/>
    <hyperlink ref="C38" r:id="rId11" location="r7-2" xr:uid="{00000000-0004-0000-0100-00000A000000}"/>
    <hyperlink ref="E66" r:id="rId12" xr:uid="{00000000-0004-0000-0100-00000B000000}"/>
    <hyperlink ref="E52" r:id="rId13" xr:uid="{00000000-0004-0000-0100-00000C000000}"/>
    <hyperlink ref="E31" r:id="rId14" xr:uid="{842D33DE-4B68-4FF8-A8D2-9B743E9440EA}"/>
    <hyperlink ref="E40" r:id="rId15" xr:uid="{753246F6-9382-4C6F-BF60-E26882AC5A91}"/>
  </hyperlinks>
  <pageMargins left="0.11811023622047245" right="0.31496062992125984" top="0.78740157480314965" bottom="0.31496062992125984" header="0.31496062992125984" footer="0.31496062992125984"/>
  <pageSetup paperSize="9" scale="66" fitToHeight="4" orientation="landscape" horizontalDpi="360" verticalDpi="360" r:id="rId16"/>
  <headerFooter>
    <oddHeader>&amp;C&amp;"Calibri,Gras"&amp;18&amp;F
&amp;A&amp;R&amp;"Calibri,Gras"&amp;14&amp;P/&amp;N</oddHeader>
  </headerFooter>
  <drawing r:id="rId17"/>
  <extLst>
    <ext xmlns:x14="http://schemas.microsoft.com/office/spreadsheetml/2009/9/main" uri="{CCE6A557-97BC-4b89-ADB6-D9C93CAAB3DF}">
      <x14:dataValidations xmlns:xm="http://schemas.microsoft.com/office/excel/2006/main" xWindow="1029" yWindow="583" count="3">
        <x14:dataValidation type="list" allowBlank="1" showInputMessage="1" showErrorMessage="1" errorTitle="Code ISO incorrect" error="Veuillez indiquer le code-devise de la monnaie" promptTitle="code-devise de la monnaie" prompt="Saisissez les 3 lettres du code-devise de l’ISO 4217: Si vous hésitez, allez sur le site https://fr.wikipedia.org/wiki/ISO_4217" xr:uid="{00000000-0002-0000-0100-000016000000}">
          <x14:formula1>
            <xm:f>Listes!$I$11:$I$168</xm:f>
          </x14:formula1>
          <xm:sqref>E50</xm:sqref>
        </x14:dataValidation>
        <x14:dataValidation type="list" allowBlank="1" showInputMessage="1" showErrorMessage="1" errorTitle="Veuillez ne pas modifier" error="Veuillez ne pas modifier ces cellules" xr:uid="{00000000-0002-0000-0100-000017000000}">
          <x14:formula1>
            <xm:f>'C:\Users\kr65\Downloads\SD\2.0\[Summary Data 2.0 data validation french translation.xlsm]Lists'!#REF!</xm:f>
          </x14:formula1>
          <xm:sqref>E21:E23</xm:sqref>
        </x14:dataValidation>
        <x14:dataValidation type="list" allowBlank="1" showInputMessage="1" showErrorMessage="1" promptTitle="Veuillez choisir parmi le pays" prompt="Veuillez choisir le pays parmi le menu déroulant" xr:uid="{00000000-0002-0000-0100-000018000000}">
          <x14:formula1>
            <xm:f>Listes!$A$3:$A$246</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H217"/>
  <sheetViews>
    <sheetView showGridLines="0" tabSelected="1" topLeftCell="A74" zoomScale="85" zoomScaleNormal="85" zoomScaleSheetLayoutView="100" workbookViewId="0">
      <selection activeCell="B88" sqref="B88"/>
    </sheetView>
  </sheetViews>
  <sheetFormatPr defaultColWidth="4" defaultRowHeight="24" customHeight="1" x14ac:dyDescent="0.35"/>
  <cols>
    <col min="1" max="1" width="4" style="12"/>
    <col min="2" max="2" width="56.54296875" style="12" customWidth="1"/>
    <col min="3" max="3" width="4" style="12"/>
    <col min="4" max="4" width="57.453125" style="12" customWidth="1"/>
    <col min="5" max="5" width="4" style="12"/>
    <col min="6" max="6" width="52.453125" style="12" customWidth="1"/>
    <col min="7" max="7" width="4" style="12"/>
    <col min="8" max="8" width="68" style="12" bestFit="1" customWidth="1"/>
    <col min="9" max="15" width="4" style="12"/>
    <col min="16" max="16" width="42" style="12" bestFit="1" customWidth="1"/>
    <col min="17" max="16384" width="4" style="12"/>
  </cols>
  <sheetData>
    <row r="1" spans="2:8" ht="15" hidden="1" customHeight="1" x14ac:dyDescent="0.35"/>
    <row r="2" spans="2:8" ht="16" hidden="1" x14ac:dyDescent="0.35"/>
    <row r="3" spans="2:8" ht="16" hidden="1" x14ac:dyDescent="0.35">
      <c r="H3" s="13" t="s">
        <v>45</v>
      </c>
    </row>
    <row r="4" spans="2:8" ht="16" hidden="1" x14ac:dyDescent="0.35">
      <c r="H4" s="13" t="str">
        <f>Introduction!G4</f>
        <v>AAAA-MM-JJ</v>
      </c>
    </row>
    <row r="5" spans="2:8" ht="16" hidden="1" x14ac:dyDescent="0.35"/>
    <row r="6" spans="2:8" ht="16" hidden="1" x14ac:dyDescent="0.35"/>
    <row r="7" spans="2:8" ht="16" x14ac:dyDescent="0.35"/>
    <row r="8" spans="2:8" ht="16" x14ac:dyDescent="0.35">
      <c r="B8" s="144" t="s">
        <v>120</v>
      </c>
      <c r="C8" s="74"/>
      <c r="D8" s="74"/>
      <c r="E8" s="74"/>
      <c r="F8" s="74"/>
      <c r="G8" s="74"/>
      <c r="H8" s="74"/>
    </row>
    <row r="9" spans="2:8" ht="20" x14ac:dyDescent="0.35">
      <c r="B9" s="73" t="s">
        <v>47</v>
      </c>
      <c r="C9" s="74"/>
      <c r="D9" s="74"/>
      <c r="E9" s="74"/>
      <c r="F9" s="73"/>
      <c r="G9" s="74"/>
      <c r="H9" s="74"/>
    </row>
    <row r="10" spans="2:8" ht="17.25" customHeight="1" x14ac:dyDescent="0.35">
      <c r="B10" s="436" t="s">
        <v>121</v>
      </c>
      <c r="C10" s="436"/>
      <c r="D10" s="436"/>
      <c r="E10" s="436"/>
      <c r="F10" s="436"/>
      <c r="G10" s="436"/>
      <c r="H10" s="436"/>
    </row>
    <row r="11" spans="2:8" ht="52" customHeight="1" x14ac:dyDescent="0.35">
      <c r="B11" s="435" t="s">
        <v>122</v>
      </c>
      <c r="C11" s="435"/>
      <c r="D11" s="435"/>
      <c r="E11" s="435"/>
      <c r="F11" s="436"/>
      <c r="G11" s="436"/>
      <c r="H11" s="436"/>
    </row>
    <row r="12" spans="2:8" ht="36.75" customHeight="1" x14ac:dyDescent="0.35">
      <c r="B12" s="435" t="s">
        <v>123</v>
      </c>
      <c r="C12" s="435"/>
      <c r="D12" s="435"/>
      <c r="E12" s="435"/>
      <c r="F12" s="436"/>
      <c r="G12" s="436"/>
      <c r="H12" s="436"/>
    </row>
    <row r="13" spans="2:8" ht="39" customHeight="1" x14ac:dyDescent="0.35">
      <c r="B13" s="435" t="s">
        <v>124</v>
      </c>
      <c r="C13" s="435"/>
      <c r="D13" s="435"/>
      <c r="E13" s="435"/>
      <c r="F13" s="436"/>
      <c r="G13" s="436"/>
      <c r="H13" s="436"/>
    </row>
    <row r="14" spans="2:8" ht="17.25" customHeight="1" x14ac:dyDescent="0.35">
      <c r="B14" s="435" t="s">
        <v>125</v>
      </c>
      <c r="C14" s="435"/>
      <c r="D14" s="435"/>
      <c r="E14" s="435"/>
      <c r="F14" s="436"/>
      <c r="G14" s="436"/>
      <c r="H14" s="436"/>
    </row>
    <row r="15" spans="2:8" ht="15" customHeight="1" x14ac:dyDescent="0.4">
      <c r="B15" s="440" t="s">
        <v>126</v>
      </c>
      <c r="C15" s="441"/>
      <c r="D15" s="441"/>
      <c r="E15" s="441"/>
      <c r="F15" s="441"/>
      <c r="G15" s="441"/>
      <c r="H15" s="441"/>
    </row>
    <row r="16" spans="2:8" ht="15" customHeight="1" x14ac:dyDescent="0.4">
      <c r="E16" s="77"/>
      <c r="F16" s="77"/>
      <c r="G16" s="77"/>
      <c r="H16" s="77"/>
    </row>
    <row r="17" spans="2:8" ht="39" customHeight="1" x14ac:dyDescent="0.35">
      <c r="B17" s="218" t="s">
        <v>20</v>
      </c>
      <c r="D17" s="145" t="s">
        <v>127</v>
      </c>
      <c r="F17" s="354" t="s">
        <v>128</v>
      </c>
      <c r="G17" s="56"/>
      <c r="H17" s="56"/>
    </row>
    <row r="18" spans="2:8" ht="16" x14ac:dyDescent="0.35"/>
    <row r="19" spans="2:8" ht="22.5" x14ac:dyDescent="0.35">
      <c r="B19" s="146" t="s">
        <v>129</v>
      </c>
      <c r="D19" s="147"/>
      <c r="F19" s="147"/>
    </row>
    <row r="20" spans="2:8" ht="16" x14ac:dyDescent="0.35">
      <c r="B20" s="58" t="s">
        <v>130</v>
      </c>
      <c r="D20" s="58"/>
      <c r="F20" s="58"/>
    </row>
    <row r="21" spans="2:8" ht="16" x14ac:dyDescent="0.35">
      <c r="B21" s="60"/>
      <c r="D21" s="148"/>
      <c r="F21" s="148"/>
    </row>
    <row r="22" spans="2:8" ht="19" customHeight="1" x14ac:dyDescent="0.35">
      <c r="B22" s="149" t="s">
        <v>131</v>
      </c>
      <c r="C22" s="150"/>
      <c r="D22" s="149" t="s">
        <v>132</v>
      </c>
      <c r="E22" s="150"/>
      <c r="F22" s="149" t="s">
        <v>133</v>
      </c>
      <c r="G22" s="150"/>
      <c r="H22" s="151" t="s">
        <v>134</v>
      </c>
    </row>
    <row r="23" spans="2:8" ht="19" customHeight="1" x14ac:dyDescent="0.35">
      <c r="B23" s="152" t="s">
        <v>135</v>
      </c>
      <c r="C23" s="111"/>
      <c r="D23" s="153"/>
      <c r="E23" s="111"/>
      <c r="F23" s="153"/>
      <c r="G23" s="111"/>
      <c r="H23" s="154"/>
    </row>
    <row r="24" spans="2:8" ht="16" x14ac:dyDescent="0.35">
      <c r="B24" s="155" t="s">
        <v>136</v>
      </c>
      <c r="C24" s="111"/>
      <c r="D24" s="156"/>
      <c r="E24" s="111"/>
      <c r="F24" s="156"/>
      <c r="G24" s="111"/>
      <c r="H24" s="157"/>
    </row>
    <row r="25" spans="2:8" ht="16" x14ac:dyDescent="0.35">
      <c r="B25" s="158" t="s">
        <v>137</v>
      </c>
      <c r="C25" s="111"/>
      <c r="D25" s="227" t="s">
        <v>80</v>
      </c>
      <c r="E25" s="111"/>
      <c r="F25" s="227" t="s">
        <v>138</v>
      </c>
      <c r="G25" s="111"/>
      <c r="H25" s="157" t="s">
        <v>139</v>
      </c>
    </row>
    <row r="26" spans="2:8" ht="16" x14ac:dyDescent="0.35">
      <c r="B26" s="158" t="s">
        <v>140</v>
      </c>
      <c r="C26" s="111"/>
      <c r="D26" s="227" t="s">
        <v>80</v>
      </c>
      <c r="E26" s="111"/>
      <c r="F26" s="227" t="s">
        <v>138</v>
      </c>
      <c r="G26" s="111"/>
      <c r="H26" s="157" t="s">
        <v>139</v>
      </c>
    </row>
    <row r="27" spans="2:8" ht="16" x14ac:dyDescent="0.35">
      <c r="B27" s="158" t="s">
        <v>141</v>
      </c>
      <c r="C27" s="111"/>
      <c r="D27" s="227" t="s">
        <v>80</v>
      </c>
      <c r="E27" s="111"/>
      <c r="F27" s="227" t="s">
        <v>142</v>
      </c>
      <c r="G27" s="111"/>
      <c r="H27" s="157"/>
    </row>
    <row r="28" spans="2:8" ht="16" x14ac:dyDescent="0.35">
      <c r="B28" s="159" t="s">
        <v>143</v>
      </c>
      <c r="C28" s="111"/>
      <c r="D28" s="227" t="s">
        <v>80</v>
      </c>
      <c r="E28" s="111"/>
      <c r="F28" s="227" t="s">
        <v>138</v>
      </c>
      <c r="G28" s="111"/>
      <c r="H28" s="160" t="s">
        <v>139</v>
      </c>
    </row>
    <row r="29" spans="2:8" ht="15" customHeight="1" x14ac:dyDescent="0.35">
      <c r="B29" s="161"/>
      <c r="C29" s="111"/>
      <c r="D29" s="162"/>
      <c r="E29" s="111"/>
      <c r="F29" s="162"/>
      <c r="G29" s="111"/>
      <c r="H29" s="111"/>
    </row>
    <row r="30" spans="2:8" ht="16" x14ac:dyDescent="0.35">
      <c r="B30" s="152" t="s">
        <v>144</v>
      </c>
      <c r="C30" s="111"/>
      <c r="D30" s="153"/>
      <c r="E30" s="111"/>
      <c r="F30" s="153"/>
      <c r="G30" s="111"/>
      <c r="H30" s="154"/>
    </row>
    <row r="31" spans="2:8" ht="16" x14ac:dyDescent="0.35">
      <c r="B31" s="155" t="s">
        <v>136</v>
      </c>
      <c r="C31" s="111"/>
      <c r="D31" s="156"/>
      <c r="E31" s="111"/>
      <c r="F31" s="156"/>
      <c r="G31" s="111"/>
      <c r="H31" s="157"/>
    </row>
    <row r="32" spans="2:8" ht="16" x14ac:dyDescent="0.35">
      <c r="B32" s="158" t="s">
        <v>145</v>
      </c>
      <c r="C32" s="111"/>
      <c r="D32" s="227" t="s">
        <v>80</v>
      </c>
      <c r="E32" s="111"/>
      <c r="F32" s="255" t="s">
        <v>146</v>
      </c>
      <c r="G32" s="111"/>
      <c r="H32" s="157"/>
    </row>
    <row r="33" spans="1:8" ht="16" x14ac:dyDescent="0.35">
      <c r="A33" s="163"/>
      <c r="B33" s="164" t="s">
        <v>147</v>
      </c>
      <c r="C33" s="165"/>
      <c r="D33" s="227" t="s">
        <v>80</v>
      </c>
      <c r="E33" s="111"/>
      <c r="F33" s="255" t="s">
        <v>146</v>
      </c>
      <c r="G33" s="111"/>
      <c r="H33" s="157"/>
    </row>
    <row r="34" spans="1:8" ht="16" x14ac:dyDescent="0.35">
      <c r="B34" s="158" t="s">
        <v>148</v>
      </c>
      <c r="C34" s="111"/>
      <c r="D34" s="227" t="s">
        <v>80</v>
      </c>
      <c r="E34" s="111"/>
      <c r="F34" s="255" t="s">
        <v>146</v>
      </c>
      <c r="G34" s="111"/>
      <c r="H34" s="157"/>
    </row>
    <row r="35" spans="1:8" ht="16" x14ac:dyDescent="0.35">
      <c r="B35" s="166" t="s">
        <v>147</v>
      </c>
      <c r="C35" s="165"/>
      <c r="D35" s="227" t="s">
        <v>80</v>
      </c>
      <c r="E35" s="111"/>
      <c r="F35" s="255" t="s">
        <v>146</v>
      </c>
      <c r="G35" s="111"/>
      <c r="H35" s="157"/>
    </row>
    <row r="36" spans="1:8" ht="16" x14ac:dyDescent="0.35">
      <c r="B36" s="158" t="s">
        <v>149</v>
      </c>
      <c r="C36" s="111"/>
      <c r="D36" s="227" t="s">
        <v>80</v>
      </c>
      <c r="E36" s="111"/>
      <c r="F36" s="255" t="s">
        <v>146</v>
      </c>
      <c r="G36" s="111"/>
      <c r="H36" s="157"/>
    </row>
    <row r="37" spans="1:8" ht="16" x14ac:dyDescent="0.35">
      <c r="B37" s="167" t="s">
        <v>150</v>
      </c>
      <c r="C37" s="165"/>
      <c r="D37" s="227">
        <v>169</v>
      </c>
      <c r="E37" s="111"/>
      <c r="F37" s="255" t="s">
        <v>146</v>
      </c>
      <c r="G37" s="111"/>
      <c r="H37" s="157" t="s">
        <v>2580</v>
      </c>
    </row>
    <row r="38" spans="1:8" ht="16" x14ac:dyDescent="0.35">
      <c r="B38" s="168"/>
      <c r="C38" s="111"/>
      <c r="D38" s="162"/>
      <c r="E38" s="111"/>
      <c r="F38" s="162"/>
      <c r="G38" s="111"/>
      <c r="H38" s="169"/>
    </row>
    <row r="39" spans="1:8" ht="16" x14ac:dyDescent="0.35">
      <c r="B39" s="152" t="s">
        <v>151</v>
      </c>
      <c r="C39" s="111"/>
      <c r="D39" s="170"/>
      <c r="E39" s="111"/>
      <c r="F39" s="170"/>
      <c r="G39" s="111"/>
      <c r="H39" s="154"/>
    </row>
    <row r="40" spans="1:8" ht="35.15" customHeight="1" x14ac:dyDescent="0.35">
      <c r="B40" s="155" t="s">
        <v>152</v>
      </c>
      <c r="C40" s="111"/>
      <c r="D40" s="227" t="s">
        <v>153</v>
      </c>
      <c r="E40" s="111"/>
      <c r="F40" s="294" t="s">
        <v>154</v>
      </c>
      <c r="G40" s="111"/>
      <c r="H40" s="157" t="s">
        <v>155</v>
      </c>
    </row>
    <row r="41" spans="1:8" ht="16" x14ac:dyDescent="0.35">
      <c r="B41" s="155" t="s">
        <v>156</v>
      </c>
      <c r="C41" s="111"/>
      <c r="D41" s="227" t="s">
        <v>110</v>
      </c>
      <c r="E41" s="111"/>
      <c r="F41" s="255" t="s">
        <v>157</v>
      </c>
      <c r="G41" s="111"/>
      <c r="H41" s="157"/>
    </row>
    <row r="42" spans="1:8" ht="28" x14ac:dyDescent="0.35">
      <c r="B42" s="171" t="s">
        <v>158</v>
      </c>
      <c r="C42" s="111"/>
      <c r="D42" s="227" t="s">
        <v>110</v>
      </c>
      <c r="E42" s="111"/>
      <c r="F42" s="227" t="s">
        <v>157</v>
      </c>
      <c r="G42" s="111"/>
      <c r="H42" s="160"/>
    </row>
    <row r="43" spans="1:8" ht="16" x14ac:dyDescent="0.35">
      <c r="B43" s="161"/>
      <c r="C43" s="111"/>
      <c r="D43" s="162"/>
      <c r="E43" s="111"/>
      <c r="F43" s="162"/>
      <c r="G43" s="111"/>
      <c r="H43" s="111"/>
    </row>
    <row r="44" spans="1:8" ht="16" x14ac:dyDescent="0.35">
      <c r="B44" s="152" t="s">
        <v>159</v>
      </c>
      <c r="C44" s="111"/>
      <c r="D44" s="170"/>
      <c r="E44" s="111"/>
      <c r="F44" s="170"/>
      <c r="G44" s="111"/>
      <c r="H44" s="154"/>
    </row>
    <row r="45" spans="1:8" ht="16" x14ac:dyDescent="0.35">
      <c r="B45" s="155" t="s">
        <v>160</v>
      </c>
      <c r="C45" s="111"/>
      <c r="D45" s="227" t="s">
        <v>80</v>
      </c>
      <c r="E45" s="111"/>
      <c r="F45" s="255" t="s">
        <v>161</v>
      </c>
      <c r="G45" s="111"/>
      <c r="H45" s="157"/>
    </row>
    <row r="46" spans="1:8" ht="28" x14ac:dyDescent="0.35">
      <c r="B46" s="158" t="s">
        <v>162</v>
      </c>
      <c r="C46" s="111"/>
      <c r="D46" s="227" t="s">
        <v>153</v>
      </c>
      <c r="E46" s="111"/>
      <c r="F46" s="256" t="s">
        <v>163</v>
      </c>
      <c r="G46" s="111"/>
      <c r="H46" s="157"/>
    </row>
    <row r="47" spans="1:8" ht="16" x14ac:dyDescent="0.35">
      <c r="B47" s="155" t="s">
        <v>164</v>
      </c>
      <c r="C47" s="111"/>
      <c r="D47" s="227" t="s">
        <v>153</v>
      </c>
      <c r="E47" s="111"/>
      <c r="F47" s="294" t="s">
        <v>165</v>
      </c>
      <c r="G47" s="111"/>
      <c r="H47" s="157"/>
    </row>
    <row r="48" spans="1:8" ht="16" x14ac:dyDescent="0.35">
      <c r="B48" s="155" t="s">
        <v>166</v>
      </c>
      <c r="C48" s="111"/>
      <c r="D48" s="227" t="s">
        <v>110</v>
      </c>
      <c r="E48" s="111"/>
      <c r="F48" s="255" t="s">
        <v>157</v>
      </c>
      <c r="G48" s="111"/>
      <c r="H48" s="157"/>
    </row>
    <row r="49" spans="2:8" ht="28" x14ac:dyDescent="0.35">
      <c r="B49" s="171" t="s">
        <v>167</v>
      </c>
      <c r="C49" s="111"/>
      <c r="D49" s="227" t="s">
        <v>110</v>
      </c>
      <c r="E49" s="111"/>
      <c r="F49" s="255" t="s">
        <v>157</v>
      </c>
      <c r="G49" s="111"/>
      <c r="H49" s="160"/>
    </row>
    <row r="50" spans="2:8" ht="16" x14ac:dyDescent="0.35">
      <c r="B50" s="161"/>
      <c r="C50" s="111"/>
      <c r="D50" s="162"/>
      <c r="E50" s="111"/>
      <c r="F50" s="162"/>
      <c r="G50" s="111"/>
      <c r="H50" s="111"/>
    </row>
    <row r="51" spans="2:8" ht="16" x14ac:dyDescent="0.35">
      <c r="B51" s="152" t="s">
        <v>168</v>
      </c>
      <c r="C51" s="111"/>
      <c r="D51" s="172"/>
      <c r="E51" s="111"/>
      <c r="F51" s="172"/>
      <c r="G51" s="111"/>
      <c r="H51" s="154"/>
    </row>
    <row r="52" spans="2:8" ht="32.5" customHeight="1" x14ac:dyDescent="0.35">
      <c r="B52" s="155" t="s">
        <v>169</v>
      </c>
      <c r="C52" s="111"/>
      <c r="D52" s="227" t="s">
        <v>80</v>
      </c>
      <c r="E52" s="111"/>
      <c r="F52" s="255" t="s">
        <v>170</v>
      </c>
      <c r="G52" s="111"/>
      <c r="H52" s="157"/>
    </row>
    <row r="53" spans="2:8" ht="28.5" customHeight="1" x14ac:dyDescent="0.35">
      <c r="B53" s="158" t="s">
        <v>171</v>
      </c>
      <c r="C53" s="111"/>
      <c r="D53" s="227" t="s">
        <v>80</v>
      </c>
      <c r="E53" s="111"/>
      <c r="F53" s="255" t="s">
        <v>170</v>
      </c>
      <c r="G53" s="111"/>
      <c r="H53" s="157"/>
    </row>
    <row r="54" spans="2:8" ht="16" x14ac:dyDescent="0.35">
      <c r="B54" s="173" t="s">
        <v>172</v>
      </c>
      <c r="C54" s="111"/>
      <c r="D54" s="227" t="s">
        <v>110</v>
      </c>
      <c r="E54" s="111"/>
      <c r="F54" s="255" t="s">
        <v>173</v>
      </c>
      <c r="G54" s="111"/>
      <c r="H54" s="160"/>
    </row>
    <row r="55" spans="2:8" ht="16" x14ac:dyDescent="0.35">
      <c r="B55" s="161"/>
      <c r="C55" s="111"/>
      <c r="D55" s="162"/>
      <c r="E55" s="111"/>
      <c r="F55" s="162"/>
      <c r="G55" s="111"/>
      <c r="H55" s="111"/>
    </row>
    <row r="56" spans="2:8" ht="16" x14ac:dyDescent="0.35">
      <c r="B56" s="152" t="s">
        <v>174</v>
      </c>
      <c r="C56" s="111"/>
      <c r="D56" s="172"/>
      <c r="E56" s="111"/>
      <c r="F56" s="172"/>
      <c r="G56" s="111"/>
      <c r="H56" s="154"/>
    </row>
    <row r="57" spans="2:8" ht="28" x14ac:dyDescent="0.35">
      <c r="B57" s="174" t="s">
        <v>175</v>
      </c>
      <c r="C57" s="111"/>
      <c r="D57" s="227" t="s">
        <v>80</v>
      </c>
      <c r="E57" s="111"/>
      <c r="F57" s="255" t="s">
        <v>176</v>
      </c>
      <c r="G57" s="111"/>
      <c r="H57" s="157"/>
    </row>
    <row r="58" spans="2:8" ht="42" x14ac:dyDescent="0.35">
      <c r="B58" s="175" t="s">
        <v>177</v>
      </c>
      <c r="C58" s="111"/>
      <c r="D58" s="227" t="s">
        <v>153</v>
      </c>
      <c r="E58" s="111"/>
      <c r="F58" s="294" t="s">
        <v>178</v>
      </c>
      <c r="G58" s="111"/>
      <c r="H58" s="157"/>
    </row>
    <row r="59" spans="2:8" ht="70" x14ac:dyDescent="0.35">
      <c r="B59" s="176" t="s">
        <v>179</v>
      </c>
      <c r="C59" s="111"/>
      <c r="D59" s="227" t="s">
        <v>153</v>
      </c>
      <c r="E59" s="111"/>
      <c r="F59" s="294" t="s">
        <v>180</v>
      </c>
      <c r="G59" s="111"/>
      <c r="H59" s="160"/>
    </row>
    <row r="60" spans="2:8" ht="16" x14ac:dyDescent="0.35">
      <c r="B60" s="161"/>
      <c r="C60" s="111"/>
      <c r="D60" s="162"/>
      <c r="E60" s="111"/>
      <c r="F60" s="162"/>
      <c r="G60" s="111"/>
      <c r="H60" s="111"/>
    </row>
    <row r="61" spans="2:8" ht="16" x14ac:dyDescent="0.35">
      <c r="B61" s="152" t="s">
        <v>181</v>
      </c>
      <c r="C61" s="111"/>
      <c r="D61" s="172"/>
      <c r="E61" s="111"/>
      <c r="F61" s="172"/>
      <c r="G61" s="111"/>
      <c r="H61" s="154"/>
    </row>
    <row r="62" spans="2:8" ht="28" x14ac:dyDescent="0.35">
      <c r="B62" s="171" t="s">
        <v>182</v>
      </c>
      <c r="C62" s="111"/>
      <c r="D62" s="227" t="s">
        <v>80</v>
      </c>
      <c r="E62" s="111"/>
      <c r="F62" s="255" t="s">
        <v>183</v>
      </c>
      <c r="G62" s="111"/>
      <c r="H62" s="160"/>
    </row>
    <row r="63" spans="2:8" ht="16" x14ac:dyDescent="0.35">
      <c r="B63" s="161"/>
      <c r="C63" s="111"/>
      <c r="D63" s="162"/>
      <c r="E63" s="111"/>
      <c r="F63" s="162"/>
      <c r="G63" s="111"/>
      <c r="H63" s="111"/>
    </row>
    <row r="64" spans="2:8" ht="16" x14ac:dyDescent="0.35">
      <c r="B64" s="152" t="s">
        <v>184</v>
      </c>
      <c r="C64" s="111"/>
      <c r="D64" s="172"/>
      <c r="E64" s="111"/>
      <c r="F64" s="172"/>
      <c r="G64" s="111"/>
      <c r="H64" s="154"/>
    </row>
    <row r="65" spans="2:8" ht="16" x14ac:dyDescent="0.35">
      <c r="B65" s="252" t="s">
        <v>185</v>
      </c>
      <c r="C65" s="111"/>
      <c r="D65" s="251"/>
      <c r="E65" s="111"/>
      <c r="F65" s="251"/>
      <c r="G65" s="111"/>
      <c r="H65" s="157"/>
    </row>
    <row r="66" spans="2:8" ht="16" x14ac:dyDescent="0.35">
      <c r="B66" s="174" t="s">
        <v>186</v>
      </c>
      <c r="C66" s="111"/>
      <c r="D66" s="227" t="s">
        <v>80</v>
      </c>
      <c r="E66" s="111"/>
      <c r="F66" s="255" t="s">
        <v>183</v>
      </c>
      <c r="G66" s="111"/>
      <c r="H66" s="157"/>
    </row>
    <row r="67" spans="2:8" ht="16" x14ac:dyDescent="0.35">
      <c r="B67" s="174" t="s">
        <v>187</v>
      </c>
      <c r="C67" s="111"/>
      <c r="D67" s="227" t="s">
        <v>80</v>
      </c>
      <c r="E67" s="111"/>
      <c r="F67" s="255" t="s">
        <v>183</v>
      </c>
      <c r="G67" s="111"/>
      <c r="H67" s="157"/>
    </row>
    <row r="68" spans="2:8" ht="16" x14ac:dyDescent="0.35">
      <c r="B68" s="250" t="s">
        <v>188</v>
      </c>
      <c r="C68" s="111"/>
      <c r="D68" s="295">
        <v>26.341000000000001</v>
      </c>
      <c r="E68" s="111"/>
      <c r="F68" s="227" t="s">
        <v>189</v>
      </c>
      <c r="G68" s="111"/>
      <c r="H68" s="157"/>
    </row>
    <row r="69" spans="2:8" ht="16" x14ac:dyDescent="0.35">
      <c r="B69" s="175" t="str">
        <f>LEFT(B68,SEARCH(",",B68))&amp;" valeur"</f>
        <v>Or (7108), valeur</v>
      </c>
      <c r="C69" s="111"/>
      <c r="D69" s="344">
        <f>10294*1000000000</f>
        <v>10294000000000</v>
      </c>
      <c r="E69" s="111"/>
      <c r="F69" s="227" t="s">
        <v>96</v>
      </c>
      <c r="G69" s="111"/>
      <c r="H69" s="157"/>
    </row>
    <row r="70" spans="2:8" ht="16" x14ac:dyDescent="0.35">
      <c r="B70" s="250" t="s">
        <v>190</v>
      </c>
      <c r="C70" s="111"/>
      <c r="D70" s="295">
        <v>0.3266</v>
      </c>
      <c r="E70" s="111"/>
      <c r="F70" s="227" t="s">
        <v>189</v>
      </c>
      <c r="G70" s="111"/>
      <c r="H70" s="157" t="s">
        <v>2583</v>
      </c>
    </row>
    <row r="71" spans="2:8" ht="16" x14ac:dyDescent="0.35">
      <c r="B71" s="175" t="str">
        <f>LEFT(B70,SEARCH(",",B70))&amp;" valeur"</f>
        <v>Argent (7106), valeur</v>
      </c>
      <c r="C71" s="111"/>
      <c r="D71" s="295">
        <v>1038560000000</v>
      </c>
      <c r="E71" s="111"/>
      <c r="F71" s="227" t="s">
        <v>96</v>
      </c>
      <c r="G71" s="111"/>
      <c r="H71" s="157" t="s">
        <v>2582</v>
      </c>
    </row>
    <row r="72" spans="2:8" ht="16" x14ac:dyDescent="0.35">
      <c r="B72" s="250" t="s">
        <v>192</v>
      </c>
      <c r="C72" s="111"/>
      <c r="D72" s="295">
        <v>70173327</v>
      </c>
      <c r="E72" s="111"/>
      <c r="F72" s="227" t="s">
        <v>189</v>
      </c>
      <c r="G72" s="111"/>
      <c r="H72" s="157" t="s">
        <v>193</v>
      </c>
    </row>
    <row r="73" spans="2:8" ht="16" x14ac:dyDescent="0.35">
      <c r="B73" s="175" t="str">
        <f>LEFT(B72,SEARCH(",",B72))&amp;" valeur"</f>
        <v>Aluminium (2606), valeur</v>
      </c>
      <c r="C73" s="111"/>
      <c r="D73" s="295">
        <f>22282*1000000000</f>
        <v>22282000000000</v>
      </c>
      <c r="E73" s="111"/>
      <c r="F73" s="227" t="s">
        <v>96</v>
      </c>
      <c r="G73" s="111"/>
      <c r="H73" s="157" t="s">
        <v>193</v>
      </c>
    </row>
    <row r="74" spans="2:8" ht="16" x14ac:dyDescent="0.35">
      <c r="B74" s="250" t="s">
        <v>192</v>
      </c>
      <c r="C74" s="111"/>
      <c r="D74" s="295">
        <v>367780</v>
      </c>
      <c r="E74" s="111"/>
      <c r="F74" s="227" t="s">
        <v>189</v>
      </c>
      <c r="G74" s="111"/>
      <c r="H74" s="157" t="s">
        <v>194</v>
      </c>
    </row>
    <row r="75" spans="2:8" ht="16" x14ac:dyDescent="0.35">
      <c r="B75" s="175" t="str">
        <f>LEFT(B74,SEARCH(",",B74))&amp;" valeur"</f>
        <v>Aluminium (2606), valeur</v>
      </c>
      <c r="C75" s="111"/>
      <c r="D75" s="257">
        <f>1038.56*1000000000</f>
        <v>1038560000000</v>
      </c>
      <c r="E75" s="111"/>
      <c r="F75" s="227" t="s">
        <v>96</v>
      </c>
      <c r="G75" s="111"/>
      <c r="H75" s="157" t="s">
        <v>194</v>
      </c>
    </row>
    <row r="76" spans="2:8" ht="16" x14ac:dyDescent="0.35">
      <c r="B76" s="250" t="s">
        <v>195</v>
      </c>
      <c r="C76" s="111"/>
      <c r="D76" s="259">
        <v>203278</v>
      </c>
      <c r="E76" s="111"/>
      <c r="F76" s="227" t="s">
        <v>196</v>
      </c>
      <c r="G76" s="111"/>
      <c r="H76" s="157"/>
    </row>
    <row r="77" spans="2:8" ht="16" x14ac:dyDescent="0.35">
      <c r="B77" s="175" t="str">
        <f>LEFT(B76,SEARCH(",",B76))&amp;" valeur"</f>
        <v>Diamants (7102), valeur</v>
      </c>
      <c r="C77" s="111"/>
      <c r="D77" s="343"/>
      <c r="E77" s="111"/>
      <c r="F77" s="227" t="s">
        <v>96</v>
      </c>
      <c r="G77" s="111"/>
      <c r="H77" s="157"/>
    </row>
    <row r="78" spans="2:8" ht="16" x14ac:dyDescent="0.35">
      <c r="B78" s="161"/>
      <c r="C78" s="111"/>
      <c r="D78" s="162"/>
      <c r="E78" s="111"/>
      <c r="F78" s="162"/>
      <c r="G78" s="111"/>
      <c r="H78" s="111"/>
    </row>
    <row r="79" spans="2:8" ht="16" x14ac:dyDescent="0.35">
      <c r="B79" s="152" t="s">
        <v>197</v>
      </c>
      <c r="C79" s="111"/>
      <c r="D79" s="172"/>
      <c r="E79" s="111"/>
      <c r="F79" s="172"/>
      <c r="G79" s="111"/>
      <c r="H79" s="154"/>
    </row>
    <row r="80" spans="2:8" ht="16" x14ac:dyDescent="0.35">
      <c r="B80" s="174" t="s">
        <v>198</v>
      </c>
      <c r="C80" s="111"/>
      <c r="D80" s="227" t="s">
        <v>80</v>
      </c>
      <c r="E80" s="111"/>
      <c r="F80" s="255" t="s">
        <v>183</v>
      </c>
      <c r="G80" s="111"/>
      <c r="H80" s="157"/>
    </row>
    <row r="81" spans="2:8" ht="16" x14ac:dyDescent="0.35">
      <c r="B81" s="174" t="s">
        <v>199</v>
      </c>
      <c r="C81" s="111"/>
      <c r="D81" s="227" t="s">
        <v>80</v>
      </c>
      <c r="E81" s="111"/>
      <c r="F81" s="255" t="s">
        <v>200</v>
      </c>
      <c r="G81" s="111"/>
      <c r="H81" s="157"/>
    </row>
    <row r="82" spans="2:8" ht="16" x14ac:dyDescent="0.35">
      <c r="B82" s="250" t="s">
        <v>188</v>
      </c>
      <c r="C82" s="111"/>
      <c r="D82" s="257">
        <v>26.379000000000001</v>
      </c>
      <c r="E82" s="111"/>
      <c r="F82" s="227" t="s">
        <v>189</v>
      </c>
      <c r="G82" s="111"/>
      <c r="H82" s="157"/>
    </row>
    <row r="83" spans="2:8" ht="16" x14ac:dyDescent="0.35">
      <c r="B83" s="175" t="str">
        <f>LEFT(B82,SEARCH(",",B82))&amp;" valeur"</f>
        <v>Or (7108), valeur</v>
      </c>
      <c r="C83" s="111"/>
      <c r="D83" s="347">
        <f>6008*1000000000+5249664821755</f>
        <v>11257664821755</v>
      </c>
      <c r="E83" s="111"/>
      <c r="F83" s="227" t="s">
        <v>96</v>
      </c>
      <c r="G83" s="111"/>
      <c r="H83" s="157"/>
    </row>
    <row r="84" spans="2:8" ht="16" x14ac:dyDescent="0.35">
      <c r="B84" s="250" t="s">
        <v>190</v>
      </c>
      <c r="C84" s="111"/>
      <c r="D84" s="420">
        <v>0.3266</v>
      </c>
      <c r="E84" s="111"/>
      <c r="F84" s="227" t="s">
        <v>189</v>
      </c>
      <c r="G84" s="111"/>
      <c r="H84" s="157" t="s">
        <v>2583</v>
      </c>
    </row>
    <row r="85" spans="2:8" ht="16" x14ac:dyDescent="0.35">
      <c r="B85" s="175" t="str">
        <f>LEFT(B84,SEARCH(",",B84))&amp;" valeur"</f>
        <v>Argent (7106), valeur</v>
      </c>
      <c r="C85" s="111"/>
      <c r="D85" s="347">
        <f>1.78*1000000000</f>
        <v>1780000000</v>
      </c>
      <c r="E85" s="111"/>
      <c r="F85" s="227" t="s">
        <v>96</v>
      </c>
      <c r="G85" s="111"/>
      <c r="H85" s="157"/>
    </row>
    <row r="86" spans="2:8" ht="16" x14ac:dyDescent="0.35">
      <c r="B86" s="250" t="s">
        <v>192</v>
      </c>
      <c r="C86" s="111"/>
      <c r="D86" s="347">
        <v>66279526</v>
      </c>
      <c r="E86" s="111"/>
      <c r="F86" s="227" t="s">
        <v>189</v>
      </c>
      <c r="G86" s="111"/>
      <c r="H86" s="157" t="s">
        <v>193</v>
      </c>
    </row>
    <row r="87" spans="2:8" ht="16" x14ac:dyDescent="0.35">
      <c r="B87" s="175" t="str">
        <f>LEFT(B86,SEARCH(",",B86))&amp;" valeur"</f>
        <v>Aluminium (2606), valeur</v>
      </c>
      <c r="C87" s="111"/>
      <c r="D87" s="347">
        <f>22214.03*1000000000</f>
        <v>22214030000000</v>
      </c>
      <c r="E87" s="111"/>
      <c r="F87" s="227" t="s">
        <v>96</v>
      </c>
      <c r="G87" s="111"/>
      <c r="H87" s="157" t="s">
        <v>193</v>
      </c>
    </row>
    <row r="88" spans="2:8" ht="16" x14ac:dyDescent="0.35">
      <c r="B88" s="250" t="s">
        <v>192</v>
      </c>
      <c r="C88" s="111"/>
      <c r="D88" s="347">
        <v>345099</v>
      </c>
      <c r="E88" s="111"/>
      <c r="F88" s="227" t="s">
        <v>189</v>
      </c>
      <c r="G88" s="111"/>
      <c r="H88" s="157" t="s">
        <v>194</v>
      </c>
    </row>
    <row r="89" spans="2:8" ht="16" x14ac:dyDescent="0.35">
      <c r="B89" s="175" t="str">
        <f>LEFT(B88,SEARCH(",",B88))&amp;" valeur"</f>
        <v>Aluminium (2606), valeur</v>
      </c>
      <c r="C89" s="111"/>
      <c r="D89" s="347">
        <v>680410000000</v>
      </c>
      <c r="E89" s="111"/>
      <c r="F89" s="227" t="s">
        <v>96</v>
      </c>
      <c r="G89" s="111"/>
      <c r="H89" s="157" t="s">
        <v>194</v>
      </c>
    </row>
    <row r="90" spans="2:8" ht="16" x14ac:dyDescent="0.35">
      <c r="B90" s="250" t="s">
        <v>195</v>
      </c>
      <c r="C90" s="111"/>
      <c r="D90" s="348">
        <v>203278.38</v>
      </c>
      <c r="E90" s="111"/>
      <c r="F90" s="227" t="s">
        <v>196</v>
      </c>
      <c r="G90" s="111"/>
      <c r="H90" s="157"/>
    </row>
    <row r="91" spans="2:8" ht="16" x14ac:dyDescent="0.35">
      <c r="B91" s="176" t="str">
        <f>LEFT(B90,SEARCH(",",B90))&amp;" valeur"</f>
        <v>Diamants (7102), valeur</v>
      </c>
      <c r="C91" s="111"/>
      <c r="D91" s="348">
        <f>19694652.65*'Partie 1 - Présentation'!E51</f>
        <v>187035980339.9935</v>
      </c>
      <c r="E91" s="111"/>
      <c r="F91" s="227" t="s">
        <v>96</v>
      </c>
      <c r="G91" s="111"/>
      <c r="H91" s="157"/>
    </row>
    <row r="92" spans="2:8" ht="16" x14ac:dyDescent="0.35">
      <c r="B92" s="161"/>
      <c r="C92" s="111"/>
      <c r="D92" s="162"/>
      <c r="E92" s="111"/>
      <c r="F92" s="162"/>
      <c r="G92" s="111"/>
      <c r="H92" s="111"/>
    </row>
    <row r="93" spans="2:8" ht="16" x14ac:dyDescent="0.35">
      <c r="B93" s="152" t="s">
        <v>201</v>
      </c>
      <c r="C93" s="111"/>
      <c r="D93" s="172"/>
      <c r="E93" s="111"/>
      <c r="F93" s="177"/>
      <c r="G93" s="111"/>
      <c r="H93" s="154"/>
    </row>
    <row r="94" spans="2:8" ht="28" x14ac:dyDescent="0.35">
      <c r="B94" s="174" t="s">
        <v>202</v>
      </c>
      <c r="C94" s="111"/>
      <c r="D94" s="227" t="s">
        <v>80</v>
      </c>
      <c r="E94" s="111"/>
      <c r="F94" s="255" t="s">
        <v>203</v>
      </c>
      <c r="G94" s="111"/>
      <c r="H94" s="157"/>
    </row>
    <row r="95" spans="2:8" ht="28" x14ac:dyDescent="0.35">
      <c r="B95" s="178" t="s">
        <v>204</v>
      </c>
      <c r="C95" s="111"/>
      <c r="D95" s="227" t="s">
        <v>80</v>
      </c>
      <c r="E95" s="111"/>
      <c r="F95" s="255" t="s">
        <v>205</v>
      </c>
      <c r="G95" s="111"/>
      <c r="H95" s="157"/>
    </row>
    <row r="96" spans="2:8" ht="28" x14ac:dyDescent="0.35">
      <c r="B96" s="179" t="s">
        <v>206</v>
      </c>
      <c r="C96" s="111"/>
      <c r="D96" s="413">
        <f>SUM('Partie 5 - Données d’entreprise'!K160/'Partie 4 - Recettes de l’État'!J58)</f>
        <v>0.87380443373837247</v>
      </c>
      <c r="E96" s="111"/>
      <c r="F96" s="180" t="s">
        <v>207</v>
      </c>
      <c r="G96" s="111"/>
      <c r="H96" s="160"/>
    </row>
    <row r="97" spans="2:8" ht="16" x14ac:dyDescent="0.35">
      <c r="B97" s="161"/>
      <c r="C97" s="111"/>
      <c r="D97" s="162"/>
      <c r="E97" s="111"/>
      <c r="F97" s="162"/>
      <c r="G97" s="111"/>
      <c r="H97" s="111"/>
    </row>
    <row r="98" spans="2:8" ht="16" x14ac:dyDescent="0.35">
      <c r="B98" s="152" t="s">
        <v>208</v>
      </c>
      <c r="C98" s="111"/>
      <c r="D98" s="177"/>
      <c r="E98" s="111"/>
      <c r="F98" s="177"/>
      <c r="G98" s="111"/>
      <c r="H98" s="260"/>
    </row>
    <row r="99" spans="2:8" ht="28" x14ac:dyDescent="0.35">
      <c r="B99" s="179" t="s">
        <v>209</v>
      </c>
      <c r="C99" s="247"/>
      <c r="D99" s="228" t="s">
        <v>110</v>
      </c>
      <c r="E99" s="247"/>
      <c r="F99" s="255" t="s">
        <v>157</v>
      </c>
      <c r="G99" s="111"/>
      <c r="H99" s="260" t="s">
        <v>210</v>
      </c>
    </row>
    <row r="100" spans="2:8" ht="16" x14ac:dyDescent="0.35">
      <c r="B100" s="181" t="s">
        <v>211</v>
      </c>
      <c r="C100" s="111"/>
      <c r="D100" s="182"/>
      <c r="E100" s="111"/>
      <c r="F100" s="182"/>
      <c r="G100" s="111"/>
      <c r="H100" s="182"/>
    </row>
    <row r="101" spans="2:8" ht="16" x14ac:dyDescent="0.35">
      <c r="B101" s="239" t="s">
        <v>212</v>
      </c>
      <c r="C101" s="111"/>
      <c r="D101" s="255"/>
      <c r="E101" s="111"/>
      <c r="F101" s="227"/>
      <c r="G101" s="111"/>
      <c r="H101" s="260"/>
    </row>
    <row r="102" spans="2:8" ht="16" x14ac:dyDescent="0.35">
      <c r="B102" s="248" t="s">
        <v>213</v>
      </c>
      <c r="C102" s="247"/>
      <c r="D102" s="228"/>
      <c r="E102" s="247"/>
      <c r="F102" s="228"/>
      <c r="G102" s="111"/>
      <c r="H102" s="157"/>
    </row>
    <row r="103" spans="2:8" ht="16" x14ac:dyDescent="0.35">
      <c r="B103" s="175" t="s">
        <v>214</v>
      </c>
      <c r="C103" s="111"/>
      <c r="D103" s="182"/>
      <c r="E103" s="111"/>
      <c r="F103" s="182"/>
      <c r="G103" s="111"/>
      <c r="H103" s="182"/>
    </row>
    <row r="104" spans="2:8" ht="16" x14ac:dyDescent="0.35">
      <c r="B104" s="239" t="s">
        <v>212</v>
      </c>
      <c r="C104" s="111"/>
      <c r="D104" s="255"/>
      <c r="E104" s="111"/>
      <c r="F104" s="227"/>
      <c r="G104" s="111"/>
      <c r="H104" s="260"/>
    </row>
    <row r="105" spans="2:8" ht="16" x14ac:dyDescent="0.35">
      <c r="B105" s="183" t="str">
        <f>LEFT(B104,SEARCH(",",B104))&amp;" valeur"</f>
        <v>Gaz naturel, valeur</v>
      </c>
      <c r="C105" s="111"/>
      <c r="D105" s="255"/>
      <c r="E105" s="111"/>
      <c r="F105" s="227"/>
      <c r="G105" s="111"/>
      <c r="H105" s="157"/>
    </row>
    <row r="106" spans="2:8" ht="28" x14ac:dyDescent="0.35">
      <c r="B106" s="176" t="s">
        <v>215</v>
      </c>
      <c r="C106" s="111"/>
      <c r="D106" s="228"/>
      <c r="E106" s="111"/>
      <c r="F106" s="228"/>
      <c r="G106" s="111"/>
      <c r="H106" s="160"/>
    </row>
    <row r="107" spans="2:8" ht="16" x14ac:dyDescent="0.35">
      <c r="B107" s="161"/>
      <c r="C107" s="111"/>
      <c r="E107" s="111"/>
      <c r="F107" s="184"/>
      <c r="G107" s="111"/>
      <c r="H107" s="111"/>
    </row>
    <row r="108" spans="2:8" ht="16" customHeight="1" x14ac:dyDescent="0.35">
      <c r="B108" s="152" t="s">
        <v>216</v>
      </c>
      <c r="C108" s="111"/>
      <c r="D108" s="177"/>
      <c r="E108" s="111"/>
      <c r="F108" s="177"/>
      <c r="G108" s="111"/>
      <c r="H108" s="154"/>
    </row>
    <row r="109" spans="2:8" ht="28" x14ac:dyDescent="0.35">
      <c r="B109" s="178" t="s">
        <v>217</v>
      </c>
      <c r="C109" s="111"/>
      <c r="D109" s="227" t="s">
        <v>80</v>
      </c>
      <c r="E109" s="111"/>
      <c r="F109" s="255" t="s">
        <v>183</v>
      </c>
      <c r="G109" s="111"/>
      <c r="H109" s="157"/>
    </row>
    <row r="110" spans="2:8" ht="30.75" customHeight="1" x14ac:dyDescent="0.35">
      <c r="B110" s="185" t="s">
        <v>218</v>
      </c>
      <c r="C110" s="111"/>
      <c r="D110" s="258">
        <f>328927000+186118000</f>
        <v>515045000</v>
      </c>
      <c r="E110" s="111"/>
      <c r="F110" s="255" t="s">
        <v>219</v>
      </c>
      <c r="G110" s="111"/>
      <c r="H110" s="160"/>
    </row>
    <row r="111" spans="2:8" ht="16" x14ac:dyDescent="0.35">
      <c r="B111" s="161"/>
      <c r="C111" s="111"/>
      <c r="D111" s="162"/>
      <c r="E111" s="111"/>
      <c r="F111" s="184"/>
      <c r="G111" s="111"/>
      <c r="H111" s="111"/>
    </row>
    <row r="112" spans="2:8" ht="16" x14ac:dyDescent="0.35">
      <c r="B112" s="152" t="s">
        <v>220</v>
      </c>
      <c r="C112" s="111"/>
      <c r="D112" s="177"/>
      <c r="E112" s="111"/>
      <c r="F112" s="177"/>
      <c r="G112" s="111"/>
      <c r="H112" s="154"/>
    </row>
    <row r="113" spans="2:8" ht="28" x14ac:dyDescent="0.35">
      <c r="B113" s="178" t="s">
        <v>221</v>
      </c>
      <c r="C113" s="111"/>
      <c r="D113" s="227" t="s">
        <v>110</v>
      </c>
      <c r="E113" s="111"/>
      <c r="F113" s="255" t="s">
        <v>183</v>
      </c>
      <c r="G113" s="111"/>
      <c r="H113" s="260"/>
    </row>
    <row r="114" spans="2:8" ht="30.75" customHeight="1" x14ac:dyDescent="0.35">
      <c r="B114" s="185" t="s">
        <v>222</v>
      </c>
      <c r="C114" s="111"/>
      <c r="D114" s="228"/>
      <c r="E114" s="111"/>
      <c r="F114" s="228"/>
      <c r="G114" s="111"/>
      <c r="H114" s="160" t="s">
        <v>157</v>
      </c>
    </row>
    <row r="115" spans="2:8" ht="16" x14ac:dyDescent="0.35">
      <c r="B115" s="161"/>
      <c r="C115" s="111"/>
      <c r="D115" s="162"/>
      <c r="E115" s="111"/>
      <c r="F115" s="184"/>
      <c r="G115" s="111"/>
      <c r="H115" s="111"/>
    </row>
    <row r="116" spans="2:8" ht="34" customHeight="1" x14ac:dyDescent="0.35">
      <c r="B116" s="152" t="s">
        <v>223</v>
      </c>
      <c r="C116" s="111"/>
      <c r="D116" s="177"/>
      <c r="E116" s="111"/>
      <c r="F116" s="177"/>
      <c r="G116" s="111"/>
      <c r="H116" s="154"/>
    </row>
    <row r="117" spans="2:8" ht="28" x14ac:dyDescent="0.35">
      <c r="B117" s="178" t="s">
        <v>224</v>
      </c>
      <c r="C117" s="111"/>
      <c r="D117" s="227" t="s">
        <v>80</v>
      </c>
      <c r="E117" s="111"/>
      <c r="F117" s="255" t="s">
        <v>176</v>
      </c>
      <c r="G117" s="111"/>
      <c r="H117" s="157"/>
    </row>
    <row r="118" spans="2:8" ht="30.75" customHeight="1" x14ac:dyDescent="0.35">
      <c r="B118" s="185" t="s">
        <v>225</v>
      </c>
      <c r="C118" s="111"/>
      <c r="D118" s="258">
        <v>348313527353</v>
      </c>
      <c r="E118" s="111"/>
      <c r="F118" s="227" t="s">
        <v>96</v>
      </c>
      <c r="G118" s="111"/>
      <c r="H118" s="157"/>
    </row>
    <row r="119" spans="2:8" ht="16" x14ac:dyDescent="0.35">
      <c r="B119" s="161"/>
      <c r="C119" s="111"/>
      <c r="D119" s="162"/>
      <c r="E119" s="111"/>
      <c r="F119" s="253"/>
      <c r="G119" s="111"/>
      <c r="H119" s="111"/>
    </row>
    <row r="120" spans="2:8" ht="16" x14ac:dyDescent="0.35">
      <c r="B120" s="152" t="s">
        <v>226</v>
      </c>
      <c r="C120" s="111"/>
      <c r="D120" s="177"/>
      <c r="E120" s="111"/>
      <c r="F120" s="177"/>
      <c r="G120" s="111"/>
      <c r="H120" s="154"/>
    </row>
    <row r="121" spans="2:8" ht="30" customHeight="1" x14ac:dyDescent="0.35">
      <c r="B121" s="178" t="str">
        <f>"Le government divulgue-t-il des informations sur les"&amp;RIGHT(B120,LEN(B120)-SEARCH(":",B120,1))&amp;"?"</f>
        <v>Le government divulgue-t-il des informations sur les Paiements directs infranationaux ?</v>
      </c>
      <c r="C121" s="111"/>
      <c r="D121" s="227" t="s">
        <v>80</v>
      </c>
      <c r="E121" s="111"/>
      <c r="F121" s="255" t="s">
        <v>227</v>
      </c>
      <c r="G121" s="111"/>
      <c r="H121" s="157"/>
    </row>
    <row r="122" spans="2:8" ht="28" x14ac:dyDescent="0.35">
      <c r="B122" s="185" t="s">
        <v>228</v>
      </c>
      <c r="C122" s="111"/>
      <c r="D122" s="261">
        <v>11657677578.66</v>
      </c>
      <c r="E122" s="111"/>
      <c r="F122" s="227" t="s">
        <v>96</v>
      </c>
      <c r="G122" s="111"/>
      <c r="H122" s="160" t="s">
        <v>229</v>
      </c>
    </row>
    <row r="123" spans="2:8" ht="16" x14ac:dyDescent="0.35">
      <c r="B123" s="161"/>
      <c r="C123" s="111"/>
      <c r="D123" s="162"/>
      <c r="E123" s="111"/>
      <c r="F123" s="184"/>
      <c r="G123" s="111"/>
      <c r="H123" s="111"/>
    </row>
    <row r="124" spans="2:8" ht="16" x14ac:dyDescent="0.35">
      <c r="B124" s="152" t="s">
        <v>230</v>
      </c>
      <c r="C124" s="111"/>
      <c r="D124" s="177"/>
      <c r="E124" s="111"/>
      <c r="F124" s="184"/>
      <c r="G124" s="111"/>
      <c r="H124" s="154"/>
    </row>
    <row r="125" spans="2:8" ht="28" x14ac:dyDescent="0.35">
      <c r="B125" s="179" t="s">
        <v>231</v>
      </c>
      <c r="C125" s="111"/>
      <c r="D125" s="414">
        <f>IFERROR(IF(_xlfn.DAYS('Partie 1 - Présentation'!$E$30,'Partie 1 - Présentation'!$E$26)/365&gt;0,_xlfn.DAYS('Partie 1 - Présentation'!$E$30,'Partie 1 - Présentation'!$E$26)/365,_xlfn.DAYS('Partie 1 - Présentation'!$E$33,'Partie 1 - Présentation'!$E$26)/365),"Complété automatiquement à partir du feuillet 1. Présentation")</f>
        <v>2.2493150684931509</v>
      </c>
      <c r="E125" s="111"/>
      <c r="F125" s="184"/>
      <c r="G125" s="111"/>
      <c r="H125" s="160"/>
    </row>
    <row r="126" spans="2:8" ht="16" x14ac:dyDescent="0.35">
      <c r="B126" s="161"/>
      <c r="C126" s="111"/>
      <c r="D126" s="162"/>
      <c r="E126" s="111"/>
      <c r="F126" s="184"/>
      <c r="G126" s="111"/>
      <c r="H126" s="111"/>
    </row>
    <row r="127" spans="2:8" ht="16" x14ac:dyDescent="0.35">
      <c r="B127" s="152" t="s">
        <v>232</v>
      </c>
      <c r="C127" s="111"/>
      <c r="D127" s="177"/>
      <c r="E127" s="111"/>
      <c r="F127" s="177"/>
      <c r="G127" s="111"/>
      <c r="H127" s="154"/>
    </row>
    <row r="128" spans="2:8" ht="56" x14ac:dyDescent="0.35">
      <c r="B128" s="174" t="s">
        <v>233</v>
      </c>
      <c r="C128" s="111"/>
      <c r="D128" s="227" t="s">
        <v>80</v>
      </c>
      <c r="E128" s="111"/>
      <c r="F128" s="255" t="s">
        <v>234</v>
      </c>
      <c r="G128" s="111"/>
      <c r="H128" s="157"/>
    </row>
    <row r="129" spans="2:8" ht="42" x14ac:dyDescent="0.35">
      <c r="B129" s="175" t="s">
        <v>235</v>
      </c>
      <c r="C129" s="111"/>
      <c r="D129" s="227" t="s">
        <v>80</v>
      </c>
      <c r="E129" s="111"/>
      <c r="F129" s="255" t="s">
        <v>234</v>
      </c>
      <c r="G129" s="111"/>
      <c r="H129" s="157"/>
    </row>
    <row r="130" spans="2:8" ht="28" x14ac:dyDescent="0.35">
      <c r="B130" s="174" t="s">
        <v>236</v>
      </c>
      <c r="C130" s="111"/>
      <c r="D130" s="227" t="s">
        <v>153</v>
      </c>
      <c r="E130" s="111"/>
      <c r="F130" s="255" t="s">
        <v>234</v>
      </c>
      <c r="G130" s="111"/>
      <c r="H130" s="157"/>
    </row>
    <row r="131" spans="2:8" ht="28" x14ac:dyDescent="0.35">
      <c r="B131" s="158" t="s">
        <v>237</v>
      </c>
      <c r="C131" s="111"/>
      <c r="D131" s="227" t="s">
        <v>153</v>
      </c>
      <c r="E131" s="111"/>
      <c r="F131" s="294" t="s">
        <v>238</v>
      </c>
      <c r="G131" s="111"/>
      <c r="H131" s="157"/>
    </row>
    <row r="132" spans="2:8" ht="28" x14ac:dyDescent="0.35">
      <c r="B132" s="174" t="s">
        <v>239</v>
      </c>
      <c r="C132" s="111"/>
      <c r="D132" s="227" t="s">
        <v>80</v>
      </c>
      <c r="E132" s="111"/>
      <c r="F132" s="255" t="s">
        <v>234</v>
      </c>
      <c r="G132" s="111"/>
      <c r="H132" s="157"/>
    </row>
    <row r="133" spans="2:8" ht="16" x14ac:dyDescent="0.35">
      <c r="B133" s="159" t="s">
        <v>240</v>
      </c>
      <c r="C133" s="111"/>
      <c r="D133" s="227" t="s">
        <v>110</v>
      </c>
      <c r="E133" s="111"/>
      <c r="F133" s="255" t="s">
        <v>234</v>
      </c>
      <c r="G133" s="111"/>
      <c r="H133" s="160"/>
    </row>
    <row r="134" spans="2:8" ht="16" x14ac:dyDescent="0.35">
      <c r="B134" s="161"/>
      <c r="C134" s="111"/>
      <c r="D134" s="162"/>
      <c r="E134" s="111"/>
      <c r="F134" s="184"/>
      <c r="G134" s="111"/>
      <c r="H134" s="111"/>
    </row>
    <row r="135" spans="2:8" ht="28" x14ac:dyDescent="0.35">
      <c r="B135" s="152" t="s">
        <v>241</v>
      </c>
      <c r="C135" s="111"/>
      <c r="D135" s="177"/>
      <c r="E135" s="111"/>
      <c r="F135" s="177"/>
      <c r="G135" s="111"/>
      <c r="H135" s="154"/>
    </row>
    <row r="136" spans="2:8" ht="56" x14ac:dyDescent="0.35">
      <c r="B136" s="178" t="s">
        <v>242</v>
      </c>
      <c r="C136" s="111"/>
      <c r="D136" s="227" t="s">
        <v>80</v>
      </c>
      <c r="E136" s="111"/>
      <c r="F136" s="255" t="s">
        <v>234</v>
      </c>
      <c r="G136" s="111"/>
      <c r="H136" s="157"/>
    </row>
    <row r="137" spans="2:8" ht="28" x14ac:dyDescent="0.35">
      <c r="B137" s="185" t="s">
        <v>243</v>
      </c>
      <c r="C137" s="111"/>
      <c r="D137" s="227" t="s">
        <v>80</v>
      </c>
      <c r="E137" s="111"/>
      <c r="F137" s="255" t="s">
        <v>234</v>
      </c>
      <c r="G137" s="111"/>
      <c r="H137" s="160"/>
    </row>
    <row r="138" spans="2:8" ht="16" x14ac:dyDescent="0.35">
      <c r="B138" s="161"/>
      <c r="C138" s="111"/>
      <c r="D138" s="162"/>
      <c r="E138" s="111"/>
      <c r="F138" s="184"/>
      <c r="G138" s="111"/>
      <c r="H138" s="111"/>
    </row>
    <row r="139" spans="2:8" ht="16" x14ac:dyDescent="0.35">
      <c r="B139" s="152" t="s">
        <v>244</v>
      </c>
      <c r="C139" s="111"/>
      <c r="D139" s="177"/>
      <c r="E139" s="111"/>
      <c r="F139" s="177"/>
      <c r="G139" s="111"/>
      <c r="H139" s="154"/>
    </row>
    <row r="140" spans="2:8" ht="28" x14ac:dyDescent="0.35">
      <c r="B140" s="178" t="s">
        <v>245</v>
      </c>
      <c r="C140" s="111"/>
      <c r="D140" s="227" t="s">
        <v>80</v>
      </c>
      <c r="E140" s="111"/>
      <c r="F140" s="255" t="s">
        <v>234</v>
      </c>
      <c r="G140" s="111"/>
      <c r="H140" s="298"/>
    </row>
    <row r="141" spans="2:8" ht="42" x14ac:dyDescent="0.35">
      <c r="B141" s="181" t="s">
        <v>246</v>
      </c>
      <c r="C141" s="111"/>
      <c r="D141" s="295">
        <f>268.117*1000000000</f>
        <v>268117000000.00003</v>
      </c>
      <c r="E141" s="111"/>
      <c r="F141" s="227" t="s">
        <v>96</v>
      </c>
      <c r="G141" s="111"/>
      <c r="H141" s="298"/>
    </row>
    <row r="142" spans="2:8" ht="28" x14ac:dyDescent="0.35">
      <c r="B142" s="185" t="s">
        <v>247</v>
      </c>
      <c r="C142" s="111"/>
      <c r="D142" s="295">
        <f>191.36*1000000000</f>
        <v>191360000000</v>
      </c>
      <c r="E142" s="111"/>
      <c r="F142" s="227" t="s">
        <v>96</v>
      </c>
      <c r="G142" s="111"/>
      <c r="H142" s="298" t="s">
        <v>248</v>
      </c>
    </row>
    <row r="143" spans="2:8" ht="16" x14ac:dyDescent="0.35">
      <c r="B143" s="161"/>
      <c r="C143" s="111"/>
      <c r="D143" s="162"/>
      <c r="E143" s="111"/>
      <c r="F143" s="184"/>
      <c r="G143" s="111"/>
      <c r="H143" s="111"/>
    </row>
    <row r="144" spans="2:8" ht="28" x14ac:dyDescent="0.35">
      <c r="B144" s="152" t="s">
        <v>249</v>
      </c>
      <c r="C144" s="111"/>
      <c r="D144" s="177"/>
      <c r="E144" s="111"/>
      <c r="F144" s="177"/>
      <c r="G144" s="111"/>
      <c r="H144" s="154"/>
    </row>
    <row r="145" spans="2:8" ht="63" customHeight="1" x14ac:dyDescent="0.35">
      <c r="B145" s="178" t="s">
        <v>250</v>
      </c>
      <c r="C145" s="111"/>
      <c r="D145" s="227" t="s">
        <v>80</v>
      </c>
      <c r="E145" s="111"/>
      <c r="F145" s="255" t="s">
        <v>234</v>
      </c>
      <c r="G145" s="111"/>
      <c r="H145" s="157"/>
    </row>
    <row r="146" spans="2:8" ht="28" x14ac:dyDescent="0.35">
      <c r="B146" s="178" t="s">
        <v>251</v>
      </c>
      <c r="C146" s="111"/>
      <c r="D146" s="227" t="s">
        <v>153</v>
      </c>
      <c r="E146" s="111"/>
      <c r="F146" s="255" t="s">
        <v>252</v>
      </c>
      <c r="G146" s="111"/>
      <c r="H146" s="157"/>
    </row>
    <row r="147" spans="2:8" ht="56" x14ac:dyDescent="0.35">
      <c r="B147" s="179" t="s">
        <v>253</v>
      </c>
      <c r="C147" s="111"/>
      <c r="D147" s="227" t="s">
        <v>80</v>
      </c>
      <c r="E147" s="111"/>
      <c r="F147" s="255" t="s">
        <v>254</v>
      </c>
      <c r="G147" s="111"/>
      <c r="H147" s="160"/>
    </row>
    <row r="148" spans="2:8" ht="16" x14ac:dyDescent="0.35">
      <c r="B148" s="161"/>
      <c r="C148" s="111"/>
      <c r="D148" s="162"/>
      <c r="E148" s="111"/>
      <c r="F148" s="184"/>
      <c r="G148" s="111"/>
      <c r="H148" s="111"/>
    </row>
    <row r="149" spans="2:8" ht="32.5" customHeight="1" x14ac:dyDescent="0.35">
      <c r="B149" s="152" t="s">
        <v>255</v>
      </c>
      <c r="C149" s="111"/>
      <c r="D149" s="177"/>
      <c r="E149" s="111"/>
      <c r="F149" s="177"/>
      <c r="G149" s="111"/>
      <c r="H149" s="154"/>
    </row>
    <row r="150" spans="2:8" ht="28" x14ac:dyDescent="0.35">
      <c r="B150" s="178" t="s">
        <v>256</v>
      </c>
      <c r="C150" s="111"/>
      <c r="D150" s="227" t="s">
        <v>191</v>
      </c>
      <c r="E150" s="111"/>
      <c r="F150" s="255"/>
      <c r="G150" s="111"/>
      <c r="H150" s="157"/>
    </row>
    <row r="151" spans="2:8" ht="28" x14ac:dyDescent="0.35">
      <c r="B151" s="181" t="s">
        <v>257</v>
      </c>
      <c r="C151" s="111"/>
      <c r="D151" s="255"/>
      <c r="E151" s="111"/>
      <c r="F151" s="227"/>
      <c r="G151" s="111"/>
      <c r="H151" s="157"/>
    </row>
    <row r="152" spans="2:8" ht="28" x14ac:dyDescent="0.35">
      <c r="B152" s="181" t="s">
        <v>258</v>
      </c>
      <c r="C152" s="111"/>
      <c r="D152" s="255"/>
      <c r="E152" s="186"/>
      <c r="F152" s="227"/>
      <c r="G152" s="111"/>
      <c r="H152" s="157"/>
    </row>
    <row r="153" spans="2:8" ht="28" x14ac:dyDescent="0.35">
      <c r="B153" s="178" t="s">
        <v>259</v>
      </c>
      <c r="C153" s="111"/>
      <c r="D153" s="227" t="s">
        <v>80</v>
      </c>
      <c r="E153" s="111"/>
      <c r="F153" s="255" t="s">
        <v>203</v>
      </c>
      <c r="G153" s="111"/>
      <c r="H153" s="157"/>
    </row>
    <row r="154" spans="2:8" ht="28" x14ac:dyDescent="0.35">
      <c r="B154" s="181" t="s">
        <v>260</v>
      </c>
      <c r="C154" s="111"/>
      <c r="D154" s="255">
        <f>6120250000+46418923943</f>
        <v>52539173943</v>
      </c>
      <c r="E154" s="111"/>
      <c r="F154" s="227" t="s">
        <v>96</v>
      </c>
      <c r="G154" s="111"/>
      <c r="H154" s="157"/>
    </row>
    <row r="155" spans="2:8" ht="28" x14ac:dyDescent="0.35">
      <c r="B155" s="181" t="s">
        <v>261</v>
      </c>
      <c r="C155" s="111"/>
      <c r="D155" s="255">
        <v>153895089406</v>
      </c>
      <c r="E155" s="186"/>
      <c r="F155" s="227" t="s">
        <v>96</v>
      </c>
      <c r="G155" s="111"/>
      <c r="H155" s="157"/>
    </row>
    <row r="156" spans="2:8" ht="28" x14ac:dyDescent="0.35">
      <c r="B156" s="178" t="s">
        <v>262</v>
      </c>
      <c r="C156" s="111"/>
      <c r="D156" s="227" t="s">
        <v>80</v>
      </c>
      <c r="E156" s="111"/>
      <c r="F156" s="255" t="s">
        <v>263</v>
      </c>
      <c r="G156" s="111"/>
      <c r="H156" s="157"/>
    </row>
    <row r="157" spans="2:8" ht="28" x14ac:dyDescent="0.35">
      <c r="B157" s="181" t="s">
        <v>264</v>
      </c>
      <c r="C157" s="111"/>
      <c r="D157" s="443">
        <v>2929077133</v>
      </c>
      <c r="E157" s="111"/>
      <c r="F157" s="446" t="s">
        <v>96</v>
      </c>
      <c r="G157" s="111"/>
      <c r="H157" s="157"/>
    </row>
    <row r="158" spans="2:8" ht="28" x14ac:dyDescent="0.35">
      <c r="B158" s="185" t="s">
        <v>265</v>
      </c>
      <c r="C158" s="111"/>
      <c r="D158" s="443"/>
      <c r="E158" s="111"/>
      <c r="F158" s="446"/>
      <c r="G158" s="111"/>
      <c r="H158" s="160"/>
    </row>
    <row r="159" spans="2:8" ht="16" x14ac:dyDescent="0.35">
      <c r="B159" s="161"/>
      <c r="C159" s="111"/>
      <c r="D159" s="162"/>
      <c r="E159" s="111"/>
      <c r="F159" s="184"/>
      <c r="G159" s="111"/>
      <c r="H159" s="111"/>
    </row>
    <row r="160" spans="2:8" ht="16" x14ac:dyDescent="0.35">
      <c r="B160" s="152" t="s">
        <v>266</v>
      </c>
      <c r="C160" s="111"/>
      <c r="D160" s="177"/>
      <c r="E160" s="111"/>
      <c r="F160" s="177"/>
      <c r="G160" s="111"/>
      <c r="H160" s="154"/>
    </row>
    <row r="161" spans="2:8" ht="41.25" customHeight="1" x14ac:dyDescent="0.35">
      <c r="B161" s="178" t="s">
        <v>267</v>
      </c>
      <c r="C161" s="111"/>
      <c r="D161" s="227" t="s">
        <v>80</v>
      </c>
      <c r="E161" s="111"/>
      <c r="F161" s="255" t="s">
        <v>268</v>
      </c>
      <c r="G161" s="111"/>
      <c r="H161" s="444"/>
    </row>
    <row r="162" spans="2:8" ht="41.25" customHeight="1" x14ac:dyDescent="0.35">
      <c r="B162" s="185" t="s">
        <v>269</v>
      </c>
      <c r="C162" s="111"/>
      <c r="D162" s="261">
        <v>12512947270</v>
      </c>
      <c r="E162" s="111"/>
      <c r="F162" s="228" t="s">
        <v>96</v>
      </c>
      <c r="G162" s="111"/>
      <c r="H162" s="445"/>
    </row>
    <row r="163" spans="2:8" ht="16" x14ac:dyDescent="0.35">
      <c r="B163" s="161"/>
      <c r="C163" s="111"/>
      <c r="D163" s="162"/>
      <c r="E163" s="111"/>
      <c r="F163" s="184"/>
      <c r="G163" s="111"/>
      <c r="H163" s="111"/>
    </row>
    <row r="164" spans="2:8" ht="16" x14ac:dyDescent="0.35">
      <c r="B164" s="152" t="s">
        <v>270</v>
      </c>
      <c r="C164" s="111"/>
      <c r="D164" s="187"/>
      <c r="E164" s="111"/>
      <c r="F164" s="188"/>
      <c r="G164" s="111"/>
      <c r="H164" s="154"/>
    </row>
    <row r="165" spans="2:8" ht="28" x14ac:dyDescent="0.35">
      <c r="B165" s="189" t="s">
        <v>271</v>
      </c>
      <c r="C165" s="111"/>
      <c r="D165" s="350" t="s">
        <v>80</v>
      </c>
      <c r="E165" s="111"/>
      <c r="F165" s="255" t="s">
        <v>203</v>
      </c>
      <c r="G165" s="111"/>
      <c r="H165" s="157"/>
    </row>
    <row r="166" spans="2:8" ht="27.75" customHeight="1" x14ac:dyDescent="0.35">
      <c r="B166" s="190" t="s">
        <v>272</v>
      </c>
      <c r="C166" s="111"/>
      <c r="D166" s="351">
        <v>16162320000000</v>
      </c>
      <c r="E166" s="111"/>
      <c r="F166" s="227" t="s">
        <v>96</v>
      </c>
      <c r="G166" s="111"/>
      <c r="H166" s="157">
        <v>16162320000000</v>
      </c>
    </row>
    <row r="167" spans="2:8" ht="19" x14ac:dyDescent="0.35">
      <c r="B167" s="174" t="s">
        <v>273</v>
      </c>
      <c r="C167" s="111"/>
      <c r="D167" s="351"/>
      <c r="E167" s="111"/>
      <c r="F167" s="227"/>
      <c r="G167" s="111"/>
      <c r="H167" s="157" t="s">
        <v>191</v>
      </c>
    </row>
    <row r="168" spans="2:8" ht="19" x14ac:dyDescent="0.35">
      <c r="B168" s="155" t="s">
        <v>274</v>
      </c>
      <c r="C168" s="111"/>
      <c r="D168" s="351">
        <f>124110.64*1000000000</f>
        <v>124110640000000</v>
      </c>
      <c r="E168" s="111"/>
      <c r="F168" s="227" t="s">
        <v>96</v>
      </c>
      <c r="G168" s="111"/>
      <c r="H168" s="157">
        <v>1000000000</v>
      </c>
    </row>
    <row r="169" spans="2:8" ht="19" x14ac:dyDescent="0.35">
      <c r="B169" s="155" t="s">
        <v>275</v>
      </c>
      <c r="C169" s="111"/>
      <c r="D169" s="351">
        <v>3784044763340.835</v>
      </c>
      <c r="E169" s="111"/>
      <c r="F169" s="227" t="s">
        <v>96</v>
      </c>
      <c r="G169" s="111"/>
      <c r="H169" s="157"/>
    </row>
    <row r="170" spans="2:8" ht="19" x14ac:dyDescent="0.35">
      <c r="B170" s="155" t="s">
        <v>276</v>
      </c>
      <c r="C170" s="111"/>
      <c r="D170" s="351">
        <f>17902532*1000000</f>
        <v>17902532000000</v>
      </c>
      <c r="E170" s="111"/>
      <c r="F170" s="227" t="s">
        <v>96</v>
      </c>
      <c r="G170" s="111"/>
      <c r="H170" s="157"/>
    </row>
    <row r="171" spans="2:8" ht="19" x14ac:dyDescent="0.35">
      <c r="B171" s="155" t="s">
        <v>277</v>
      </c>
      <c r="C171" s="111"/>
      <c r="D171" s="351">
        <v>34340920802094.992</v>
      </c>
      <c r="E171" s="111"/>
      <c r="F171" s="227" t="s">
        <v>96</v>
      </c>
      <c r="G171" s="111"/>
      <c r="H171" s="157" t="s">
        <v>278</v>
      </c>
    </row>
    <row r="172" spans="2:8" ht="19" x14ac:dyDescent="0.35">
      <c r="B172" s="155" t="s">
        <v>279</v>
      </c>
      <c r="C172" s="111"/>
      <c r="D172" s="351">
        <f>42200.08*1000000000</f>
        <v>42200080000000</v>
      </c>
      <c r="E172" s="111"/>
      <c r="F172" s="227" t="s">
        <v>96</v>
      </c>
      <c r="G172" s="111"/>
      <c r="H172" s="157"/>
    </row>
    <row r="173" spans="2:8" ht="19" x14ac:dyDescent="0.35">
      <c r="B173" s="155" t="s">
        <v>280</v>
      </c>
      <c r="C173" s="111"/>
      <c r="D173" s="351"/>
      <c r="E173" s="111"/>
      <c r="F173" s="227"/>
      <c r="G173" s="111"/>
      <c r="H173" s="157"/>
    </row>
    <row r="174" spans="2:8" ht="19" x14ac:dyDescent="0.35">
      <c r="B174" s="155" t="s">
        <v>281</v>
      </c>
      <c r="C174" s="111"/>
      <c r="D174" s="351"/>
      <c r="E174" s="111"/>
      <c r="F174" s="227"/>
      <c r="G174" s="111"/>
      <c r="H174" s="157"/>
    </row>
    <row r="175" spans="2:8" ht="19" x14ac:dyDescent="0.35">
      <c r="B175" s="155" t="s">
        <v>282</v>
      </c>
      <c r="C175" s="111"/>
      <c r="D175" s="351"/>
      <c r="E175" s="111"/>
      <c r="F175" s="227"/>
      <c r="G175" s="111"/>
      <c r="H175" s="157" t="s">
        <v>283</v>
      </c>
    </row>
    <row r="176" spans="2:8" ht="19" x14ac:dyDescent="0.35">
      <c r="B176" s="155" t="s">
        <v>284</v>
      </c>
      <c r="C176" s="111"/>
      <c r="D176" s="351"/>
      <c r="E176" s="111"/>
      <c r="F176" s="227"/>
      <c r="G176" s="111"/>
      <c r="H176" s="157"/>
    </row>
    <row r="177" spans="2:8" ht="19" x14ac:dyDescent="0.35">
      <c r="B177" s="155" t="s">
        <v>285</v>
      </c>
      <c r="C177" s="111"/>
      <c r="D177" s="351"/>
      <c r="E177" s="111"/>
      <c r="F177" s="227"/>
      <c r="G177" s="111"/>
      <c r="H177" s="157"/>
    </row>
    <row r="178" spans="2:8" ht="16" x14ac:dyDescent="0.35">
      <c r="B178" s="173" t="s">
        <v>286</v>
      </c>
      <c r="C178" s="111"/>
      <c r="D178" s="258"/>
      <c r="E178" s="111"/>
      <c r="F178" s="228"/>
      <c r="G178" s="111"/>
      <c r="H178" s="160"/>
    </row>
    <row r="179" spans="2:8" ht="16" x14ac:dyDescent="0.35">
      <c r="B179" s="184"/>
      <c r="C179" s="111"/>
      <c r="D179" s="191"/>
      <c r="E179" s="111"/>
      <c r="F179" s="184"/>
      <c r="G179" s="111"/>
      <c r="H179" s="111"/>
    </row>
    <row r="180" spans="2:8" ht="16" x14ac:dyDescent="0.35">
      <c r="B180" s="152" t="s">
        <v>287</v>
      </c>
      <c r="C180" s="229"/>
      <c r="D180" s="230"/>
      <c r="E180" s="229"/>
      <c r="F180" s="230"/>
      <c r="G180" s="229"/>
      <c r="H180" s="231"/>
    </row>
    <row r="181" spans="2:8" ht="37.5" customHeight="1" x14ac:dyDescent="0.35">
      <c r="B181" s="238" t="s">
        <v>288</v>
      </c>
      <c r="C181" s="229"/>
      <c r="D181" s="232"/>
      <c r="E181" s="229"/>
      <c r="F181" s="232"/>
      <c r="G181" s="229"/>
      <c r="H181" s="233"/>
    </row>
    <row r="182" spans="2:8" ht="30" x14ac:dyDescent="0.35">
      <c r="B182" s="234" t="s">
        <v>289</v>
      </c>
      <c r="C182" s="229"/>
      <c r="D182" s="227" t="s">
        <v>80</v>
      </c>
      <c r="E182" s="229"/>
      <c r="F182" s="255" t="s">
        <v>290</v>
      </c>
      <c r="G182" s="229"/>
      <c r="H182" s="233"/>
    </row>
    <row r="183" spans="2:8" ht="60" x14ac:dyDescent="0.35">
      <c r="B183" s="234" t="s">
        <v>291</v>
      </c>
      <c r="C183" s="235"/>
      <c r="D183" s="227" t="s">
        <v>80</v>
      </c>
      <c r="E183" s="229"/>
      <c r="F183" s="255" t="s">
        <v>292</v>
      </c>
      <c r="G183" s="229"/>
      <c r="H183" s="233"/>
    </row>
    <row r="184" spans="2:8" ht="30" x14ac:dyDescent="0.35">
      <c r="B184" s="236" t="s">
        <v>293</v>
      </c>
      <c r="C184" s="235"/>
      <c r="D184" s="227" t="s">
        <v>80</v>
      </c>
      <c r="E184" s="229"/>
      <c r="F184" s="255" t="s">
        <v>290</v>
      </c>
      <c r="G184" s="229"/>
      <c r="H184" s="237"/>
    </row>
    <row r="185" spans="2:8" ht="16" x14ac:dyDescent="0.35">
      <c r="B185" s="184"/>
      <c r="C185" s="111"/>
      <c r="D185" s="191"/>
      <c r="E185" s="111"/>
      <c r="F185" s="184"/>
      <c r="G185" s="111"/>
      <c r="H185" s="111"/>
    </row>
    <row r="186" spans="2:8" ht="14.25" customHeight="1" x14ac:dyDescent="0.35">
      <c r="B186" s="41"/>
      <c r="D186" s="41"/>
      <c r="F186" s="41"/>
    </row>
    <row r="187" spans="2:8" ht="15.4" hidden="1" customHeight="1" thickBot="1" x14ac:dyDescent="0.45">
      <c r="B187" s="74"/>
      <c r="C187" s="442" t="s">
        <v>34</v>
      </c>
      <c r="D187" s="442"/>
      <c r="E187" s="442"/>
      <c r="F187" s="442"/>
      <c r="G187" s="442"/>
      <c r="H187" s="74"/>
    </row>
    <row r="188" spans="2:8" ht="15.4" hidden="1" customHeight="1" thickBot="1" x14ac:dyDescent="0.45">
      <c r="B188" s="192"/>
      <c r="C188" s="428" t="s">
        <v>35</v>
      </c>
      <c r="D188" s="428"/>
      <c r="E188" s="428"/>
      <c r="F188" s="428"/>
      <c r="G188" s="428"/>
      <c r="H188" s="192"/>
    </row>
    <row r="189" spans="2:8" ht="15.4" hidden="1" customHeight="1" thickBot="1" x14ac:dyDescent="0.45">
      <c r="B189" s="192"/>
      <c r="C189" s="427" t="s">
        <v>36</v>
      </c>
      <c r="D189" s="427"/>
      <c r="E189" s="427"/>
      <c r="F189" s="427"/>
      <c r="G189" s="427"/>
      <c r="H189" s="192"/>
    </row>
    <row r="190" spans="2:8" ht="15.4" hidden="1" customHeight="1" thickBot="1" x14ac:dyDescent="0.45">
      <c r="B190" s="74"/>
      <c r="C190" s="438" t="s">
        <v>37</v>
      </c>
      <c r="D190" s="421"/>
      <c r="E190" s="421"/>
      <c r="F190" s="421"/>
      <c r="G190" s="439"/>
      <c r="H190" s="193"/>
    </row>
    <row r="191" spans="2:8" ht="16.5" thickBot="1" x14ac:dyDescent="0.4">
      <c r="B191" s="54"/>
      <c r="C191" s="54"/>
      <c r="D191" s="54"/>
      <c r="E191" s="54"/>
      <c r="F191" s="54"/>
      <c r="G191" s="54"/>
      <c r="H191" s="55"/>
    </row>
    <row r="192" spans="2:8" ht="19" x14ac:dyDescent="0.35">
      <c r="B192" s="194" t="s">
        <v>119</v>
      </c>
      <c r="D192" s="195"/>
      <c r="F192" s="195"/>
    </row>
    <row r="193" spans="2:6" ht="16" customHeight="1" x14ac:dyDescent="0.35">
      <c r="B193" s="423" t="s">
        <v>39</v>
      </c>
      <c r="C193" s="423"/>
      <c r="D193" s="423"/>
      <c r="F193" s="196"/>
    </row>
    <row r="194" spans="2:6" ht="16" x14ac:dyDescent="0.35"/>
    <row r="195" spans="2:6" ht="16" x14ac:dyDescent="0.35"/>
    <row r="196" spans="2:6" ht="16" x14ac:dyDescent="0.35"/>
    <row r="197" spans="2:6" ht="16" x14ac:dyDescent="0.35"/>
    <row r="198" spans="2:6" ht="16" x14ac:dyDescent="0.35"/>
    <row r="199" spans="2:6" ht="16" x14ac:dyDescent="0.35"/>
    <row r="200" spans="2:6" ht="16" x14ac:dyDescent="0.35"/>
    <row r="201" spans="2:6" ht="16" x14ac:dyDescent="0.35"/>
    <row r="202" spans="2:6" ht="16" x14ac:dyDescent="0.35"/>
    <row r="203" spans="2:6" ht="16" x14ac:dyDescent="0.35"/>
    <row r="204" spans="2:6" ht="16" x14ac:dyDescent="0.35"/>
    <row r="205" spans="2:6" ht="16" x14ac:dyDescent="0.35"/>
    <row r="206" spans="2:6" ht="16" x14ac:dyDescent="0.35"/>
    <row r="207" spans="2:6" ht="16" x14ac:dyDescent="0.35"/>
    <row r="208" spans="2:6"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sheetData>
  <mergeCells count="15">
    <mergeCell ref="C190:G190"/>
    <mergeCell ref="B193:D193"/>
    <mergeCell ref="B10:E10"/>
    <mergeCell ref="B15:H15"/>
    <mergeCell ref="B11:E11"/>
    <mergeCell ref="B12:E12"/>
    <mergeCell ref="B13:E13"/>
    <mergeCell ref="B14:E14"/>
    <mergeCell ref="F10:H14"/>
    <mergeCell ref="C187:G187"/>
    <mergeCell ref="C189:G189"/>
    <mergeCell ref="C188:G188"/>
    <mergeCell ref="D157:D158"/>
    <mergeCell ref="H161:H162"/>
    <mergeCell ref="F157:F158"/>
  </mergeCells>
  <dataValidations xWindow="1935" yWindow="780" count="31">
    <dataValidation type="whole" allowBlank="1" showInputMessage="1" showErrorMessage="1" errorTitle="Veuillez ne pas modifier" error="Veuillez ne pas modifier ces cellules" sqref="B30:B38 B40:B43 B45:B50 B52:B55 B62:B63 B66:B67 B57:B60" xr:uid="{00000000-0002-0000-0200-000000000000}">
      <formula1>10000</formula1>
      <formula2>500000</formula2>
    </dataValidation>
    <dataValidation type="textLength" allowBlank="1" showInputMessage="1" showErrorMessage="1" errorTitle="Veuillez ne pas modifier" error="Veuillez ne pas modifier ces cellules" sqref="B24:B26 B97 B80:B81 B185 B19:B22 B78 B92 B117:B119 B125:B126 B109:B111 B113:B115 B99 B121:B123 B107 D125 B94:B95 B179 B28:B29 B105" xr:uid="{00000000-0002-0000-0200-000001000000}">
      <formula1>10000</formula1>
      <formula2>50000</formula2>
    </dataValidation>
    <dataValidation type="whole" allowBlank="1" showInputMessage="1" showErrorMessage="1" errorTitle="Veuillez ne pas modifier" error="Veuillez ne pas modifier ces cellules" sqref="B23 B124 B120 B116 B112 B108 B98 B93 B79 B180:B184 B61 B56 B51 B44 B39 B17 B127:B148 B150:B155 B159:B165 B168:B172 B177:B178 B64" xr:uid="{00000000-0002-0000-0200-000002000000}">
      <formula1>10000</formula1>
      <formula2>50000</formula2>
    </dataValidation>
    <dataValidation type="decimal" allowBlank="1" showInputMessage="1" showErrorMessage="1" errorTitle="Veuillez ne pas modifier" error="Veuillez ne pas modifier ces cellules" sqref="B191:D192 E191:H193" xr:uid="{00000000-0002-0000-0200-000003000000}">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51:F152 F177:F178 F114 F162 F167" xr:uid="{00000000-0002-0000-0200-000004000000}">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51:D152 D162 D110 D118 D122 D157 D114 D154:D155 D141:D142" xr:uid="{00000000-0002-0000-0200-000005000000}">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04:D106 D101:D102 D68:D77 D82:D91" xr:uid="{00000000-0002-0000-0200-000006000000}">
      <formula1>0</formula1>
    </dataValidation>
    <dataValidation type="decimal" allowBlank="1" showInputMessage="1" showErrorMessage="1" sqref="D126" xr:uid="{00000000-0002-0000-0200-000007000000}">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78" xr:uid="{00000000-0002-0000-0200-000008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77" xr:uid="{00000000-0002-0000-0200-000009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76" xr:uid="{00000000-0002-0000-0200-00000A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75" xr:uid="{00000000-0002-0000-0200-00000B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71" xr:uid="{00000000-0002-0000-0200-00000C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66:D167" xr:uid="{00000000-0002-0000-0200-00000D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68" xr:uid="{00000000-0002-0000-0200-00000E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69" xr:uid="{00000000-0002-0000-0200-00000F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70" xr:uid="{00000000-0002-0000-0200-000010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72" xr:uid="{00000000-0002-0000-0200-000011000000}">
      <formula1>2</formula1>
    </dataValidation>
    <dataValidation type="whole" allowBlank="1" showInputMessage="1" showErrorMessage="1" errorTitle="Veuillez ne pas modifier" error="Veuillez ne pas modifier ces cellules" sqref="C187:G190" xr:uid="{00000000-0002-0000-0200-000012000000}">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70 F72 F82 F84 F90 F74 F76 F101:F102 F104 F88 F86" xr:uid="{00000000-0002-0000-0200-000013000000}">
      <formula1>"&lt;Selectionner unité&gt;,Sm3,Sm3 o.e.,Barils,Tonnes,oz,carats,Scf"</formula1>
    </dataValidation>
    <dataValidation allowBlank="1" showInputMessage="1" showErrorMessage="1" errorTitle="Veuillez ne pas modifier" error="Veuillez ne pas modifier ces cellules" sqref="B166:B167 B149 B156:B158 B193:D193 B173:B176" xr:uid="{00000000-0002-0000-0200-000014000000}"/>
    <dataValidation type="list" showInputMessage="1" showErrorMessage="1" promptTitle="Type de déclaration" prompt="Veuillez indiquer le type de déclaration, parmi:_x000a__x000a_Divulgation systématique_x000a_Rapportage ITIE_x000a_Non disponible_x000a_Sans objet" sqref="D25:D28 D32:D36 D128:D133 D40:D42 D45:D49 D165 D62 D57:D59 D80:D81 D66:D67 D99 D109 D113 D117 D121 D94:D95 D136:D137 D161 D140 D150 D145:D147 D156 D52:D54 D153 D182:D184" xr:uid="{00000000-0002-0000-0200-000015000000}">
      <formula1>Reporting_options_list</formula1>
    </dataValidation>
    <dataValidation type="whole" allowBlank="1" showInputMessage="1" showErrorMessage="1" errorTitle="Veuillez ne pas modifier" error="Veuillez ne pas modifier ces cellules" sqref="B100 B103 B106" xr:uid="{00000000-0002-0000-0200-000016000000}">
      <formula1>1</formula1>
      <formula2>4</formula2>
    </dataValidation>
    <dataValidation type="whole" allowBlank="1" showInputMessage="1" showErrorMessage="1" errorTitle="Veuillez ne pas modifier" error="Veuillez ne pas modifier ces cellules" sqref="B96 F96" xr:uid="{00000000-0002-0000-0200-000017000000}">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73:F176" xr:uid="{00000000-0002-0000-0200-000018000000}">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73" xr:uid="{00000000-0002-0000-0200-000019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74" xr:uid="{00000000-0002-0000-0200-00001A000000}">
      <formula1>2</formula1>
    </dataValidation>
    <dataValidation type="textLength" allowBlank="1" showInputMessage="1" showErrorMessage="1" sqref="H180:H184" xr:uid="{00000000-0002-0000-0200-00001B000000}">
      <formula1>0</formula1>
      <formula2>350</formula2>
    </dataValidation>
    <dataValidation type="whole" showInputMessage="1" showErrorMessage="1" sqref="G180:G184" xr:uid="{00000000-0002-0000-0200-00001C000000}">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00000000-0002-0000-0200-00001D000000}"/>
    <dataValidation showInputMessage="1" showErrorMessage="1" sqref="B65" xr:uid="{00000000-0002-0000-0200-00001E000000}"/>
  </dataValidations>
  <hyperlinks>
    <hyperlink ref="B30" r:id="rId1" location="r2-2" display="Exigence ITIE 2.2: Octroi des licences" xr:uid="{00000000-0004-0000-0200-000000000000}"/>
    <hyperlink ref="B44" r:id="rId2" location="r2-4" xr:uid="{00000000-0004-0000-0200-000001000000}"/>
    <hyperlink ref="B51" r:id="rId3" location="r2-5" xr:uid="{00000000-0004-0000-0200-000002000000}"/>
    <hyperlink ref="B56" r:id="rId4" location="r2-6" xr:uid="{00000000-0004-0000-0200-000003000000}"/>
    <hyperlink ref="B61" r:id="rId5" location="r3-1" xr:uid="{00000000-0004-0000-0200-000004000000}"/>
    <hyperlink ref="B64" r:id="rId6" location="r3-2" xr:uid="{00000000-0004-0000-0200-000005000000}"/>
    <hyperlink ref="B79" r:id="rId7" location="r3-3" xr:uid="{00000000-0004-0000-0200-000006000000}"/>
    <hyperlink ref="B93" r:id="rId8" location="r4-1" xr:uid="{00000000-0004-0000-0200-000007000000}"/>
    <hyperlink ref="B98" r:id="rId9" location="r4-2" xr:uid="{00000000-0004-0000-0200-000008000000}"/>
    <hyperlink ref="B108" r:id="rId10" location="r4-3" xr:uid="{00000000-0004-0000-0200-000009000000}"/>
    <hyperlink ref="B112" r:id="rId11" location="r4-4" xr:uid="{00000000-0004-0000-0200-00000A000000}"/>
    <hyperlink ref="B116" r:id="rId12" location="r4-5" xr:uid="{00000000-0004-0000-0200-00000B000000}"/>
    <hyperlink ref="B120" r:id="rId13" location="r4-6" xr:uid="{00000000-0004-0000-0200-00000C000000}"/>
    <hyperlink ref="B124" r:id="rId14" location="r4-8" xr:uid="{00000000-0004-0000-0200-00000D000000}"/>
    <hyperlink ref="B127" r:id="rId15" location="r4-9" xr:uid="{00000000-0004-0000-0200-00000E000000}"/>
    <hyperlink ref="B135" r:id="rId16" location="r5-1" xr:uid="{00000000-0004-0000-0200-00000F000000}"/>
    <hyperlink ref="B139" r:id="rId17" location="r5-2" xr:uid="{00000000-0004-0000-0200-000010000000}"/>
    <hyperlink ref="B144" r:id="rId18" location="r5-3" xr:uid="{00000000-0004-0000-0200-000011000000}"/>
    <hyperlink ref="B160" r:id="rId19" location="r6-2" xr:uid="{00000000-0004-0000-0200-000012000000}"/>
    <hyperlink ref="B164" r:id="rId20" location="r6-3" xr:uid="{00000000-0004-0000-0200-000013000000}"/>
    <hyperlink ref="B149" r:id="rId21" location="r6-1" display="Exigence ITIE 6.1: Dépenses sociales " xr:uid="{00000000-0004-0000-0200-000014000000}"/>
    <hyperlink ref="B15:H15" r:id="rId22" display="If you have any questions, please contact data@eiti.org" xr:uid="{00000000-0004-0000-0200-000015000000}"/>
    <hyperlink ref="C190:G190" r:id="rId23" display="Give us your feedback or report a conflict in the data! Write to us at  data@eiti.org" xr:uid="{00000000-0004-0000-0200-000016000000}"/>
    <hyperlink ref="G190" r:id="rId24" display="Give us your feedback or report a conflict in the data! Write to us at  data@eiti.org" xr:uid="{00000000-0004-0000-0200-000017000000}"/>
    <hyperlink ref="E190:F190" r:id="rId25" display="Give us your feedback or report a conflict in the data! Write to us at  data@eiti.org" xr:uid="{00000000-0004-0000-0200-000018000000}"/>
    <hyperlink ref="F190" r:id="rId26" display="Give us your feedback or report a conflict in the data! Write to us at  data@eiti.org" xr:uid="{00000000-0004-0000-0200-000019000000}"/>
    <hyperlink ref="C188:G188" r:id="rId27" display="Vous voulez en savoir plus sur votre pays ? Vérifiez si votre pays met en œuvre la Norme ITIE en visitant https://eiti.org/countries" xr:uid="{00000000-0004-0000-0200-00001A000000}"/>
    <hyperlink ref="C189:G189" r:id="rId28" display="Pour la version la plus récente des modèles de données résumées, consultez https://eiti.org/fr/document/modele-donnees-resumees-itie" xr:uid="{00000000-0004-0000-0200-00001B000000}"/>
    <hyperlink ref="B23" r:id="rId29" location="r2-1" xr:uid="{00000000-0004-0000-0200-00001C000000}"/>
    <hyperlink ref="B39" r:id="rId30" location="r2-3" xr:uid="{00000000-0004-0000-0200-00001D000000}"/>
    <hyperlink ref="B166" r:id="rId31" xr:uid="{00000000-0004-0000-0200-00001E000000}"/>
    <hyperlink ref="C187:G187" r:id="rId32" display="Pour plus d’information sur l’ITIE, visitez notre site Internet  https://eiti.org" xr:uid="{00000000-0004-0000-0200-00001F000000}"/>
    <hyperlink ref="B180" r:id="rId33" location="r6-4" display="EITI Requirement 6.4: Environmental impact" xr:uid="{00000000-0004-0000-0200-000020000000}"/>
    <hyperlink ref="B65" r:id="rId34" display="(Harmonised System Codes)" xr:uid="{00000000-0004-0000-0200-000021000000}"/>
    <hyperlink ref="F46" r:id="rId35" display="https://mines.gov.gn/projets/conventions-minieres/_x000a_" xr:uid="{00000000-0004-0000-0200-000022000000}"/>
    <hyperlink ref="F47" r:id="rId36" xr:uid="{00000000-0004-0000-0200-000023000000}"/>
    <hyperlink ref="F58" r:id="rId37" xr:uid="{00000000-0004-0000-0200-000024000000}"/>
    <hyperlink ref="F59" r:id="rId38" display="https://soguipami.net/rapport-de-gestion-2018/ " xr:uid="{00000000-0004-0000-0200-000025000000}"/>
    <hyperlink ref="F131" r:id="rId39" xr:uid="{00000000-0004-0000-0200-000026000000}"/>
    <hyperlink ref="F40" r:id="rId40" xr:uid="{7BEE3A78-ABFB-49BE-ACDA-CEEF14D06161}"/>
  </hyperlinks>
  <pageMargins left="0.11811023622047245" right="0.31496062992125984" top="0.78740157480314965" bottom="0.31496062992125984" header="0.31496062992125984" footer="0.31496062992125984"/>
  <pageSetup paperSize="9" scale="59" fitToHeight="6" orientation="landscape" horizontalDpi="360" verticalDpi="360" r:id="rId41"/>
  <headerFooter>
    <oddHeader>&amp;C&amp;"Calibri,Gras"&amp;18&amp;F
&amp;A&amp;R&amp;"Calibri,Gras"&amp;14&amp;P/&amp;N</oddHeader>
  </headerFooter>
  <rowBreaks count="1" manualBreakCount="1">
    <brk id="158" max="7" man="1"/>
  </rowBreaks>
  <drawing r:id="rId42"/>
  <extLst>
    <ext xmlns:x14="http://schemas.microsoft.com/office/spreadsheetml/2009/9/main" uri="{CCE6A557-97BC-4b89-ADB6-D9C93CAAB3DF}">
      <x14:dataValidations xmlns:xm="http://schemas.microsoft.com/office/excel/2006/main" xWindow="1935" yWindow="780" count="4">
        <x14:dataValidation type="list" operator="equal" showInputMessage="1" showErrorMessage="1" errorTitle="Saisie erronée" error="Entrée non-valide" promptTitle="Veuillez indiquer la devise" prompt="Saisissez les 3 lettres du code-devise de l’ISO." xr:uid="{00000000-0002-0000-0200-00001F000000}">
          <x14:formula1>
            <xm:f>'C:\Users\kr65\Downloads\SD\2.0\[Summary Data 2.0 data validation french translation.xlsm]Lists'!#REF!</xm:f>
          </x14:formula1>
          <xm:sqref>F106</xm:sqref>
        </x14:dataValidation>
        <x14:dataValidation type="list" allowBlank="1" showInputMessage="1" showErrorMessage="1" xr:uid="{00000000-0002-0000-0200-000020000000}">
          <x14:formula1>
            <xm:f>'C:\Users\kr65\Downloads\SD\2.0\[Summary Data 2.0 data validation french translation.xlsm]Lists'!#REF!</xm:f>
          </x14:formula1>
          <xm:sqref>D23:D24 D30:D31 D164 D179 D185</xm:sqref>
        </x14:dataValidation>
        <x14: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xr:uid="{00000000-0002-0000-0200-000021000000}">
          <x14:formula1>
            <xm:f>Listes!$P$3:$P$72</xm:f>
          </x14:formula1>
          <xm:sqref>B90 B70 B68 B74 B82 B84 B72 B76 B104 B101:B102 B88 B86</xm:sqref>
        </x14:dataValidation>
        <x14:dataValidation type="list" operator="equal" showInputMessage="1" showErrorMessage="1" errorTitle="Saisie erronée" error="Entrée non-valide" promptTitle="Veuillez indiquer la devise" prompt="Saisissez les 3 lettres du code-devise de l’ISO." xr:uid="{00000000-0002-0000-0200-000022000000}">
          <x14:formula1>
            <xm:f>Listes!$I$11:$I$168</xm:f>
          </x14:formula1>
          <xm:sqref>F69 F71 F91 F83 F157 F73 F75 F77 F105 F87 F122 F118 F141:F142 F154:F155 F168:F172 F166 F89 F85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sheetPr>
  <dimension ref="A1:R142"/>
  <sheetViews>
    <sheetView showGridLines="0" topLeftCell="B71" zoomScale="70" zoomScaleNormal="70" workbookViewId="0">
      <selection activeCell="C64" sqref="C64"/>
    </sheetView>
  </sheetViews>
  <sheetFormatPr defaultColWidth="4" defaultRowHeight="24" customHeight="1" x14ac:dyDescent="0.35"/>
  <cols>
    <col min="1" max="1" width="4" style="12"/>
    <col min="2" max="2" width="93.453125" style="12" customWidth="1"/>
    <col min="3" max="3" width="42.1796875" style="12" customWidth="1"/>
    <col min="4" max="4" width="36" style="12" customWidth="1"/>
    <col min="5" max="5" width="27" style="12" customWidth="1"/>
    <col min="6" max="6" width="20.54296875" style="12" customWidth="1"/>
    <col min="7" max="7" width="18.54296875" style="12" customWidth="1"/>
    <col min="8" max="8" width="25.26953125" style="12" customWidth="1"/>
    <col min="9" max="9" width="28.54296875" style="12" customWidth="1"/>
    <col min="10" max="10" width="39.1796875" style="12" customWidth="1"/>
    <col min="11" max="11" width="21" style="12" customWidth="1"/>
    <col min="12" max="14" width="4" style="12"/>
    <col min="15" max="15" width="0.7265625" style="12" customWidth="1"/>
    <col min="16" max="16" width="1.54296875" style="12" hidden="1" customWidth="1"/>
    <col min="17" max="17" width="4" style="12" hidden="1" customWidth="1"/>
    <col min="18" max="18" width="25.1796875" style="12" customWidth="1"/>
    <col min="19" max="16384" width="4" style="12"/>
  </cols>
  <sheetData>
    <row r="1" spans="2:10" ht="15.75" hidden="1" customHeight="1" x14ac:dyDescent="0.35"/>
    <row r="2" spans="2:10" ht="16" hidden="1" x14ac:dyDescent="0.35"/>
    <row r="3" spans="2:10" ht="16" hidden="1" x14ac:dyDescent="0.35">
      <c r="C3" s="13"/>
      <c r="D3" s="13"/>
      <c r="E3" s="13" t="s">
        <v>45</v>
      </c>
    </row>
    <row r="4" spans="2:10" ht="16" hidden="1" x14ac:dyDescent="0.35">
      <c r="C4" s="13"/>
      <c r="D4" s="13"/>
      <c r="E4" s="13" t="str">
        <f>Introduction!G4</f>
        <v>AAAA-MM-JJ</v>
      </c>
    </row>
    <row r="5" spans="2:10" ht="16" hidden="1" x14ac:dyDescent="0.35"/>
    <row r="6" spans="2:10" ht="16" hidden="1" x14ac:dyDescent="0.35"/>
    <row r="7" spans="2:10" ht="16" x14ac:dyDescent="0.35"/>
    <row r="8" spans="2:10" ht="16" x14ac:dyDescent="0.35">
      <c r="B8" s="15" t="s">
        <v>294</v>
      </c>
      <c r="C8" s="74"/>
      <c r="D8" s="74"/>
      <c r="E8" s="74"/>
    </row>
    <row r="9" spans="2:10" ht="17.25" customHeight="1" x14ac:dyDescent="0.35">
      <c r="B9" s="73" t="s">
        <v>47</v>
      </c>
      <c r="C9" s="197"/>
      <c r="D9" s="73"/>
      <c r="E9" s="197"/>
      <c r="F9" s="198"/>
      <c r="G9" s="198"/>
      <c r="H9" s="198"/>
    </row>
    <row r="10" spans="2:10" ht="30.75" customHeight="1" x14ac:dyDescent="0.35">
      <c r="B10" s="321" t="s">
        <v>295</v>
      </c>
      <c r="C10" s="75"/>
      <c r="D10" s="75"/>
      <c r="E10" s="75"/>
      <c r="F10" s="44"/>
      <c r="G10" s="44"/>
      <c r="H10" s="44"/>
    </row>
    <row r="11" spans="2:10" ht="42.65" customHeight="1" x14ac:dyDescent="0.35">
      <c r="B11" s="321" t="s">
        <v>296</v>
      </c>
      <c r="C11" s="75"/>
      <c r="D11" s="75"/>
      <c r="E11" s="75"/>
      <c r="F11" s="44"/>
      <c r="G11" s="44"/>
      <c r="H11" s="44"/>
    </row>
    <row r="12" spans="2:10" ht="70.5" customHeight="1" x14ac:dyDescent="0.35">
      <c r="B12" s="321" t="s">
        <v>297</v>
      </c>
      <c r="C12" s="75"/>
      <c r="D12" s="75"/>
      <c r="E12" s="75"/>
      <c r="F12" s="44"/>
      <c r="G12" s="44"/>
      <c r="H12" s="44"/>
    </row>
    <row r="13" spans="2:10" ht="15.75" customHeight="1" x14ac:dyDescent="0.35">
      <c r="B13" s="321" t="s">
        <v>298</v>
      </c>
      <c r="C13" s="75"/>
      <c r="D13" s="75"/>
      <c r="E13" s="75"/>
      <c r="F13" s="44"/>
      <c r="G13" s="44"/>
      <c r="H13" s="44"/>
    </row>
    <row r="14" spans="2:10" ht="16" x14ac:dyDescent="0.35">
      <c r="B14" s="322" t="s">
        <v>299</v>
      </c>
      <c r="C14" s="308"/>
      <c r="D14" s="308"/>
      <c r="E14" s="308"/>
      <c r="F14" s="323"/>
      <c r="G14" s="323"/>
      <c r="H14" s="323"/>
      <c r="I14" s="323"/>
      <c r="J14" s="323"/>
    </row>
    <row r="15" spans="2:10" ht="16" x14ac:dyDescent="0.35"/>
    <row r="16" spans="2:10" ht="23" thickBot="1" x14ac:dyDescent="0.4">
      <c r="B16" s="301" t="s">
        <v>300</v>
      </c>
      <c r="C16" s="301"/>
      <c r="D16" s="301"/>
      <c r="E16" s="301"/>
    </row>
    <row r="17" spans="1:12" s="84" customFormat="1" ht="25.5" customHeight="1" thickBot="1" x14ac:dyDescent="0.4">
      <c r="B17" s="302" t="s">
        <v>301</v>
      </c>
      <c r="C17" s="302"/>
      <c r="D17" s="302"/>
      <c r="E17" s="302"/>
    </row>
    <row r="18" spans="1:12" s="56" customFormat="1" ht="16" x14ac:dyDescent="0.35"/>
    <row r="19" spans="1:12" s="56" customFormat="1" ht="24" customHeight="1" x14ac:dyDescent="0.35">
      <c r="B19" s="240" t="s">
        <v>302</v>
      </c>
      <c r="C19" s="216"/>
      <c r="D19" s="241"/>
      <c r="E19" s="241"/>
      <c r="F19" s="199"/>
    </row>
    <row r="20" spans="1:12" s="56" customFormat="1" ht="24" customHeight="1" x14ac:dyDescent="0.35">
      <c r="A20" s="56" t="s">
        <v>303</v>
      </c>
      <c r="B20" s="12" t="s">
        <v>304</v>
      </c>
      <c r="C20" s="12" t="s">
        <v>305</v>
      </c>
      <c r="D20" s="12" t="s">
        <v>306</v>
      </c>
      <c r="E20" s="12" t="s">
        <v>307</v>
      </c>
      <c r="F20" s="199"/>
      <c r="G20" s="201"/>
    </row>
    <row r="21" spans="1:12" s="56" customFormat="1" ht="24" customHeight="1" x14ac:dyDescent="0.35">
      <c r="B21" s="345" t="s">
        <v>308</v>
      </c>
      <c r="C21" s="12" t="s">
        <v>309</v>
      </c>
      <c r="D21" s="12" t="s">
        <v>310</v>
      </c>
      <c r="E21" s="202">
        <v>2217978182616</v>
      </c>
      <c r="F21" s="201"/>
      <c r="G21" s="201"/>
    </row>
    <row r="22" spans="1:12" s="56" customFormat="1" ht="24" customHeight="1" x14ac:dyDescent="0.35">
      <c r="B22" s="346" t="s">
        <v>311</v>
      </c>
      <c r="C22" s="56" t="s">
        <v>309</v>
      </c>
      <c r="D22" s="56" t="s">
        <v>310</v>
      </c>
      <c r="E22" s="202">
        <v>1231028078647</v>
      </c>
      <c r="F22" s="201"/>
      <c r="G22" s="12"/>
      <c r="J22" s="199"/>
      <c r="K22" s="199"/>
      <c r="L22" s="199"/>
    </row>
    <row r="23" spans="1:12" s="56" customFormat="1" ht="24" customHeight="1" x14ac:dyDescent="0.35">
      <c r="B23" s="345" t="s">
        <v>312</v>
      </c>
      <c r="C23" s="12" t="s">
        <v>309</v>
      </c>
      <c r="D23" s="12" t="s">
        <v>310</v>
      </c>
      <c r="E23" s="202">
        <v>330864006716</v>
      </c>
      <c r="F23" s="201"/>
      <c r="G23" s="12"/>
      <c r="J23" s="201"/>
      <c r="K23" s="201"/>
      <c r="L23" s="201"/>
    </row>
    <row r="24" spans="1:12" s="56" customFormat="1" ht="24" customHeight="1" x14ac:dyDescent="0.35">
      <c r="B24" s="346" t="s">
        <v>313</v>
      </c>
      <c r="C24" s="56" t="s">
        <v>309</v>
      </c>
      <c r="D24" s="56" t="s">
        <v>310</v>
      </c>
      <c r="E24" s="202">
        <v>63363747569.199997</v>
      </c>
      <c r="J24" s="201"/>
      <c r="K24" s="201"/>
      <c r="L24" s="201"/>
    </row>
    <row r="25" spans="1:12" s="56" customFormat="1" ht="24" customHeight="1" x14ac:dyDescent="0.35">
      <c r="B25" s="345" t="s">
        <v>314</v>
      </c>
      <c r="C25" s="12" t="s">
        <v>315</v>
      </c>
      <c r="D25" s="12" t="s">
        <v>310</v>
      </c>
      <c r="E25" s="202">
        <v>209363340482.09653</v>
      </c>
      <c r="J25" s="201"/>
      <c r="K25" s="201"/>
      <c r="L25" s="201"/>
    </row>
    <row r="26" spans="1:12" s="56" customFormat="1" ht="24" customHeight="1" x14ac:dyDescent="0.35">
      <c r="B26" s="346" t="s">
        <v>316</v>
      </c>
      <c r="C26" s="56" t="s">
        <v>317</v>
      </c>
      <c r="D26" s="56" t="s">
        <v>310</v>
      </c>
      <c r="E26" s="202">
        <v>128952466435</v>
      </c>
      <c r="J26" s="201"/>
      <c r="K26" s="201"/>
      <c r="L26" s="201"/>
    </row>
    <row r="27" spans="1:12" s="56" customFormat="1" ht="24" customHeight="1" x14ac:dyDescent="0.35">
      <c r="B27" s="345" t="s">
        <v>318</v>
      </c>
      <c r="C27" s="12" t="s">
        <v>309</v>
      </c>
      <c r="D27" s="12" t="s">
        <v>310</v>
      </c>
      <c r="E27" s="202">
        <v>13926024275</v>
      </c>
      <c r="J27" s="201"/>
      <c r="K27" s="201"/>
      <c r="L27" s="201"/>
    </row>
    <row r="28" spans="1:12" s="56" customFormat="1" ht="24" customHeight="1" x14ac:dyDescent="0.35">
      <c r="B28" s="346" t="s">
        <v>319</v>
      </c>
      <c r="C28" s="56" t="s">
        <v>309</v>
      </c>
      <c r="D28" s="56" t="s">
        <v>310</v>
      </c>
      <c r="E28" s="202">
        <v>117535686369</v>
      </c>
      <c r="J28" s="201"/>
      <c r="K28" s="201"/>
      <c r="L28" s="201"/>
    </row>
    <row r="29" spans="1:12" s="56" customFormat="1" ht="24" customHeight="1" x14ac:dyDescent="0.35">
      <c r="B29" s="345" t="s">
        <v>320</v>
      </c>
      <c r="C29" s="56" t="s">
        <v>317</v>
      </c>
      <c r="D29" s="12" t="s">
        <v>310</v>
      </c>
      <c r="E29" s="202">
        <v>1228729675.9746699</v>
      </c>
      <c r="J29" s="201"/>
      <c r="K29" s="201"/>
      <c r="L29" s="201"/>
    </row>
    <row r="30" spans="1:12" s="56" customFormat="1" ht="24" customHeight="1" x14ac:dyDescent="0.35">
      <c r="B30" s="346" t="s">
        <v>321</v>
      </c>
      <c r="C30" s="56" t="s">
        <v>322</v>
      </c>
      <c r="D30" s="56" t="s">
        <v>310</v>
      </c>
      <c r="E30" s="202">
        <v>12512947270</v>
      </c>
      <c r="J30" s="201"/>
      <c r="K30" s="201"/>
      <c r="L30" s="201"/>
    </row>
    <row r="31" spans="1:12" s="56" customFormat="1" ht="24" customHeight="1" x14ac:dyDescent="0.35">
      <c r="B31" s="345" t="s">
        <v>323</v>
      </c>
      <c r="C31" s="12" t="s">
        <v>309</v>
      </c>
      <c r="D31" s="12" t="s">
        <v>310</v>
      </c>
      <c r="E31" s="202">
        <v>11657677578.66</v>
      </c>
      <c r="J31" s="201"/>
      <c r="K31" s="201"/>
      <c r="L31" s="201"/>
    </row>
    <row r="32" spans="1:12" s="56" customFormat="1" ht="24" customHeight="1" x14ac:dyDescent="0.35">
      <c r="B32" s="417" t="s">
        <v>324</v>
      </c>
      <c r="D32" s="12"/>
      <c r="E32" s="202"/>
      <c r="J32" s="201"/>
      <c r="K32" s="201"/>
      <c r="L32" s="201"/>
    </row>
    <row r="33" spans="2:12" s="56" customFormat="1" ht="24" customHeight="1" x14ac:dyDescent="0.35">
      <c r="B33" s="346" t="s">
        <v>325</v>
      </c>
      <c r="C33" s="56" t="s">
        <v>317</v>
      </c>
      <c r="D33" s="56" t="s">
        <v>310</v>
      </c>
      <c r="E33" s="202">
        <v>8987806619</v>
      </c>
      <c r="J33" s="201"/>
      <c r="K33" s="201"/>
      <c r="L33" s="201"/>
    </row>
    <row r="34" spans="2:12" s="56" customFormat="1" ht="24" customHeight="1" x14ac:dyDescent="0.35">
      <c r="B34" s="349" t="s">
        <v>326</v>
      </c>
      <c r="C34" s="12" t="s">
        <v>309</v>
      </c>
      <c r="D34" s="12" t="s">
        <v>310</v>
      </c>
      <c r="E34" s="352">
        <v>4166293800</v>
      </c>
      <c r="J34" s="201"/>
      <c r="K34" s="201"/>
      <c r="L34" s="201"/>
    </row>
    <row r="35" spans="2:12" s="56" customFormat="1" ht="24" customHeight="1" x14ac:dyDescent="0.35">
      <c r="B35" s="12"/>
      <c r="C35" s="12"/>
      <c r="D35" s="12"/>
      <c r="E35" s="352"/>
      <c r="J35" s="201"/>
      <c r="K35" s="201"/>
      <c r="L35" s="201"/>
    </row>
    <row r="36" spans="2:12" s="56" customFormat="1" ht="24" customHeight="1" x14ac:dyDescent="0.35">
      <c r="B36" s="12"/>
      <c r="C36" s="12"/>
      <c r="D36" s="12"/>
      <c r="E36" s="352"/>
      <c r="J36" s="201"/>
      <c r="K36" s="201"/>
      <c r="L36" s="201"/>
    </row>
    <row r="37" spans="2:12" s="56" customFormat="1" ht="24" customHeight="1" thickBot="1" x14ac:dyDescent="0.4">
      <c r="B37" s="240" t="s">
        <v>327</v>
      </c>
      <c r="C37" s="216"/>
      <c r="D37" s="216"/>
      <c r="E37" s="216"/>
      <c r="F37" s="216"/>
      <c r="G37" s="241"/>
      <c r="H37" s="241"/>
      <c r="I37" s="241"/>
    </row>
    <row r="38" spans="2:12" s="56" customFormat="1" ht="24" customHeight="1" thickBot="1" x14ac:dyDescent="0.4">
      <c r="B38" s="244" t="s">
        <v>328</v>
      </c>
      <c r="C38" s="244"/>
      <c r="D38" s="244"/>
      <c r="E38" s="33"/>
      <c r="F38" s="33"/>
      <c r="G38" s="242"/>
      <c r="H38" s="242"/>
      <c r="I38" s="242"/>
    </row>
    <row r="39" spans="2:12" s="56" customFormat="1" ht="24" customHeight="1" x14ac:dyDescent="0.35">
      <c r="B39" s="245" t="s">
        <v>329</v>
      </c>
      <c r="C39" s="246" t="s">
        <v>330</v>
      </c>
      <c r="D39" s="355" t="s">
        <v>331</v>
      </c>
      <c r="E39" s="33"/>
      <c r="F39" s="33"/>
      <c r="G39" s="242"/>
      <c r="H39" s="242"/>
      <c r="I39" s="242"/>
    </row>
    <row r="40" spans="2:12" s="56" customFormat="1" ht="24" customHeight="1" x14ac:dyDescent="0.35">
      <c r="B40" s="243"/>
      <c r="C40" s="33"/>
      <c r="D40" s="33"/>
      <c r="E40" s="33"/>
      <c r="F40" s="33"/>
      <c r="G40" s="242"/>
      <c r="H40" s="242"/>
      <c r="I40" s="242"/>
    </row>
    <row r="41" spans="2:12" s="56" customFormat="1" ht="79" customHeight="1" x14ac:dyDescent="0.35">
      <c r="B41" s="200" t="s">
        <v>332</v>
      </c>
      <c r="C41" s="200" t="s">
        <v>333</v>
      </c>
      <c r="D41" s="12" t="s">
        <v>334</v>
      </c>
      <c r="E41" s="12" t="s">
        <v>335</v>
      </c>
      <c r="F41" s="12" t="s">
        <v>336</v>
      </c>
      <c r="G41" s="36" t="s">
        <v>337</v>
      </c>
      <c r="H41" s="36" t="s">
        <v>338</v>
      </c>
      <c r="I41" s="36" t="s">
        <v>339</v>
      </c>
      <c r="J41" s="36" t="s">
        <v>340</v>
      </c>
      <c r="K41" s="36" t="s">
        <v>341</v>
      </c>
    </row>
    <row r="42" spans="2:12" s="56" customFormat="1" ht="24" customHeight="1" x14ac:dyDescent="0.35">
      <c r="B42" s="358" t="s">
        <v>342</v>
      </c>
      <c r="C42" s="56" t="s">
        <v>343</v>
      </c>
      <c r="D42" s="358">
        <v>840333827</v>
      </c>
      <c r="E42" s="12" t="s">
        <v>344</v>
      </c>
      <c r="F42" s="357" t="s">
        <v>193</v>
      </c>
      <c r="G42" s="359" t="s">
        <v>345</v>
      </c>
      <c r="H42" s="352"/>
      <c r="I42" s="202">
        <v>1324630377891.9746</v>
      </c>
      <c r="J42" s="363">
        <f>SUMIF(Table10[Entreprise],Companies[[#This Row],[Nom complet de l’entreprise]],Table10[Valeur de revenus])</f>
        <v>1329359296094.1121</v>
      </c>
      <c r="K42" s="366">
        <f>SUM(Companies[[#This Row],[Rapport de paiements à l’État]]-Companies[[#This Row],[Rapport de paiements à l''Etat -Partie 5-]])</f>
        <v>-4728918202.1374512</v>
      </c>
    </row>
    <row r="43" spans="2:12" s="56" customFormat="1" ht="24" customHeight="1" x14ac:dyDescent="0.35">
      <c r="B43" s="358" t="s">
        <v>346</v>
      </c>
      <c r="C43" s="56" t="s">
        <v>343</v>
      </c>
      <c r="D43" s="358">
        <v>703457069</v>
      </c>
      <c r="E43" s="12" t="s">
        <v>344</v>
      </c>
      <c r="F43" s="357" t="s">
        <v>193</v>
      </c>
      <c r="G43" s="359" t="s">
        <v>347</v>
      </c>
      <c r="H43" s="352"/>
      <c r="I43" s="389">
        <v>920533388794</v>
      </c>
      <c r="J43" s="363">
        <f>SUMIF(Table10[Entreprise],Companies[[#This Row],[Nom complet de l’entreprise]],Table10[Valeur de revenus])</f>
        <v>836360151613.7074</v>
      </c>
      <c r="K43" s="366">
        <f>SUM(Companies[[#This Row],[Rapport de paiements à l’État]]-Companies[[#This Row],[Rapport de paiements à l''Etat -Partie 5-]])</f>
        <v>84173237180.292603</v>
      </c>
    </row>
    <row r="44" spans="2:12" s="56" customFormat="1" ht="24" customHeight="1" x14ac:dyDescent="0.35">
      <c r="B44" s="358" t="s">
        <v>348</v>
      </c>
      <c r="C44" s="56" t="s">
        <v>343</v>
      </c>
      <c r="D44" s="358">
        <v>735691305</v>
      </c>
      <c r="E44" s="12" t="s">
        <v>344</v>
      </c>
      <c r="F44" s="357" t="s">
        <v>349</v>
      </c>
      <c r="G44" s="359" t="s">
        <v>350</v>
      </c>
      <c r="H44" s="352"/>
      <c r="I44" s="389">
        <v>424258068332</v>
      </c>
      <c r="J44" s="363">
        <f>SUMIF(Table10[Entreprise],Companies[[#This Row],[Nom complet de l’entreprise]],Table10[Valeur de revenus])</f>
        <v>285868624220.14673</v>
      </c>
      <c r="K44" s="366">
        <f>SUM(Companies[[#This Row],[Rapport de paiements à l’État]]-Companies[[#This Row],[Rapport de paiements à l''Etat -Partie 5-]])</f>
        <v>138389444111.85327</v>
      </c>
    </row>
    <row r="45" spans="2:12" s="56" customFormat="1" ht="24" customHeight="1" x14ac:dyDescent="0.35">
      <c r="B45" s="358" t="s">
        <v>351</v>
      </c>
      <c r="C45" s="56" t="s">
        <v>343</v>
      </c>
      <c r="D45" s="358">
        <v>349895870</v>
      </c>
      <c r="E45" s="12" t="s">
        <v>344</v>
      </c>
      <c r="F45" s="357" t="s">
        <v>193</v>
      </c>
      <c r="G45" s="361" t="s">
        <v>191</v>
      </c>
      <c r="H45" s="352"/>
      <c r="I45" s="395">
        <v>206730421866</v>
      </c>
      <c r="J45" s="363">
        <f>SUMIF(Table10[Entreprise],Companies[[#This Row],[Nom complet de l’entreprise]],Table10[Valeur de revenus])</f>
        <v>203183692170</v>
      </c>
      <c r="K45" s="366">
        <f>SUM(Companies[[#This Row],[Rapport de paiements à l’État]]-Companies[[#This Row],[Rapport de paiements à l''Etat -Partie 5-]])</f>
        <v>3546729696</v>
      </c>
    </row>
    <row r="46" spans="2:12" s="56" customFormat="1" ht="24" customHeight="1" x14ac:dyDescent="0.35">
      <c r="B46" s="358" t="s">
        <v>352</v>
      </c>
      <c r="C46" s="56" t="s">
        <v>343</v>
      </c>
      <c r="D46" s="358">
        <v>417018660</v>
      </c>
      <c r="E46" s="12" t="s">
        <v>344</v>
      </c>
      <c r="F46" s="357" t="s">
        <v>353</v>
      </c>
      <c r="G46" s="361" t="s">
        <v>191</v>
      </c>
      <c r="H46" s="352"/>
      <c r="I46" s="389">
        <v>203282404796</v>
      </c>
      <c r="J46" s="363">
        <f>SUMIF(Table10[Entreprise],Companies[[#This Row],[Nom complet de l’entreprise]],Table10[Valeur de revenus])</f>
        <v>160166819671.72559</v>
      </c>
      <c r="K46" s="366">
        <f>SUM(Companies[[#This Row],[Rapport de paiements à l’État]]-Companies[[#This Row],[Rapport de paiements à l''Etat -Partie 5-]])</f>
        <v>43115585124.274414</v>
      </c>
    </row>
    <row r="47" spans="2:12" s="56" customFormat="1" ht="24" customHeight="1" x14ac:dyDescent="0.35">
      <c r="B47" s="358" t="s">
        <v>354</v>
      </c>
      <c r="C47" s="56" t="s">
        <v>343</v>
      </c>
      <c r="D47" s="358">
        <v>158086728</v>
      </c>
      <c r="E47" s="12" t="s">
        <v>344</v>
      </c>
      <c r="F47" s="357" t="s">
        <v>193</v>
      </c>
      <c r="G47" s="361" t="s">
        <v>191</v>
      </c>
      <c r="H47" s="352"/>
      <c r="I47" s="389">
        <v>172405875089</v>
      </c>
      <c r="J47" s="363">
        <f>SUMIF(Table10[Entreprise],Companies[[#This Row],[Nom complet de l’entreprise]],Table10[Valeur de revenus])</f>
        <v>89844033559</v>
      </c>
      <c r="K47" s="366">
        <f>SUM(Companies[[#This Row],[Rapport de paiements à l’État]]-Companies[[#This Row],[Rapport de paiements à l''Etat -Partie 5-]])</f>
        <v>82561841530</v>
      </c>
    </row>
    <row r="48" spans="2:12" s="56" customFormat="1" ht="24" customHeight="1" x14ac:dyDescent="0.35">
      <c r="B48" s="358" t="s">
        <v>355</v>
      </c>
      <c r="C48" s="56" t="s">
        <v>343</v>
      </c>
      <c r="D48" s="358">
        <v>882595283</v>
      </c>
      <c r="E48" s="12" t="s">
        <v>344</v>
      </c>
      <c r="F48" s="357" t="s">
        <v>193</v>
      </c>
      <c r="G48" s="361" t="s">
        <v>191</v>
      </c>
      <c r="H48" s="352"/>
      <c r="I48" s="395">
        <v>70356663258</v>
      </c>
      <c r="J48" s="363">
        <f>SUMIF(Table10[Entreprise],Companies[[#This Row],[Nom complet de l’entreprise]],Table10[Valeur de revenus])</f>
        <v>49584575330</v>
      </c>
      <c r="K48" s="366">
        <f>SUM(Companies[[#This Row],[Rapport de paiements à l’État]]-Companies[[#This Row],[Rapport de paiements à l''Etat -Partie 5-]])</f>
        <v>20772087928</v>
      </c>
    </row>
    <row r="49" spans="2:18" s="56" customFormat="1" ht="24" customHeight="1" x14ac:dyDescent="0.35">
      <c r="B49" s="358" t="s">
        <v>356</v>
      </c>
      <c r="C49" s="56" t="s">
        <v>343</v>
      </c>
      <c r="D49" s="358">
        <v>872381785</v>
      </c>
      <c r="E49" s="12" t="s">
        <v>344</v>
      </c>
      <c r="F49" s="357" t="s">
        <v>193</v>
      </c>
      <c r="G49" s="361" t="s">
        <v>191</v>
      </c>
      <c r="H49" s="352"/>
      <c r="I49" s="389">
        <v>49303224520</v>
      </c>
      <c r="J49" s="363">
        <f>SUMIF(Table10[Entreprise],Companies[[#This Row],[Nom complet de l’entreprise]],Table10[Valeur de revenus])</f>
        <v>71609366944</v>
      </c>
      <c r="K49" s="366">
        <f>SUM(Companies[[#This Row],[Rapport de paiements à l’État]]-Companies[[#This Row],[Rapport de paiements à l''Etat -Partie 5-]])</f>
        <v>-22306142424</v>
      </c>
      <c r="R49" s="390">
        <v>1324630377891.9746</v>
      </c>
    </row>
    <row r="50" spans="2:18" s="56" customFormat="1" ht="24" customHeight="1" x14ac:dyDescent="0.35">
      <c r="B50" s="358" t="s">
        <v>357</v>
      </c>
      <c r="C50" s="56" t="s">
        <v>343</v>
      </c>
      <c r="D50" s="56">
        <v>446324865</v>
      </c>
      <c r="E50" s="12" t="s">
        <v>344</v>
      </c>
      <c r="F50" s="357" t="s">
        <v>193</v>
      </c>
      <c r="G50" s="361" t="s">
        <v>191</v>
      </c>
      <c r="H50" s="352"/>
      <c r="I50" s="389">
        <v>47619582035</v>
      </c>
      <c r="J50" s="363">
        <f>SUMIF(Table10[Entreprise],Companies[[#This Row],[Nom complet de l’entreprise]],Table10[Valeur de revenus])</f>
        <v>74079376997</v>
      </c>
      <c r="K50" s="366">
        <f>SUM(Companies[[#This Row],[Rapport de paiements à l’État]]-Companies[[#This Row],[Rapport de paiements à l''Etat -Partie 5-]])</f>
        <v>-26459794962</v>
      </c>
    </row>
    <row r="51" spans="2:18" s="56" customFormat="1" ht="24" customHeight="1" x14ac:dyDescent="0.35">
      <c r="B51" s="362" t="s">
        <v>358</v>
      </c>
      <c r="C51" s="56" t="s">
        <v>343</v>
      </c>
      <c r="D51" s="364">
        <v>396181265</v>
      </c>
      <c r="E51" s="12" t="s">
        <v>344</v>
      </c>
      <c r="F51" s="56" t="s">
        <v>359</v>
      </c>
      <c r="G51" s="361" t="s">
        <v>191</v>
      </c>
      <c r="H51" s="352"/>
      <c r="I51" s="365">
        <v>44243274149</v>
      </c>
      <c r="J51" s="363">
        <f>SUMIF(Table10[Entreprise],Companies[[#This Row],[Nom complet de l’entreprise]],Table10[Valeur de revenus])</f>
        <v>43581867851</v>
      </c>
      <c r="K51" s="366">
        <f>SUM(Companies[[#This Row],[Rapport de paiements à l’État]]-Companies[[#This Row],[Rapport de paiements à l''Etat -Partie 5-]])</f>
        <v>661406298</v>
      </c>
    </row>
    <row r="52" spans="2:18" s="56" customFormat="1" ht="24" customHeight="1" x14ac:dyDescent="0.35">
      <c r="B52" s="56" t="s">
        <v>360</v>
      </c>
      <c r="C52" s="56" t="s">
        <v>343</v>
      </c>
      <c r="D52" s="358">
        <v>210625166</v>
      </c>
      <c r="E52" s="12" t="s">
        <v>344</v>
      </c>
      <c r="F52" s="357" t="s">
        <v>193</v>
      </c>
      <c r="G52" s="361" t="s">
        <v>191</v>
      </c>
      <c r="H52" s="352"/>
      <c r="I52" s="389">
        <v>40086970448</v>
      </c>
      <c r="J52" s="363">
        <f>SUMIF(Table10[Entreprise],Companies[[#This Row],[Nom complet de l’entreprise]],Table10[Valeur de revenus])</f>
        <v>30558519758</v>
      </c>
      <c r="K52" s="366">
        <f>SUM(Companies[[#This Row],[Rapport de paiements à l’État]]-Companies[[#This Row],[Rapport de paiements à l''Etat -Partie 5-]])</f>
        <v>9528450690</v>
      </c>
      <c r="R52" s="391">
        <v>44243274149</v>
      </c>
    </row>
    <row r="53" spans="2:18" s="56" customFormat="1" ht="24" customHeight="1" x14ac:dyDescent="0.35">
      <c r="B53" s="358" t="s">
        <v>361</v>
      </c>
      <c r="C53" s="56" t="s">
        <v>343</v>
      </c>
      <c r="D53" s="358">
        <v>213160583</v>
      </c>
      <c r="E53" s="12" t="s">
        <v>344</v>
      </c>
      <c r="F53" s="357" t="s">
        <v>362</v>
      </c>
      <c r="G53" s="361" t="s">
        <v>191</v>
      </c>
      <c r="H53" s="352"/>
      <c r="I53" s="389">
        <v>24048309635</v>
      </c>
      <c r="J53" s="363">
        <f>SUMIF(Table10[Entreprise],Companies[[#This Row],[Nom complet de l’entreprise]],Table10[Valeur de revenus])</f>
        <v>14586752816</v>
      </c>
      <c r="K53" s="366">
        <f>SUM(Companies[[#This Row],[Rapport de paiements à l’État]]-Companies[[#This Row],[Rapport de paiements à l''Etat -Partie 5-]])</f>
        <v>9461556819</v>
      </c>
    </row>
    <row r="54" spans="2:18" s="56" customFormat="1" ht="24" customHeight="1" x14ac:dyDescent="0.35">
      <c r="B54" s="362" t="s">
        <v>363</v>
      </c>
      <c r="C54" s="56" t="s">
        <v>343</v>
      </c>
      <c r="D54" s="396">
        <v>311132112</v>
      </c>
      <c r="E54" s="12" t="s">
        <v>344</v>
      </c>
      <c r="F54" s="357" t="s">
        <v>362</v>
      </c>
      <c r="G54" s="361" t="s">
        <v>191</v>
      </c>
      <c r="H54" s="352"/>
      <c r="I54" s="389">
        <v>22271330619</v>
      </c>
      <c r="J54" s="363">
        <f>SUMIF(Table10[Entreprise],Companies[[#This Row],[Nom complet de l’entreprise]],Table10[Valeur de revenus])</f>
        <v>0</v>
      </c>
      <c r="K54" s="366">
        <f>SUM(Companies[[#This Row],[Rapport de paiements à l’État]]-Companies[[#This Row],[Rapport de paiements à l''Etat -Partie 5-]])</f>
        <v>22271330619</v>
      </c>
    </row>
    <row r="55" spans="2:18" s="56" customFormat="1" ht="24" customHeight="1" x14ac:dyDescent="0.35">
      <c r="B55" s="357" t="s">
        <v>364</v>
      </c>
      <c r="C55" s="56" t="s">
        <v>343</v>
      </c>
      <c r="D55" s="358">
        <v>415146935</v>
      </c>
      <c r="E55" s="12" t="s">
        <v>344</v>
      </c>
      <c r="F55" s="357" t="s">
        <v>193</v>
      </c>
      <c r="G55" s="361" t="s">
        <v>191</v>
      </c>
      <c r="H55" s="352"/>
      <c r="I55" s="389">
        <v>20978238211</v>
      </c>
      <c r="J55" s="363">
        <f>SUMIF(Table10[Entreprise],Companies[[#This Row],[Nom complet de l’entreprise]],Table10[Valeur de revenus])</f>
        <v>13149343175</v>
      </c>
      <c r="K55" s="366">
        <f>SUM(Companies[[#This Row],[Rapport de paiements à l’État]]-Companies[[#This Row],[Rapport de paiements à l''Etat -Partie 5-]])</f>
        <v>7828895036</v>
      </c>
    </row>
    <row r="56" spans="2:18" s="56" customFormat="1" ht="24" customHeight="1" x14ac:dyDescent="0.35">
      <c r="B56" s="357" t="s">
        <v>365</v>
      </c>
      <c r="C56" s="56" t="s">
        <v>343</v>
      </c>
      <c r="D56" s="358">
        <v>415364421</v>
      </c>
      <c r="E56" s="12" t="s">
        <v>344</v>
      </c>
      <c r="F56" s="357" t="s">
        <v>193</v>
      </c>
      <c r="G56" s="361" t="s">
        <v>191</v>
      </c>
      <c r="H56" s="352"/>
      <c r="I56" s="389">
        <v>13090181023</v>
      </c>
      <c r="J56" s="363">
        <f>SUMIF(Table10[Entreprise],Companies[[#This Row],[Nom complet de l’entreprise]],Table10[Valeur de revenus])</f>
        <v>12014552603</v>
      </c>
      <c r="K56" s="366">
        <f>SUM(Companies[[#This Row],[Rapport de paiements à l’État]]-Companies[[#This Row],[Rapport de paiements à l''Etat -Partie 5-]])</f>
        <v>1075628420</v>
      </c>
    </row>
    <row r="57" spans="2:18" s="56" customFormat="1" ht="24" customHeight="1" x14ac:dyDescent="0.35">
      <c r="B57" s="357" t="s">
        <v>366</v>
      </c>
      <c r="C57" s="56" t="s">
        <v>343</v>
      </c>
      <c r="D57" s="358">
        <v>854011368</v>
      </c>
      <c r="E57" s="12" t="s">
        <v>344</v>
      </c>
      <c r="F57" s="357" t="s">
        <v>362</v>
      </c>
      <c r="G57" s="361" t="s">
        <v>191</v>
      </c>
      <c r="H57" s="352"/>
      <c r="I57" s="389">
        <v>12346860096.671551</v>
      </c>
      <c r="J57" s="363">
        <f>SUMIF(Table10[Entreprise],Companies[[#This Row],[Nom complet de l’entreprise]],Table10[Valeur de revenus])</f>
        <v>19633772686</v>
      </c>
      <c r="K57" s="366">
        <f>SUM(Companies[[#This Row],[Rapport de paiements à l’État]]-Companies[[#This Row],[Rapport de paiements à l''Etat -Partie 5-]])</f>
        <v>-7286912589.3284492</v>
      </c>
    </row>
    <row r="58" spans="2:18" s="56" customFormat="1" ht="24" customHeight="1" x14ac:dyDescent="0.35">
      <c r="B58" s="357" t="s">
        <v>367</v>
      </c>
      <c r="C58" s="56" t="s">
        <v>343</v>
      </c>
      <c r="D58" s="358">
        <v>991436239</v>
      </c>
      <c r="E58" s="12" t="s">
        <v>344</v>
      </c>
      <c r="F58" s="357" t="s">
        <v>349</v>
      </c>
      <c r="G58" s="361" t="s">
        <v>191</v>
      </c>
      <c r="H58" s="352"/>
      <c r="I58" s="389">
        <v>11236579617</v>
      </c>
      <c r="J58" s="363">
        <f>SUMIF(Table10[Entreprise],Companies[[#This Row],[Nom complet de l’entreprise]],Table10[Valeur de revenus])</f>
        <v>11125292746</v>
      </c>
      <c r="K58" s="366">
        <f>SUM(Companies[[#This Row],[Rapport de paiements à l’État]]-Companies[[#This Row],[Rapport de paiements à l''Etat -Partie 5-]])</f>
        <v>111286871</v>
      </c>
    </row>
    <row r="59" spans="2:18" s="56" customFormat="1" ht="24" customHeight="1" x14ac:dyDescent="0.35">
      <c r="B59" s="357" t="s">
        <v>368</v>
      </c>
      <c r="C59" s="56" t="s">
        <v>343</v>
      </c>
      <c r="D59" s="358">
        <v>433202298</v>
      </c>
      <c r="E59" s="12" t="s">
        <v>344</v>
      </c>
      <c r="F59" s="357" t="s">
        <v>193</v>
      </c>
      <c r="G59" s="361" t="s">
        <v>191</v>
      </c>
      <c r="H59" s="352"/>
      <c r="I59" s="389">
        <v>10554712883.66</v>
      </c>
      <c r="J59" s="363">
        <f>SUMIF(Table10[Entreprise],Companies[[#This Row],[Nom complet de l’entreprise]],Table10[Valeur de revenus])</f>
        <v>5546778636</v>
      </c>
      <c r="K59" s="366">
        <f>SUM(Companies[[#This Row],[Rapport de paiements à l’État]]-Companies[[#This Row],[Rapport de paiements à l''Etat -Partie 5-]])</f>
        <v>5007934247.6599998</v>
      </c>
    </row>
    <row r="60" spans="2:18" s="56" customFormat="1" ht="24" customHeight="1" x14ac:dyDescent="0.35">
      <c r="B60" s="357" t="s">
        <v>369</v>
      </c>
      <c r="C60" s="56" t="s">
        <v>343</v>
      </c>
      <c r="D60" s="358">
        <v>338508716</v>
      </c>
      <c r="E60" s="12" t="s">
        <v>344</v>
      </c>
      <c r="F60" s="357" t="s">
        <v>193</v>
      </c>
      <c r="G60" s="361" t="s">
        <v>191</v>
      </c>
      <c r="H60" s="352"/>
      <c r="I60" s="389">
        <v>9301497012</v>
      </c>
      <c r="J60" s="363">
        <f>SUMIF(Table10[Entreprise],Companies[[#This Row],[Nom complet de l’entreprise]],Table10[Valeur de revenus])</f>
        <v>7105777822</v>
      </c>
      <c r="K60" s="366">
        <f>SUM(Companies[[#This Row],[Rapport de paiements à l’État]]-Companies[[#This Row],[Rapport de paiements à l''Etat -Partie 5-]])</f>
        <v>2195719190</v>
      </c>
    </row>
    <row r="61" spans="2:18" s="56" customFormat="1" ht="24" customHeight="1" x14ac:dyDescent="0.35">
      <c r="B61" s="357" t="s">
        <v>370</v>
      </c>
      <c r="C61" s="56" t="s">
        <v>343</v>
      </c>
      <c r="D61" s="358">
        <v>704096981</v>
      </c>
      <c r="E61" s="12" t="s">
        <v>344</v>
      </c>
      <c r="F61" s="357" t="s">
        <v>349</v>
      </c>
      <c r="G61" s="361" t="s">
        <v>191</v>
      </c>
      <c r="H61" s="352"/>
      <c r="I61" s="389">
        <v>9083519976</v>
      </c>
      <c r="J61" s="363">
        <f>SUMIF(Table10[Entreprise],Companies[[#This Row],[Nom complet de l’entreprise]],Table10[Valeur de revenus])</f>
        <v>8665892045</v>
      </c>
      <c r="K61" s="366">
        <f>SUM(Companies[[#This Row],[Rapport de paiements à l’État]]-Companies[[#This Row],[Rapport de paiements à l''Etat -Partie 5-]])</f>
        <v>417627931</v>
      </c>
    </row>
    <row r="62" spans="2:18" s="56" customFormat="1" ht="24" customHeight="1" x14ac:dyDescent="0.35">
      <c r="B62" s="357" t="s">
        <v>371</v>
      </c>
      <c r="C62" s="56" t="s">
        <v>343</v>
      </c>
      <c r="D62" s="358">
        <v>489733675</v>
      </c>
      <c r="E62" s="12" t="s">
        <v>344</v>
      </c>
      <c r="F62" s="357" t="s">
        <v>349</v>
      </c>
      <c r="G62" s="361" t="s">
        <v>191</v>
      </c>
      <c r="H62" s="352"/>
      <c r="I62" s="389">
        <v>9046928160</v>
      </c>
      <c r="J62" s="363">
        <f>SUMIF(Table10[Entreprise],Companies[[#This Row],[Nom complet de l’entreprise]],Table10[Valeur de revenus])</f>
        <v>8536974973</v>
      </c>
      <c r="K62" s="366">
        <f>SUM(Companies[[#This Row],[Rapport de paiements à l’État]]-Companies[[#This Row],[Rapport de paiements à l''Etat -Partie 5-]])</f>
        <v>509953187</v>
      </c>
    </row>
    <row r="63" spans="2:18" s="56" customFormat="1" ht="24" customHeight="1" x14ac:dyDescent="0.35">
      <c r="B63" s="357" t="s">
        <v>372</v>
      </c>
      <c r="C63" s="56" t="s">
        <v>343</v>
      </c>
      <c r="D63" s="358">
        <v>629157322</v>
      </c>
      <c r="E63" s="12" t="s">
        <v>344</v>
      </c>
      <c r="F63" s="357" t="s">
        <v>373</v>
      </c>
      <c r="G63" s="361" t="s">
        <v>191</v>
      </c>
      <c r="H63" s="352"/>
      <c r="I63" s="389">
        <v>8673089188</v>
      </c>
      <c r="J63" s="363">
        <f>SUMIF(Table10[Entreprise],Companies[[#This Row],[Nom complet de l’entreprise]],Table10[Valeur de revenus])</f>
        <v>8279659824</v>
      </c>
      <c r="K63" s="366">
        <f>SUM(Companies[[#This Row],[Rapport de paiements à l’État]]-Companies[[#This Row],[Rapport de paiements à l''Etat -Partie 5-]])</f>
        <v>393429364</v>
      </c>
    </row>
    <row r="64" spans="2:18" s="56" customFormat="1" ht="24" customHeight="1" x14ac:dyDescent="0.35">
      <c r="B64" s="357" t="s">
        <v>374</v>
      </c>
      <c r="C64" s="56" t="s">
        <v>317</v>
      </c>
      <c r="D64" s="358">
        <v>985117811</v>
      </c>
      <c r="E64" s="12" t="s">
        <v>344</v>
      </c>
      <c r="F64" s="357" t="s">
        <v>375</v>
      </c>
      <c r="G64" s="361" t="s">
        <v>191</v>
      </c>
      <c r="H64" s="352"/>
      <c r="I64" s="389">
        <v>7015852548</v>
      </c>
      <c r="J64" s="363">
        <f>SUMIF(Table10[Entreprise],Companies[[#This Row],[Nom complet de l’entreprise]],Table10[Valeur de revenus])</f>
        <v>6509838171</v>
      </c>
      <c r="K64" s="366">
        <f>SUM(Companies[[#This Row],[Rapport de paiements à l’État]]-Companies[[#This Row],[Rapport de paiements à l''Etat -Partie 5-]])</f>
        <v>506014377</v>
      </c>
    </row>
    <row r="65" spans="2:18" s="56" customFormat="1" ht="24" customHeight="1" x14ac:dyDescent="0.35">
      <c r="B65" s="357" t="s">
        <v>376</v>
      </c>
      <c r="C65" s="56" t="s">
        <v>317</v>
      </c>
      <c r="D65" s="358">
        <v>688293828</v>
      </c>
      <c r="E65" s="12" t="s">
        <v>344</v>
      </c>
      <c r="F65" s="357" t="s">
        <v>375</v>
      </c>
      <c r="G65" s="361" t="s">
        <v>191</v>
      </c>
      <c r="H65" s="352"/>
      <c r="I65" s="389">
        <v>5316023172</v>
      </c>
      <c r="J65" s="363">
        <f>SUMIF(Table10[Entreprise],Companies[[#This Row],[Nom complet de l’entreprise]],Table10[Valeur de revenus])</f>
        <v>4979904467</v>
      </c>
      <c r="K65" s="366">
        <f>SUM(Companies[[#This Row],[Rapport de paiements à l’État]]-Companies[[#This Row],[Rapport de paiements à l''Etat -Partie 5-]])</f>
        <v>336118705</v>
      </c>
    </row>
    <row r="66" spans="2:18" s="56" customFormat="1" ht="24" customHeight="1" x14ac:dyDescent="0.35">
      <c r="B66" s="357" t="s">
        <v>377</v>
      </c>
      <c r="C66" s="56" t="s">
        <v>317</v>
      </c>
      <c r="D66" s="358">
        <v>778673772</v>
      </c>
      <c r="E66" s="12" t="s">
        <v>84</v>
      </c>
      <c r="F66" s="357" t="s">
        <v>373</v>
      </c>
      <c r="G66" s="361" t="s">
        <v>191</v>
      </c>
      <c r="H66" s="352"/>
      <c r="I66" s="389">
        <v>5149994112</v>
      </c>
      <c r="J66" s="363">
        <f>SUMIF(Table10[Entreprise],Companies[[#This Row],[Nom complet de l’entreprise]],Table10[Valeur de revenus])</f>
        <v>5212021083</v>
      </c>
      <c r="K66" s="366">
        <f>SUM(Companies[[#This Row],[Rapport de paiements à l’État]]-Companies[[#This Row],[Rapport de paiements à l''Etat -Partie 5-]])</f>
        <v>-62026971</v>
      </c>
      <c r="R66" s="391">
        <v>424258068332.42499</v>
      </c>
    </row>
    <row r="67" spans="2:18" s="56" customFormat="1" ht="24" customHeight="1" x14ac:dyDescent="0.35">
      <c r="B67" s="357" t="s">
        <v>378</v>
      </c>
      <c r="C67" s="56" t="s">
        <v>343</v>
      </c>
      <c r="D67" s="358">
        <v>163384514</v>
      </c>
      <c r="E67" s="12" t="s">
        <v>344</v>
      </c>
      <c r="F67" s="357" t="s">
        <v>193</v>
      </c>
      <c r="G67" s="361" t="s">
        <v>191</v>
      </c>
      <c r="H67" s="352"/>
      <c r="I67" s="389">
        <v>3818381227</v>
      </c>
      <c r="J67" s="363">
        <f>SUMIF(Table10[Entreprise],Companies[[#This Row],[Nom complet de l’entreprise]],Table10[Valeur de revenus])</f>
        <v>1868524640</v>
      </c>
      <c r="K67" s="366">
        <f>SUM(Companies[[#This Row],[Rapport de paiements à l’État]]-Companies[[#This Row],[Rapport de paiements à l''Etat -Partie 5-]])</f>
        <v>1949856587</v>
      </c>
    </row>
    <row r="68" spans="2:18" s="56" customFormat="1" ht="24" customHeight="1" x14ac:dyDescent="0.35">
      <c r="B68" s="357" t="s">
        <v>379</v>
      </c>
      <c r="C68" s="56" t="s">
        <v>343</v>
      </c>
      <c r="D68" s="358">
        <v>982973513</v>
      </c>
      <c r="E68" s="12" t="s">
        <v>344</v>
      </c>
      <c r="F68" s="357" t="s">
        <v>375</v>
      </c>
      <c r="G68" s="361" t="s">
        <v>191</v>
      </c>
      <c r="H68" s="352"/>
      <c r="I68" s="389">
        <v>3420709873</v>
      </c>
      <c r="J68" s="363">
        <f>SUMIF(Table10[Entreprise],Companies[[#This Row],[Nom complet de l’entreprise]],Table10[Valeur de revenus])</f>
        <v>2363743709</v>
      </c>
      <c r="K68" s="366">
        <f>SUM(Companies[[#This Row],[Rapport de paiements à l’État]]-Companies[[#This Row],[Rapport de paiements à l''Etat -Partie 5-]])</f>
        <v>1056966164</v>
      </c>
    </row>
    <row r="69" spans="2:18" s="56" customFormat="1" ht="24" customHeight="1" x14ac:dyDescent="0.35">
      <c r="B69" s="357" t="s">
        <v>380</v>
      </c>
      <c r="C69" s="56" t="s">
        <v>343</v>
      </c>
      <c r="D69" s="358">
        <v>869222000</v>
      </c>
      <c r="E69" s="12" t="s">
        <v>344</v>
      </c>
      <c r="F69" s="357" t="s">
        <v>193</v>
      </c>
      <c r="G69" s="361" t="s">
        <v>191</v>
      </c>
      <c r="H69" s="352"/>
      <c r="I69" s="389">
        <v>3147912140</v>
      </c>
      <c r="J69" s="363">
        <f>SUMIF(Table10[Entreprise],Companies[[#This Row],[Nom complet de l’entreprise]],Table10[Valeur de revenus])</f>
        <v>2739938067</v>
      </c>
      <c r="K69" s="366">
        <f>SUM(Companies[[#This Row],[Rapport de paiements à l’État]]-Companies[[#This Row],[Rapport de paiements à l''Etat -Partie 5-]])</f>
        <v>407974073</v>
      </c>
    </row>
    <row r="70" spans="2:18" s="56" customFormat="1" ht="24" customHeight="1" x14ac:dyDescent="0.35">
      <c r="B70" s="362"/>
      <c r="C70" s="384"/>
      <c r="D70" s="385"/>
      <c r="E70" s="384"/>
      <c r="F70" s="384"/>
      <c r="G70" s="386"/>
      <c r="H70" s="386"/>
      <c r="I70" s="387">
        <f>SUM(Companies[Rapport de paiements à l’État])</f>
        <v>3681950370672.3062</v>
      </c>
      <c r="J70" s="388">
        <f>SUM(Companies[Rapport de paiements à l''Etat -Partie 5-])</f>
        <v>3306515091671.6914</v>
      </c>
      <c r="K70"/>
    </row>
    <row r="71" spans="2:18" s="56" customFormat="1" ht="24" customHeight="1" x14ac:dyDescent="0.35">
      <c r="B71" s="240" t="s">
        <v>381</v>
      </c>
      <c r="C71" s="216"/>
      <c r="D71" s="216"/>
      <c r="E71" s="216"/>
      <c r="F71" s="216"/>
      <c r="G71" s="241"/>
      <c r="H71" s="241"/>
      <c r="I71" s="241"/>
      <c r="J71" s="241"/>
    </row>
    <row r="72" spans="2:18" s="56" customFormat="1" ht="24" customHeight="1" x14ac:dyDescent="0.35">
      <c r="B72" s="200" t="s">
        <v>382</v>
      </c>
      <c r="C72" s="263" t="s">
        <v>383</v>
      </c>
      <c r="D72" s="263" t="s">
        <v>384</v>
      </c>
      <c r="E72" s="263" t="s">
        <v>385</v>
      </c>
      <c r="F72" s="12" t="s">
        <v>386</v>
      </c>
      <c r="G72" s="12" t="s">
        <v>387</v>
      </c>
      <c r="H72" s="12" t="s">
        <v>388</v>
      </c>
      <c r="I72" s="12" t="s">
        <v>389</v>
      </c>
      <c r="J72" s="12" t="s">
        <v>390</v>
      </c>
    </row>
    <row r="73" spans="2:18" s="56" customFormat="1" ht="24" customHeight="1" x14ac:dyDescent="0.35">
      <c r="B73" s="12" t="s">
        <v>391</v>
      </c>
      <c r="C73" s="383"/>
      <c r="D73" s="383" t="s">
        <v>351</v>
      </c>
      <c r="E73" s="383" t="s">
        <v>392</v>
      </c>
      <c r="F73" s="383" t="s">
        <v>393</v>
      </c>
      <c r="G73" s="360">
        <v>7442048</v>
      </c>
      <c r="H73" s="411"/>
      <c r="I73" s="360">
        <v>6295270245472837</v>
      </c>
      <c r="J73" s="56" t="s">
        <v>96</v>
      </c>
    </row>
    <row r="74" spans="2:18" s="56" customFormat="1" ht="24" customHeight="1" x14ac:dyDescent="0.35">
      <c r="B74" s="12" t="s">
        <v>394</v>
      </c>
      <c r="C74" s="383"/>
      <c r="D74" s="383" t="s">
        <v>355</v>
      </c>
      <c r="E74" s="383" t="s">
        <v>392</v>
      </c>
      <c r="F74" s="383" t="s">
        <v>393</v>
      </c>
      <c r="G74" s="360">
        <v>2002577</v>
      </c>
      <c r="H74" s="411"/>
      <c r="I74" s="360">
        <v>1693991143616415.5</v>
      </c>
      <c r="J74" s="56" t="s">
        <v>96</v>
      </c>
    </row>
    <row r="75" spans="2:18" s="56" customFormat="1" ht="24" customHeight="1" x14ac:dyDescent="0.35">
      <c r="B75" s="12" t="s">
        <v>395</v>
      </c>
      <c r="C75" s="383"/>
      <c r="D75" s="383" t="s">
        <v>342</v>
      </c>
      <c r="E75" s="383" t="s">
        <v>392</v>
      </c>
      <c r="F75" s="383" t="s">
        <v>393</v>
      </c>
      <c r="G75" s="360">
        <v>33964090</v>
      </c>
      <c r="H75" s="411"/>
      <c r="I75" s="360">
        <v>2.8730414691165864E+16</v>
      </c>
      <c r="J75" s="56" t="s">
        <v>96</v>
      </c>
    </row>
    <row r="76" spans="2:18" s="56" customFormat="1" ht="24" customHeight="1" x14ac:dyDescent="0.35">
      <c r="B76" s="12" t="s">
        <v>396</v>
      </c>
      <c r="C76" s="383"/>
      <c r="D76" s="383" t="s">
        <v>346</v>
      </c>
      <c r="E76" s="383" t="s">
        <v>397</v>
      </c>
      <c r="F76" s="383" t="s">
        <v>393</v>
      </c>
      <c r="G76" s="360">
        <v>15656087</v>
      </c>
      <c r="H76" s="411"/>
      <c r="I76" s="360">
        <v>1.324357201829847E+16</v>
      </c>
      <c r="J76" s="56" t="s">
        <v>96</v>
      </c>
    </row>
    <row r="77" spans="2:18" s="56" customFormat="1" ht="24" customHeight="1" x14ac:dyDescent="0.35">
      <c r="B77" s="12" t="s">
        <v>398</v>
      </c>
      <c r="D77" s="383" t="s">
        <v>356</v>
      </c>
      <c r="E77" s="383" t="s">
        <v>392</v>
      </c>
      <c r="F77" s="383" t="s">
        <v>393</v>
      </c>
      <c r="G77" s="360">
        <v>3120759</v>
      </c>
      <c r="H77" s="411"/>
      <c r="I77" s="360">
        <v>2639867584298242.5</v>
      </c>
      <c r="J77" s="56" t="s">
        <v>96</v>
      </c>
    </row>
    <row r="78" spans="2:18" s="56" customFormat="1" ht="24" customHeight="1" x14ac:dyDescent="0.35">
      <c r="B78" s="12" t="s">
        <v>398</v>
      </c>
      <c r="C78" s="383"/>
      <c r="D78" s="383" t="s">
        <v>354</v>
      </c>
      <c r="E78" s="383" t="s">
        <v>392</v>
      </c>
      <c r="F78" s="383" t="s">
        <v>393</v>
      </c>
      <c r="G78" s="360">
        <v>6159810</v>
      </c>
      <c r="H78" s="411"/>
      <c r="I78" s="360">
        <v>5210617912000304</v>
      </c>
      <c r="J78" s="56" t="s">
        <v>96</v>
      </c>
    </row>
    <row r="79" spans="2:18" s="56" customFormat="1" ht="24" customHeight="1" x14ac:dyDescent="0.35">
      <c r="B79" s="41" t="s">
        <v>399</v>
      </c>
      <c r="C79" s="383"/>
      <c r="D79" s="383" t="s">
        <v>357</v>
      </c>
      <c r="E79" s="383" t="s">
        <v>392</v>
      </c>
      <c r="F79" s="383" t="s">
        <v>393</v>
      </c>
      <c r="G79" s="360">
        <v>1827956</v>
      </c>
      <c r="H79" s="411"/>
      <c r="I79" s="360">
        <v>1546278257924908</v>
      </c>
      <c r="J79" s="56" t="s">
        <v>96</v>
      </c>
    </row>
    <row r="80" spans="2:18" s="56" customFormat="1" ht="24" customHeight="1" x14ac:dyDescent="0.35">
      <c r="B80" s="12" t="s">
        <v>400</v>
      </c>
      <c r="C80" s="383"/>
      <c r="D80" s="383" t="s">
        <v>400</v>
      </c>
      <c r="E80" s="383" t="s">
        <v>392</v>
      </c>
      <c r="F80" s="383" t="s">
        <v>393</v>
      </c>
      <c r="G80" s="360"/>
      <c r="H80" s="411"/>
      <c r="I80" s="360">
        <v>0</v>
      </c>
      <c r="J80" s="56" t="s">
        <v>96</v>
      </c>
    </row>
    <row r="81" spans="2:10" ht="24" customHeight="1" x14ac:dyDescent="0.35">
      <c r="B81" s="12" t="s">
        <v>401</v>
      </c>
      <c r="C81" s="383"/>
      <c r="D81" s="56" t="s">
        <v>360</v>
      </c>
      <c r="E81" s="383" t="s">
        <v>392</v>
      </c>
      <c r="F81" s="383" t="s">
        <v>393</v>
      </c>
      <c r="G81" s="360"/>
      <c r="H81" s="412"/>
      <c r="I81" s="360">
        <v>0</v>
      </c>
      <c r="J81" s="12" t="s">
        <v>96</v>
      </c>
    </row>
    <row r="82" spans="2:10" ht="24" customHeight="1" x14ac:dyDescent="0.35">
      <c r="B82" s="12" t="s">
        <v>402</v>
      </c>
      <c r="C82" s="383"/>
      <c r="D82" s="12" t="s">
        <v>348</v>
      </c>
      <c r="E82" s="383" t="s">
        <v>397</v>
      </c>
      <c r="F82" s="383" t="s">
        <v>393</v>
      </c>
      <c r="G82" s="360">
        <v>7098</v>
      </c>
      <c r="H82" s="412"/>
      <c r="I82" s="360">
        <v>2773881478368</v>
      </c>
      <c r="J82" s="12" t="s">
        <v>96</v>
      </c>
    </row>
    <row r="83" spans="2:10" ht="24" customHeight="1" x14ac:dyDescent="0.35">
      <c r="B83" s="12" t="s">
        <v>403</v>
      </c>
      <c r="C83" s="383"/>
      <c r="D83" s="12" t="s">
        <v>352</v>
      </c>
      <c r="E83" s="383" t="s">
        <v>397</v>
      </c>
      <c r="F83" s="383" t="s">
        <v>393</v>
      </c>
      <c r="G83" s="360">
        <v>5356</v>
      </c>
      <c r="H83" s="412"/>
      <c r="I83" s="360">
        <v>2093112031296</v>
      </c>
      <c r="J83" s="12" t="s">
        <v>96</v>
      </c>
    </row>
    <row r="84" spans="2:10" ht="24" customHeight="1" x14ac:dyDescent="0.35">
      <c r="B84" s="12" t="s">
        <v>398</v>
      </c>
      <c r="C84" s="383"/>
      <c r="D84" s="12" t="s">
        <v>352</v>
      </c>
      <c r="E84" s="56" t="s">
        <v>404</v>
      </c>
      <c r="F84" s="383" t="s">
        <v>393</v>
      </c>
      <c r="G84" s="360">
        <v>11523</v>
      </c>
      <c r="H84" s="412"/>
      <c r="I84" s="360">
        <v>4044573000</v>
      </c>
      <c r="J84" s="12" t="s">
        <v>96</v>
      </c>
    </row>
    <row r="85" spans="2:10" ht="24" customHeight="1" x14ac:dyDescent="0.35">
      <c r="B85" s="12" t="s">
        <v>398</v>
      </c>
      <c r="C85" s="383"/>
      <c r="D85" s="12" t="s">
        <v>361</v>
      </c>
      <c r="E85" s="383" t="s">
        <v>392</v>
      </c>
      <c r="F85" s="383" t="s">
        <v>393</v>
      </c>
      <c r="G85" s="360">
        <v>345099.14</v>
      </c>
      <c r="H85" s="412"/>
      <c r="I85" s="360">
        <v>1038560000000</v>
      </c>
      <c r="J85" s="12" t="s">
        <v>96</v>
      </c>
    </row>
    <row r="86" spans="2:10" ht="16" x14ac:dyDescent="0.35">
      <c r="B86" s="56"/>
      <c r="C86" s="263"/>
      <c r="D86" s="263"/>
      <c r="E86" s="263"/>
      <c r="F86" s="263"/>
      <c r="G86" s="263"/>
    </row>
    <row r="87" spans="2:10" ht="17.25" hidden="1" customHeight="1" x14ac:dyDescent="0.35">
      <c r="B87" s="324" t="s">
        <v>34</v>
      </c>
      <c r="C87" s="324"/>
      <c r="D87" s="324"/>
      <c r="E87" s="324"/>
      <c r="F87" s="324"/>
      <c r="G87" s="324"/>
      <c r="H87" s="324"/>
      <c r="I87" s="324"/>
    </row>
    <row r="88" spans="2:10" ht="24" hidden="1" customHeight="1" x14ac:dyDescent="0.35">
      <c r="B88" s="299" t="s">
        <v>35</v>
      </c>
      <c r="C88" s="299"/>
      <c r="D88" s="299"/>
      <c r="E88" s="299"/>
      <c r="F88" s="299"/>
      <c r="G88" s="299"/>
      <c r="H88" s="299"/>
      <c r="I88" s="299"/>
    </row>
    <row r="89" spans="2:10" ht="19.5" hidden="1" customHeight="1" x14ac:dyDescent="0.35">
      <c r="B89" s="324" t="s">
        <v>36</v>
      </c>
      <c r="C89" s="324"/>
      <c r="D89" s="324"/>
      <c r="E89" s="324"/>
      <c r="F89" s="324"/>
      <c r="G89" s="324"/>
      <c r="H89" s="324"/>
      <c r="I89" s="324"/>
    </row>
    <row r="90" spans="2:10" ht="18.75" hidden="1" customHeight="1" x14ac:dyDescent="0.35">
      <c r="B90" s="325" t="s">
        <v>37</v>
      </c>
      <c r="C90" s="325"/>
      <c r="D90" s="325"/>
      <c r="E90" s="325"/>
      <c r="F90" s="325"/>
      <c r="G90" s="325"/>
      <c r="H90" s="325"/>
      <c r="I90" s="325"/>
    </row>
    <row r="91" spans="2:10" s="56" customFormat="1" ht="16.5" hidden="1" thickBot="1" x14ac:dyDescent="0.4">
      <c r="B91" s="54"/>
      <c r="C91" s="54"/>
      <c r="D91" s="54"/>
      <c r="E91" s="54"/>
      <c r="F91" s="54"/>
      <c r="G91" s="54"/>
    </row>
    <row r="92" spans="2:10" s="56" customFormat="1" ht="19" x14ac:dyDescent="0.35">
      <c r="B92" s="194" t="s">
        <v>119</v>
      </c>
      <c r="C92" s="12"/>
      <c r="D92" s="195"/>
      <c r="E92" s="12"/>
      <c r="F92" s="195"/>
      <c r="G92" s="12"/>
    </row>
    <row r="93" spans="2:10" s="56" customFormat="1" ht="16" x14ac:dyDescent="0.35">
      <c r="B93" s="194" t="s">
        <v>39</v>
      </c>
      <c r="C93" s="194"/>
      <c r="D93" s="194"/>
      <c r="E93" s="12"/>
      <c r="F93" s="263"/>
      <c r="G93" s="12"/>
    </row>
    <row r="94" spans="2:10" ht="16" x14ac:dyDescent="0.35"/>
    <row r="95" spans="2:10" s="56" customFormat="1" ht="16" x14ac:dyDescent="0.35">
      <c r="B95" s="12"/>
      <c r="C95" s="12"/>
      <c r="D95" s="12"/>
      <c r="E95" s="12"/>
    </row>
    <row r="96" spans="2:10" s="56" customFormat="1" ht="16" x14ac:dyDescent="0.35">
      <c r="B96" s="12"/>
      <c r="C96" s="12"/>
      <c r="D96" s="12"/>
      <c r="E96" s="12"/>
    </row>
    <row r="97" spans="2:5" ht="16" x14ac:dyDescent="0.35"/>
    <row r="98" spans="2:5" s="56" customFormat="1" ht="16" x14ac:dyDescent="0.35">
      <c r="B98" s="12"/>
      <c r="C98" s="12"/>
      <c r="D98" s="12"/>
      <c r="E98" s="12"/>
    </row>
    <row r="99" spans="2:5" s="56" customFormat="1" ht="16" x14ac:dyDescent="0.35">
      <c r="B99" s="12"/>
      <c r="C99" s="12"/>
      <c r="D99" s="12"/>
      <c r="E99" s="12"/>
    </row>
    <row r="100" spans="2:5" ht="16" x14ac:dyDescent="0.35"/>
    <row r="101" spans="2:5" ht="16" x14ac:dyDescent="0.35"/>
    <row r="102" spans="2:5" ht="16" x14ac:dyDescent="0.35"/>
    <row r="103" spans="2:5" ht="16" x14ac:dyDescent="0.35"/>
    <row r="104" spans="2:5" ht="16" x14ac:dyDescent="0.35"/>
    <row r="105" spans="2:5" ht="16" x14ac:dyDescent="0.35"/>
    <row r="106" spans="2:5" ht="16" x14ac:dyDescent="0.35"/>
    <row r="107" spans="2:5" ht="16" x14ac:dyDescent="0.35"/>
    <row r="108" spans="2:5" ht="16" x14ac:dyDescent="0.35"/>
    <row r="109" spans="2:5" s="56" customFormat="1" ht="16" x14ac:dyDescent="0.35">
      <c r="B109" s="12"/>
      <c r="C109" s="12"/>
      <c r="D109" s="12"/>
      <c r="E109" s="12"/>
    </row>
    <row r="110" spans="2:5" ht="16" x14ac:dyDescent="0.35"/>
    <row r="111" spans="2:5" ht="16" x14ac:dyDescent="0.35"/>
    <row r="112" spans="2:5" ht="16" x14ac:dyDescent="0.35"/>
    <row r="113" ht="16" x14ac:dyDescent="0.35"/>
    <row r="114" ht="16" x14ac:dyDescent="0.35"/>
    <row r="115" ht="16" x14ac:dyDescent="0.35"/>
    <row r="116" ht="16" x14ac:dyDescent="0.35"/>
    <row r="117" ht="15" customHeight="1" x14ac:dyDescent="0.35"/>
    <row r="118" ht="15" customHeight="1" x14ac:dyDescent="0.35"/>
    <row r="119" ht="16" x14ac:dyDescent="0.35"/>
    <row r="120" ht="16" x14ac:dyDescent="0.35"/>
    <row r="121" ht="18.75" customHeight="1" x14ac:dyDescent="0.35"/>
    <row r="122" ht="16" x14ac:dyDescent="0.35"/>
    <row r="123" ht="16" x14ac:dyDescent="0.35"/>
    <row r="124" ht="16" x14ac:dyDescent="0.35"/>
    <row r="125" ht="16" x14ac:dyDescent="0.35"/>
    <row r="126" ht="16" x14ac:dyDescent="0.35"/>
    <row r="127" ht="16" x14ac:dyDescent="0.35"/>
    <row r="128" ht="16" x14ac:dyDescent="0.35"/>
    <row r="129" ht="16" x14ac:dyDescent="0.35"/>
    <row r="130" ht="16" x14ac:dyDescent="0.35"/>
    <row r="131" ht="16" x14ac:dyDescent="0.35"/>
    <row r="132" ht="16" x14ac:dyDescent="0.35"/>
    <row r="133" ht="16" x14ac:dyDescent="0.35"/>
    <row r="134" ht="16" x14ac:dyDescent="0.35"/>
    <row r="135" ht="16" x14ac:dyDescent="0.35"/>
    <row r="136" ht="16" x14ac:dyDescent="0.35"/>
    <row r="137" ht="16" x14ac:dyDescent="0.35"/>
    <row r="138" ht="16" x14ac:dyDescent="0.35"/>
    <row r="139" ht="16" x14ac:dyDescent="0.35"/>
    <row r="140" ht="16" x14ac:dyDescent="0.35"/>
    <row r="141" ht="16" x14ac:dyDescent="0.35"/>
    <row r="142" ht="16" x14ac:dyDescent="0.35"/>
  </sheetData>
  <phoneticPr fontId="79" type="noConversion"/>
  <dataValidations xWindow="1556" yWindow="621" count="25">
    <dataValidation allowBlank="1" showInputMessage="1" showErrorMessage="1" promptTitle="Numéro d'identification" prompt="Veuillez saisir un numéro d'identification unique, tel qu’un TIN, un numéro d'organisation ou similaire." sqref="B50:B52 B42:B48 D42:D69" xr:uid="{00000000-0002-0000-0300-000003000000}"/>
    <dataValidation type="textLength" allowBlank="1" showInputMessage="1" showErrorMessage="1" errorTitle="Veuillez ne pas modifier" error="Veuillez ne pas modifier ces cellules" sqref="B72:C72 B16:E17 B19:C19 F72 B20 D20:E20 E37:F40 B37:D38 B40:D40 I41 B41 D41:G41 B71:G71" xr:uid="{00000000-0002-0000-0300-000004000000}">
      <formula1>10000</formula1>
      <formula2>50000</formula2>
    </dataValidation>
    <dataValidation type="decimal" allowBlank="1" showInputMessage="1" showErrorMessage="1" errorTitle="Veuillez ne pas modifier" error="Veuillez ne pas modifier ces cellules" sqref="E91:G93 B91:D92" xr:uid="{00000000-0002-0000-0300-000005000000}">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D81 B49 B53:B69" xr:uid="{00000000-0002-0000-0300-000006000000}"/>
    <dataValidation allowBlank="1" showInputMessage="1" showErrorMessage="1" promptTitle="URL du registre" prompt="Veuillez indiquer l'URL directe vers le registre ou l'agence" sqref="D39 J27:L36" xr:uid="{00000000-0002-0000-0300-000009000000}"/>
    <dataValidation allowBlank="1" showInputMessage="1" showErrorMessage="1" promptTitle="Nom du registre" prompt="Veuillez saisir le nom du registre ou de l'agence" sqref="J24:L26 C39" xr:uid="{00000000-0002-0000-0300-00000A000000}"/>
    <dataValidation allowBlank="1" showInputMessage="1" showErrorMessage="1" promptTitle="Nom de l'identifiant" prompt="Veuillez saisir le nom de l'identifiant, tel que « Numéro d'identification du contribuable » ou similaire" sqref="J23:L23 B39" xr:uid="{00000000-0002-0000-0300-00000B000000}"/>
    <dataValidation type="whole" allowBlank="1" showInputMessage="1" showErrorMessage="1" errorTitle="Veuillez ne pas modifier" error="Veuillez ne pas modifier ces cellules" sqref="D72 B87:B90" xr:uid="{00000000-0002-0000-0300-00000C000000}">
      <formula1>444</formula1>
      <formula2>445</formula2>
    </dataValidation>
    <dataValidation type="list" allowBlank="1" showInputMessage="1" showErrorMessage="1" sqref="F86" xr:uid="{00000000-0002-0000-0300-00000D000000}">
      <formula1>Simple_options_list</formula1>
    </dataValidation>
    <dataValidation type="list" allowBlank="1" showInputMessage="1" showErrorMessage="1" sqref="G86 F73:F85" xr:uid="{00000000-0002-0000-0300-00000E000000}">
      <formula1>Project_phases_list</formula1>
    </dataValidation>
    <dataValidation type="whole" allowBlank="1" showInputMessage="1" showErrorMessage="1" errorTitle="Veuillez ne pas modifier" error="Veuillez ne pas modifier ces cellules" sqref="E72" xr:uid="{00000000-0002-0000-0300-00000F000000}">
      <formula1>4</formula1>
      <formula2>5</formula2>
    </dataValidation>
    <dataValidation allowBlank="1" showInputMessage="1" showErrorMessage="1" promptTitle="Numéro de référence" prompt="Veuillez indiquer le numéro de référence de l'accord légal: contrat, licence, concession,…" sqref="C73:C76 C78:C85" xr:uid="{00000000-0002-0000-0300-000010000000}"/>
    <dataValidation allowBlank="1" showInputMessage="1" showErrorMessage="1" errorTitle="Veuillez ne pas modifier" error="Veuillez ne pas modifier ces cellules" sqref="B93:D93 H41" xr:uid="{00000000-0002-0000-0300-000011000000}"/>
    <dataValidation allowBlank="1" showInputMessage="1" showErrorMessage="1" promptTitle="Production -volume-" prompt="Veuillez indiquer le volume de production du projet" sqref="G73:G85" xr:uid="{00000000-0002-0000-0300-000014000000}"/>
    <dataValidation allowBlank="1" showInputMessage="1" showErrorMessage="1" promptTitle="Compagnie associée" prompt="Veuillez indiquer les compagnies affiliées au projet, séparées par une virgule." sqref="D73:D80 D82:D85" xr:uid="{00000000-0002-0000-0300-000015000000}"/>
    <dataValidation allowBlank="1" showInputMessage="1" showErrorMessage="1" promptTitle="Production -valeur-" prompt="Veuillez indiquer la valeur de la production du projet" sqref="I73:I85" xr:uid="{00000000-0002-0000-0300-000016000000}"/>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3:H85" xr:uid="{00000000-0002-0000-0300-000017000000}">
      <formula1>"&lt;Selectionner unité&gt;,Sm3,Sm3 o.e.,Barils,Tonnes,oz,carats,Scf"</formula1>
    </dataValidation>
    <dataValidation allowBlank="1" showInputMessage="1" showErrorMessage="1" promptTitle="Nom du Projet" prompt="Veuillez indiquer le nom du Projet._x000a__x000a_Veuillez vous abstenir d'utiliser des acronymes et indiquez le nom complet_x000a__x000a_" sqref="B73:B86" xr:uid="{00000000-0002-0000-0300-000018000000}"/>
    <dataValidation allowBlank="1" showInputMessage="1" showErrorMessage="1" promptTitle="Numéro d'identification" prompt="Veuillez indiquer le numéro d'identification de l'agence gouvernementale, si applicable" sqref="D21:D36 B35:C36" xr:uid="{00000000-0002-0000-0300-000007000000}"/>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34" xr:uid="{81D956E2-F2DF-4B14-A5F0-D8507C118861}"/>
    <dataValidation type="whole" allowBlank="1" showInputMessage="1" showErrorMessage="1" errorTitle="Veuillez ne pas remplir" error="Ces cellules seront complétées automatiquement" promptTitle="Ne pas remplir" prompt="Complété automatiquement depuis le feuillet 5" sqref="R49 R52 R66 I67:I69 I48 I63:I65 I42:I43 I45:I46 I50:I61" xr:uid="{00000000-0002-0000-0300-000012000000}">
      <formula1>1</formula1>
      <formula2>2</formula2>
    </dataValidation>
    <dataValidation type="list" allowBlank="1" showInputMessage="1" showErrorMessage="1" promptTitle="Veuillez sélectionner le secteur" prompt="Veuillez sélectionner le secteur pertinent pour l'entreprise dans la liste" sqref="E42:E69" xr:uid="{00000000-0002-0000-0300-000000000000}">
      <formula1>Sector_list</formula1>
    </dataValidation>
    <dataValidation allowBlank="1" showInputMessage="1" showErrorMessage="1" promptTitle="Veuillez sélectionner les matièr" prompt="Veuillez sélectionner les matières premières exploitées, séparées par une virgule" sqref="F42:F69" xr:uid="{00000000-0002-0000-0300-000001000000}"/>
    <dataValidation type="list" allowBlank="1" showInputMessage="1" showErrorMessage="1" sqref="C42:C69" xr:uid="{00000000-0002-0000-0300-000013000000}">
      <formula1>"&lt; Type d'entreprise &gt;,Société publique financière et Entreprise d'Etat,Privée"</formula1>
    </dataValidation>
    <dataValidation errorStyle="warning" allowBlank="1" showInputMessage="1" showErrorMessage="1" errorTitle="URL" error="Veuillez indiquer une URL" sqref="G42:H69" xr:uid="{00000000-0002-0000-0300-000002000000}"/>
  </dataValidations>
  <hyperlinks>
    <hyperlink ref="B14" r:id="rId1" xr:uid="{00000000-0004-0000-0300-000000000000}"/>
    <hyperlink ref="B89:G89" r:id="rId2" display="Pour la version la plus récente des modèles de données résumées, consultez https://eiti.org/fr/document/modele-donnees-resumees-itie" xr:uid="{00000000-0004-0000-0300-000001000000}"/>
    <hyperlink ref="B88:G88" r:id="rId3" display="Vous voulez en savoir plus sur votre pays ? Vérifiez si votre pays met en œuvre la Norme ITIE en visitant https://eiti.org/countries" xr:uid="{00000000-0004-0000-0300-000002000000}"/>
    <hyperlink ref="B90:G90" r:id="rId4" display="Give us your feedback or report a conflict in the data! Write to us at  data@eiti.org" xr:uid="{00000000-0004-0000-0300-000003000000}"/>
    <hyperlink ref="G42" r:id="rId5" xr:uid="{00000000-0004-0000-0300-000004000000}"/>
    <hyperlink ref="D39" r:id="rId6" xr:uid="{B62ADF10-3BD5-46AE-BB5C-C49298946D56}"/>
    <hyperlink ref="G43" r:id="rId7" xr:uid="{A1ED4F03-CB4F-4CFA-96F7-927BABFD00B7}"/>
    <hyperlink ref="G44" r:id="rId8" xr:uid="{9E3411CE-E3F3-4FA8-968E-5E18555C25C4}"/>
  </hyperlinks>
  <pageMargins left="0.11811023622047245" right="0.31496062992125984" top="0.78740157480314965" bottom="0.31496062992125984" header="0.31496062992125984" footer="0.31496062992125984"/>
  <pageSetup paperSize="9" scale="64" fitToHeight="4" orientation="landscape" horizontalDpi="360" verticalDpi="360" r:id="rId9"/>
  <headerFooter>
    <oddHeader>&amp;C&amp;"Calibri,Gras"&amp;18&amp;F
&amp;A&amp;R&amp;"Calibri,Gras"&amp;14&amp;P/&amp;N</oddHeader>
  </headerFooter>
  <rowBreaks count="1" manualBreakCount="1">
    <brk id="51" max="9" man="1"/>
  </rowBreaks>
  <drawing r:id="rId10"/>
  <tableParts count="3">
    <tablePart r:id="rId11"/>
    <tablePart r:id="rId12"/>
    <tablePart r:id="rId13"/>
  </tableParts>
  <extLst>
    <ext xmlns:x14="http://schemas.microsoft.com/office/spreadsheetml/2009/9/main" uri="{CCE6A557-97BC-4b89-ADB6-D9C93CAAB3DF}">
      <x14:dataValidations xmlns:xm="http://schemas.microsoft.com/office/excel/2006/main" xWindow="1556" yWindow="621" count="3">
        <x14:dataValidation type="list" allowBlank="1" showInputMessage="1" showErrorMessage="1" xr:uid="{00000000-0002-0000-0300-00001A000000}">
          <x14:formula1>
            <xm:f>Listes!$I$11:$I$168</xm:f>
          </x14:formula1>
          <xm:sqref>J73:J85</xm:sqref>
        </x14:dataValidation>
        <x14: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xr:uid="{00000000-0002-0000-0300-00001B000000}">
          <x14:formula1>
            <xm:f>Listes!$O$3:$O$72</xm:f>
          </x14:formula1>
          <xm:sqref>E73:E85</xm:sqref>
        </x14:dataValidation>
        <x14:dataValidation type="list" allowBlank="1" showInputMessage="1" showErrorMessage="1" xr:uid="{00000000-0002-0000-0300-000019000000}">
          <x14:formula1>
            <xm:f>Listes!$AE$3:$AE$7</xm:f>
          </x14:formula1>
          <xm:sqref>C21:C34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sheetPr>
  <dimension ref="B1:U124"/>
  <sheetViews>
    <sheetView showGridLines="0" topLeftCell="A43" zoomScale="85" zoomScaleNormal="85" zoomScaleSheetLayoutView="115" workbookViewId="0">
      <selection activeCell="I97" sqref="I97"/>
    </sheetView>
  </sheetViews>
  <sheetFormatPr defaultColWidth="9.1796875" defaultRowHeight="14" x14ac:dyDescent="0.35"/>
  <cols>
    <col min="1" max="1" width="3" style="263" customWidth="1"/>
    <col min="2" max="4" width="9.1796875" style="263" hidden="1" customWidth="1"/>
    <col min="5" max="5" width="27.453125" style="263" hidden="1" customWidth="1"/>
    <col min="6" max="6" width="45.54296875" style="263" customWidth="1"/>
    <col min="7" max="7" width="9.1796875" style="263" customWidth="1"/>
    <col min="8" max="8" width="68.1796875" style="263" bestFit="1" customWidth="1"/>
    <col min="9" max="9" width="54.54296875" style="263" bestFit="1" customWidth="1"/>
    <col min="10" max="10" width="33.453125" style="263" customWidth="1"/>
    <col min="11" max="11" width="10" style="263" bestFit="1" customWidth="1"/>
    <col min="12" max="12" width="2.7265625" style="263" customWidth="1"/>
    <col min="13" max="13" width="19.54296875" style="263" bestFit="1" customWidth="1"/>
    <col min="14" max="14" width="73.453125" style="263" bestFit="1" customWidth="1"/>
    <col min="15" max="15" width="9.1796875" style="263"/>
    <col min="16" max="16" width="26.1796875" style="263" customWidth="1"/>
    <col min="17" max="17" width="19.1796875" style="263" customWidth="1"/>
    <col min="18" max="16384" width="9.1796875" style="263"/>
  </cols>
  <sheetData>
    <row r="1" spans="6:14" s="12" customFormat="1" ht="16" x14ac:dyDescent="0.35"/>
    <row r="2" spans="6:14" s="12" customFormat="1" ht="16" x14ac:dyDescent="0.35"/>
    <row r="3" spans="6:14" s="12" customFormat="1" ht="16" x14ac:dyDescent="0.35">
      <c r="N3" s="13" t="s">
        <v>45</v>
      </c>
    </row>
    <row r="4" spans="6:14" s="12" customFormat="1" ht="16" x14ac:dyDescent="0.35">
      <c r="N4" s="13" t="str">
        <f>Introduction!G4</f>
        <v>AAAA-MM-JJ</v>
      </c>
    </row>
    <row r="5" spans="6:14" s="12" customFormat="1" ht="16" x14ac:dyDescent="0.35"/>
    <row r="6" spans="6:14" s="12" customFormat="1" ht="16" x14ac:dyDescent="0.35"/>
    <row r="7" spans="6:14" s="12" customFormat="1" ht="16" x14ac:dyDescent="0.35"/>
    <row r="8" spans="6:14" s="12" customFormat="1" ht="32.15" customHeight="1" x14ac:dyDescent="0.35">
      <c r="F8" s="15" t="s">
        <v>405</v>
      </c>
      <c r="G8" s="74"/>
      <c r="H8" s="74"/>
      <c r="I8" s="74"/>
      <c r="J8" s="74"/>
      <c r="K8" s="74"/>
      <c r="L8" s="74"/>
      <c r="M8" s="74"/>
      <c r="N8" s="74"/>
    </row>
    <row r="9" spans="6:14" s="12" customFormat="1" ht="32.15" customHeight="1" x14ac:dyDescent="0.35">
      <c r="F9" s="303" t="s">
        <v>47</v>
      </c>
      <c r="G9" s="303"/>
      <c r="H9" s="303"/>
      <c r="I9" s="303"/>
      <c r="J9" s="303"/>
      <c r="K9" s="303"/>
      <c r="L9" s="303"/>
      <c r="M9" s="303"/>
      <c r="N9" s="303"/>
    </row>
    <row r="10" spans="6:14" s="12" customFormat="1" ht="32.15" customHeight="1" x14ac:dyDescent="0.35">
      <c r="F10" s="449" t="s">
        <v>406</v>
      </c>
      <c r="G10" s="449"/>
      <c r="H10" s="449"/>
      <c r="I10" s="449"/>
      <c r="J10" s="449"/>
      <c r="K10" s="449"/>
      <c r="L10" s="74"/>
      <c r="M10" s="307"/>
      <c r="N10" s="307"/>
    </row>
    <row r="11" spans="6:14" s="12" customFormat="1" ht="32.15" customHeight="1" x14ac:dyDescent="0.35">
      <c r="F11" s="450" t="s">
        <v>407</v>
      </c>
      <c r="G11" s="450"/>
      <c r="H11" s="450"/>
      <c r="I11" s="450"/>
      <c r="J11" s="450"/>
      <c r="K11" s="305"/>
      <c r="L11" s="74"/>
      <c r="M11" s="307"/>
      <c r="N11" s="307"/>
    </row>
    <row r="12" spans="6:14" s="12" customFormat="1" ht="32.15" customHeight="1" x14ac:dyDescent="0.35">
      <c r="F12" s="450" t="s">
        <v>408</v>
      </c>
      <c r="G12" s="450"/>
      <c r="H12" s="450"/>
      <c r="I12" s="450"/>
      <c r="J12" s="450"/>
      <c r="K12" s="305"/>
      <c r="L12" s="74"/>
      <c r="M12" s="307"/>
      <c r="N12" s="307"/>
    </row>
    <row r="13" spans="6:14" s="12" customFormat="1" ht="32.15" customHeight="1" x14ac:dyDescent="0.35">
      <c r="F13" s="451" t="s">
        <v>409</v>
      </c>
      <c r="G13" s="451"/>
      <c r="H13" s="451"/>
      <c r="I13" s="451"/>
      <c r="J13" s="451"/>
      <c r="K13" s="306"/>
      <c r="L13" s="74"/>
      <c r="M13" s="307"/>
      <c r="N13" s="307"/>
    </row>
    <row r="14" spans="6:14" s="12" customFormat="1" ht="32.15" customHeight="1" x14ac:dyDescent="0.35">
      <c r="F14" s="451" t="s">
        <v>410</v>
      </c>
      <c r="G14" s="451"/>
      <c r="H14" s="451"/>
      <c r="I14" s="451"/>
      <c r="J14" s="451"/>
      <c r="K14" s="306"/>
      <c r="L14" s="74"/>
      <c r="M14" s="307"/>
      <c r="N14" s="307"/>
    </row>
    <row r="15" spans="6:14" s="12" customFormat="1" ht="32.15" customHeight="1" x14ac:dyDescent="0.35">
      <c r="F15" s="451" t="s">
        <v>411</v>
      </c>
      <c r="G15" s="451"/>
      <c r="H15" s="451"/>
      <c r="I15" s="451"/>
      <c r="J15" s="451"/>
      <c r="K15" s="306"/>
      <c r="L15" s="74"/>
      <c r="M15" s="307"/>
      <c r="N15" s="307"/>
    </row>
    <row r="16" spans="6:14" s="12" customFormat="1" ht="32.15" customHeight="1" x14ac:dyDescent="0.35">
      <c r="F16" s="308" t="s">
        <v>126</v>
      </c>
      <c r="G16" s="308"/>
      <c r="H16" s="308"/>
      <c r="I16" s="308"/>
      <c r="J16" s="308"/>
      <c r="K16" s="308"/>
      <c r="L16" s="308"/>
      <c r="M16" s="308"/>
      <c r="N16" s="308"/>
    </row>
    <row r="17" spans="2:21" s="12" customFormat="1" ht="32.15" customHeight="1" x14ac:dyDescent="0.35"/>
    <row r="18" spans="2:21" s="12" customFormat="1" ht="32.15" customHeight="1" x14ac:dyDescent="0.35">
      <c r="F18" s="203" t="s">
        <v>412</v>
      </c>
      <c r="G18" s="74"/>
      <c r="H18" s="204"/>
      <c r="I18" s="74"/>
      <c r="J18" s="204"/>
      <c r="K18" s="204"/>
      <c r="M18" s="205" t="s">
        <v>413</v>
      </c>
      <c r="N18" s="262"/>
    </row>
    <row r="19" spans="2:21" s="12" customFormat="1" ht="32.15" customHeight="1" x14ac:dyDescent="0.35">
      <c r="M19" s="310" t="s">
        <v>414</v>
      </c>
      <c r="N19" s="311"/>
    </row>
    <row r="20" spans="2:21" ht="24" customHeight="1" x14ac:dyDescent="0.35">
      <c r="F20" s="447" t="s">
        <v>415</v>
      </c>
      <c r="G20" s="447"/>
      <c r="H20" s="447"/>
      <c r="I20" s="447"/>
      <c r="J20" s="447"/>
      <c r="K20" s="447"/>
      <c r="M20" s="12"/>
      <c r="N20" s="12"/>
    </row>
    <row r="21" spans="2:21" ht="24" customHeight="1" x14ac:dyDescent="0.35">
      <c r="B21" s="264" t="s">
        <v>416</v>
      </c>
      <c r="C21" s="264" t="s">
        <v>417</v>
      </c>
      <c r="D21" s="264" t="s">
        <v>418</v>
      </c>
      <c r="E21" s="264" t="s">
        <v>419</v>
      </c>
      <c r="F21" s="263" t="s">
        <v>420</v>
      </c>
      <c r="G21" s="263" t="s">
        <v>335</v>
      </c>
      <c r="H21" s="265" t="s">
        <v>421</v>
      </c>
      <c r="I21" s="263" t="s">
        <v>422</v>
      </c>
      <c r="J21" s="263" t="s">
        <v>423</v>
      </c>
      <c r="K21" s="263" t="s">
        <v>390</v>
      </c>
      <c r="M21" s="314" t="s">
        <v>424</v>
      </c>
      <c r="N21" s="314"/>
      <c r="P21" s="266"/>
    </row>
    <row r="22" spans="2:21" ht="24" customHeight="1" x14ac:dyDescent="0.35">
      <c r="B22" s="268" t="str">
        <f>IFERROR(VLOOKUP(Government_revenues_table[[#This Row],[Classification SFP]],Table6_GFS_codes_classification[],COLUMNS($F:F)+3,FALSE),"Do not enter data")</f>
        <v>Impôts (11E)</v>
      </c>
      <c r="C22" s="268" t="str">
        <f>IFERROR(VLOOKUP(Government_revenues_table[[#This Row],[Classification SFP]],Table6_GFS_codes_classification[],COLUMNS($F:G)+3,FALSE),"Do not enter data")</f>
        <v>Taxes sur le commerce et les transactions au niveau international (115E)</v>
      </c>
      <c r="D22" s="268" t="str">
        <f>IFERROR(VLOOKUP(Government_revenues_table[[#This Row],[Classification SFP]],Table6_GFS_codes_classification[],COLUMNS($F:H)+3,FALSE),"Do not enter data")</f>
        <v>Taxes sur les exportations (1152E)</v>
      </c>
      <c r="E22" s="268" t="str">
        <f>IFERROR(VLOOKUP(Government_revenues_table[[#This Row],[Classification SFP]],Table6_GFS_codes_classification[],COLUMNS($F:I)+3,FALSE),"Do not enter data")</f>
        <v>Taxes sur les exportations (1152E)</v>
      </c>
      <c r="F22" s="263" t="s">
        <v>425</v>
      </c>
      <c r="G22" s="263" t="s">
        <v>344</v>
      </c>
      <c r="H22" s="263" t="s">
        <v>426</v>
      </c>
      <c r="I22" s="263" t="s">
        <v>311</v>
      </c>
      <c r="J22" s="266">
        <v>651291873293.97461</v>
      </c>
      <c r="K22" s="266" t="s">
        <v>96</v>
      </c>
      <c r="M22" s="448" t="s">
        <v>427</v>
      </c>
      <c r="N22" s="448"/>
      <c r="P22" s="266"/>
      <c r="Q22" s="273"/>
    </row>
    <row r="23" spans="2:21" ht="24" customHeight="1" x14ac:dyDescent="0.35">
      <c r="B23" s="264" t="str">
        <f>IFERROR(VLOOKUP(Government_revenues_table[[#This Row],[Classification SFP]],Table6_GFS_codes_classification[],COLUMNS($F:F)+3,FALSE),"Do not enter data")</f>
        <v>Autre revenu (14E)</v>
      </c>
      <c r="C23" s="264" t="str">
        <f>IFERROR(VLOOKUP(Government_revenues_table[[#This Row],[Classification SFP]],Table6_GFS_codes_classification[],COLUMNS($F:G)+3,FALSE),"Do not enter data")</f>
        <v>Revenu dégagé de la propriété (141E)</v>
      </c>
      <c r="D23" s="264" t="str">
        <f>IFERROR(VLOOKUP(Government_revenues_table[[#This Row],[Classification SFP]],Table6_GFS_codes_classification[],COLUMNS($F:H)+3,FALSE),"Do not enter data")</f>
        <v>Loyers (1415E)</v>
      </c>
      <c r="E23" s="264" t="str">
        <f>IFERROR(VLOOKUP(Government_revenues_table[[#This Row],[Classification SFP]],Table6_GFS_codes_classification[],COLUMNS($F:I)+3,FALSE),"Do not enter data")</f>
        <v>Redevances (1415E1)</v>
      </c>
      <c r="F23" s="263" t="s">
        <v>428</v>
      </c>
      <c r="G23" s="263" t="s">
        <v>344</v>
      </c>
      <c r="H23" s="263" t="s">
        <v>429</v>
      </c>
      <c r="I23" s="263" t="s">
        <v>430</v>
      </c>
      <c r="J23" s="266">
        <v>650147719738</v>
      </c>
      <c r="K23" s="266" t="s">
        <v>96</v>
      </c>
      <c r="M23" s="448"/>
      <c r="N23" s="448"/>
      <c r="P23" s="266"/>
    </row>
    <row r="24" spans="2:21" ht="24" customHeight="1" x14ac:dyDescent="0.35">
      <c r="B24" s="264" t="str">
        <f>IFERROR(VLOOKUP(Government_revenues_table[[#This Row],[Classification SFP]],Table6_GFS_codes_classification[],COLUMNS($F:F)+3,FALSE),"Do not enter data")</f>
        <v>Impôts (11E)</v>
      </c>
      <c r="C24" s="264" t="str">
        <f>IFERROR(VLOOKUP(Government_revenues_table[[#This Row],[Classification SFP]],Table6_GFS_codes_classification[],COLUMNS($F:G)+3,FALSE),"Do not enter data")</f>
        <v>Impôts sur les biens et services (114E)</v>
      </c>
      <c r="D24" s="264" t="str">
        <f>IFERROR(VLOOKUP(Government_revenues_table[[#This Row],[Classification SFP]],Table6_GFS_codes_classification[],COLUMNS($F:H)+3,FALSE),"Do not enter data")</f>
        <v>Impôts généraux sur les biens et services (TVA, taxes sur les ventes, taxes sur le chiffre d’affaires (1141E)</v>
      </c>
      <c r="E24" s="264" t="str">
        <f>IFERROR(VLOOKUP(Government_revenues_table[[#This Row],[Classification SFP]],Table6_GFS_codes_classification[],COLUMNS($F:I)+3,FALSE),"Do not enter data")</f>
        <v>Impôts généraux sur les biens et services (TVA, taxes sur les ventes, taxes sur le chiffre d’affaires (1141E)</v>
      </c>
      <c r="F24" s="263" t="s">
        <v>431</v>
      </c>
      <c r="G24" s="263" t="s">
        <v>344</v>
      </c>
      <c r="H24" s="263" t="s">
        <v>432</v>
      </c>
      <c r="I24" s="263" t="s">
        <v>430</v>
      </c>
      <c r="J24" s="266">
        <v>626676316081</v>
      </c>
      <c r="K24" s="266" t="s">
        <v>96</v>
      </c>
      <c r="M24" s="448"/>
      <c r="N24" s="448"/>
    </row>
    <row r="25" spans="2:21" ht="24" customHeight="1" x14ac:dyDescent="0.35">
      <c r="B25" s="264" t="str">
        <f>IFERROR(VLOOKUP(Government_revenues_table[[#This Row],[Classification SFP]],Table6_GFS_codes_classification[],COLUMNS($F:F)+3,FALSE),"Do not enter data")</f>
        <v>Impôts (11E)</v>
      </c>
      <c r="C25" s="264" t="str">
        <f>IFERROR(VLOOKUP(Government_revenues_table[[#This Row],[Classification SFP]],Table6_GFS_codes_classification[],COLUMNS($F:G)+3,FALSE),"Do not enter data")</f>
        <v>Impôts sur le revenu, le bénéfice et les plus-values</v>
      </c>
      <c r="D25" s="264" t="str">
        <f>IFERROR(VLOOKUP(Government_revenues_table[[#This Row],[Classification SFP]],Table6_GFS_codes_classification[],COLUMNS($F:H)+3,FALSE),"Do not enter data")</f>
        <v>Impôts ordinaires sur le revenu, le bénéfice et les plus-values (1112E1)</v>
      </c>
      <c r="E25" s="264" t="str">
        <f>IFERROR(VLOOKUP(Government_revenues_table[[#This Row],[Classification SFP]],Table6_GFS_codes_classification[],COLUMNS($F:I)+3,FALSE),"Do not enter data")</f>
        <v>Impôts ordinaires sur le revenu, le bénéfice et les plus-values (1112E1)</v>
      </c>
      <c r="F25" s="263" t="s">
        <v>433</v>
      </c>
      <c r="G25" s="263" t="s">
        <v>344</v>
      </c>
      <c r="H25" s="263" t="s">
        <v>434</v>
      </c>
      <c r="I25" s="263" t="s">
        <v>430</v>
      </c>
      <c r="J25" s="266">
        <v>434514017459</v>
      </c>
      <c r="K25" s="266" t="s">
        <v>96</v>
      </c>
      <c r="M25" s="448"/>
      <c r="N25" s="448"/>
    </row>
    <row r="26" spans="2:21" ht="24" customHeight="1" x14ac:dyDescent="0.35">
      <c r="B26" s="264" t="str">
        <f>IFERROR(VLOOKUP(Government_revenues_table[[#This Row],[Classification SFP]],Table6_GFS_codes_classification[],COLUMNS($F:F)+3,FALSE),"Do not enter data")</f>
        <v>Impôts (11E)</v>
      </c>
      <c r="C26" s="264" t="str">
        <f>IFERROR(VLOOKUP(Government_revenues_table[[#This Row],[Classification SFP]],Table6_GFS_codes_classification[],COLUMNS($F:G)+3,FALSE),"Do not enter data")</f>
        <v>Taxes sur le commerce et les transactions au niveau international (115E)</v>
      </c>
      <c r="D26" s="264" t="str">
        <f>IFERROR(VLOOKUP(Government_revenues_table[[#This Row],[Classification SFP]],Table6_GFS_codes_classification[],COLUMNS($F:H)+3,FALSE),"Do not enter data")</f>
        <v>Droits de douane et autres droits d’importation (1151E)</v>
      </c>
      <c r="E26" s="264" t="str">
        <f>IFERROR(VLOOKUP(Government_revenues_table[[#This Row],[Classification SFP]],Table6_GFS_codes_classification[],COLUMNS($F:I)+3,FALSE),"Do not enter data")</f>
        <v>Droits de douane et autres droits d’importation (1151E)</v>
      </c>
      <c r="F26" s="263" t="s">
        <v>435</v>
      </c>
      <c r="G26" s="263" t="s">
        <v>344</v>
      </c>
      <c r="H26" s="263" t="s">
        <v>436</v>
      </c>
      <c r="I26" s="263" t="s">
        <v>311</v>
      </c>
      <c r="J26" s="266">
        <v>336468402678.2998</v>
      </c>
      <c r="K26" s="266" t="s">
        <v>96</v>
      </c>
      <c r="M26" s="448"/>
      <c r="N26" s="448"/>
    </row>
    <row r="27" spans="2:21" ht="24" customHeight="1" x14ac:dyDescent="0.35">
      <c r="B27" s="268"/>
      <c r="C27" s="268"/>
      <c r="D27" s="268"/>
      <c r="E27" s="268"/>
      <c r="F27" s="263" t="s">
        <v>428</v>
      </c>
      <c r="G27" s="263" t="s">
        <v>344</v>
      </c>
      <c r="H27" s="263" t="s">
        <v>437</v>
      </c>
      <c r="I27" s="263" t="s">
        <v>312</v>
      </c>
      <c r="J27" s="266">
        <v>323798152442</v>
      </c>
      <c r="K27" s="266" t="s">
        <v>96</v>
      </c>
      <c r="M27" s="312" t="s">
        <v>438</v>
      </c>
      <c r="N27" s="312"/>
    </row>
    <row r="28" spans="2:21" ht="24" customHeight="1" x14ac:dyDescent="0.35">
      <c r="B28" s="264" t="str">
        <f>IFERROR(VLOOKUP(Government_revenues_table[[#This Row],[Classification SFP]],Table6_GFS_codes_classification[],COLUMNS($F:F)+3,FALSE),"Do not enter data")</f>
        <v>Impôts (11E)</v>
      </c>
      <c r="C28" s="264" t="str">
        <f>IFERROR(VLOOKUP(Government_revenues_table[[#This Row],[Classification SFP]],Table6_GFS_codes_classification[],COLUMNS($F:G)+3,FALSE),"Do not enter data")</f>
        <v>Taxes sur le commerce et les transactions au niveau international (115E)</v>
      </c>
      <c r="D28" s="264" t="str">
        <f>IFERROR(VLOOKUP(Government_revenues_table[[#This Row],[Classification SFP]],Table6_GFS_codes_classification[],COLUMNS($F:H)+3,FALSE),"Do not enter data")</f>
        <v>Taxes sur les exportations (1152E)</v>
      </c>
      <c r="E28" s="264" t="str">
        <f>IFERROR(VLOOKUP(Government_revenues_table[[#This Row],[Classification SFP]],Table6_GFS_codes_classification[],COLUMNS($F:I)+3,FALSE),"Do not enter data")</f>
        <v>Taxes sur les exportations (1152E)</v>
      </c>
      <c r="F28" s="263" t="s">
        <v>425</v>
      </c>
      <c r="G28" s="263" t="s">
        <v>344</v>
      </c>
      <c r="H28" s="263" t="s">
        <v>439</v>
      </c>
      <c r="I28" s="263" t="s">
        <v>311</v>
      </c>
      <c r="J28" s="266">
        <v>233828789821.72556</v>
      </c>
      <c r="K28" s="266" t="s">
        <v>96</v>
      </c>
      <c r="M28" s="313" t="s">
        <v>440</v>
      </c>
      <c r="N28" s="313"/>
    </row>
    <row r="29" spans="2:21" ht="24" customHeight="1" x14ac:dyDescent="0.35">
      <c r="B29" s="268" t="str">
        <f>IFERROR(VLOOKUP(Government_revenues_table[[#This Row],[Classification SFP]],Table6_GFS_codes_classification[],COLUMNS($F:F)+3,FALSE),"Do not enter data")</f>
        <v>Impôts (11E)</v>
      </c>
      <c r="C29" s="268" t="str">
        <f>IFERROR(VLOOKUP(Government_revenues_table[[#This Row],[Classification SFP]],Table6_GFS_codes_classification[],COLUMNS($F:G)+3,FALSE),"Do not enter data")</f>
        <v>Impôts sur la masse salariale et la force de travail (112E)</v>
      </c>
      <c r="D29" s="268" t="str">
        <f>IFERROR(VLOOKUP(Government_revenues_table[[#This Row],[Classification SFP]],Table6_GFS_codes_classification[],COLUMNS($F:H)+3,FALSE),"Do not enter data")</f>
        <v>Impôts sur la masse salariale et la force de travail (112E)</v>
      </c>
      <c r="E29" s="268" t="str">
        <f>IFERROR(VLOOKUP(Government_revenues_table[[#This Row],[Classification SFP]],Table6_GFS_codes_classification[],COLUMNS($F:I)+3,FALSE),"Do not enter data")</f>
        <v>Impôts sur la masse salariale et la force de travail (112E)</v>
      </c>
      <c r="F29" s="263" t="s">
        <v>441</v>
      </c>
      <c r="G29" s="263" t="s">
        <v>344</v>
      </c>
      <c r="H29" s="263" t="s">
        <v>442</v>
      </c>
      <c r="I29" s="263" t="s">
        <v>430</v>
      </c>
      <c r="J29" s="266">
        <v>129505851239</v>
      </c>
      <c r="K29" s="266" t="s">
        <v>96</v>
      </c>
      <c r="P29" s="309"/>
      <c r="Q29" s="309"/>
      <c r="R29" s="309"/>
      <c r="S29" s="309"/>
      <c r="T29" s="309"/>
      <c r="U29" s="309"/>
    </row>
    <row r="30" spans="2:21" ht="24" customHeight="1" x14ac:dyDescent="0.35">
      <c r="B30" s="264" t="str">
        <f>IFERROR(VLOOKUP(Government_revenues_table[[#This Row],[Classification SFP]],Table6_GFS_codes_classification[],COLUMNS($F:F)+3,FALSE),"Do not enter data")</f>
        <v>Autre revenu (14E)</v>
      </c>
      <c r="C30" s="264" t="str">
        <f>IFERROR(VLOOKUP(Government_revenues_table[[#This Row],[Classification SFP]],Table6_GFS_codes_classification[],COLUMNS($F:G)+3,FALSE),"Do not enter data")</f>
        <v>Ventes de marchandises et de services (142E)</v>
      </c>
      <c r="D30" s="264" t="str">
        <f>IFERROR(VLOOKUP(Government_revenues_table[[#This Row],[Classification SFP]],Table6_GFS_codes_classification[],COLUMNS($F:H)+3,FALSE),"Do not enter data")</f>
        <v>Ventes de marchandises et de services par des entités de l’État (1421E)</v>
      </c>
      <c r="E30" s="264" t="str">
        <f>IFERROR(VLOOKUP(Government_revenues_table[[#This Row],[Classification SFP]],Table6_GFS_codes_classification[],COLUMNS($F:I)+3,FALSE),"Do not enter data")</f>
        <v>Ventes de marchandises et de services par des entités de l’État (1421E)</v>
      </c>
      <c r="F30" s="263" t="s">
        <v>443</v>
      </c>
      <c r="G30" s="111" t="s">
        <v>344</v>
      </c>
      <c r="H30" s="263" t="s">
        <v>444</v>
      </c>
      <c r="I30" s="263" t="s">
        <v>316</v>
      </c>
      <c r="J30" s="266">
        <v>128952466435</v>
      </c>
      <c r="K30" s="266" t="s">
        <v>96</v>
      </c>
    </row>
    <row r="31" spans="2:21" ht="24" customHeight="1" x14ac:dyDescent="0.35">
      <c r="B31" s="264" t="str">
        <f>IFERROR(VLOOKUP(Government_revenues_table[[#This Row],[Classification SFP]],Table6_GFS_codes_classification[],COLUMNS($F:F)+3,FALSE),"Do not enter data")</f>
        <v>Cotisations sociales (12E)</v>
      </c>
      <c r="C31" s="264" t="str">
        <f>IFERROR(VLOOKUP(Government_revenues_table[[#This Row],[Classification SFP]],Table6_GFS_codes_classification[],COLUMNS($F:G)+3,FALSE),"Do not enter data")</f>
        <v>Cotisations patronales à la sécurité sociale (1212E)</v>
      </c>
      <c r="D31" s="264" t="str">
        <f>IFERROR(VLOOKUP(Government_revenues_table[[#This Row],[Classification SFP]],Table6_GFS_codes_classification[],COLUMNS($F:H)+3,FALSE),"Do not enter data")</f>
        <v>Cotisations patronales à la sécurité sociale (1212E)</v>
      </c>
      <c r="E31" s="264" t="str">
        <f>IFERROR(VLOOKUP(Government_revenues_table[[#This Row],[Classification SFP]],Table6_GFS_codes_classification[],COLUMNS($F:I)+3,FALSE),"Do not enter data")</f>
        <v>Cotisations patronales à la sécurité sociale (1212E)</v>
      </c>
      <c r="F31" s="263" t="s">
        <v>445</v>
      </c>
      <c r="G31" s="263" t="s">
        <v>344</v>
      </c>
      <c r="H31" s="263" t="s">
        <v>446</v>
      </c>
      <c r="I31" s="263" t="s">
        <v>319</v>
      </c>
      <c r="J31" s="266">
        <v>117535686369</v>
      </c>
      <c r="K31" s="266" t="s">
        <v>96</v>
      </c>
    </row>
    <row r="32" spans="2:21" ht="24" customHeight="1" x14ac:dyDescent="0.35">
      <c r="B32" s="264"/>
      <c r="C32" s="264"/>
      <c r="D32" s="264"/>
      <c r="E32" s="264"/>
      <c r="F32" s="263" t="s">
        <v>447</v>
      </c>
      <c r="G32" s="263" t="s">
        <v>344</v>
      </c>
      <c r="H32" s="263" t="s">
        <v>448</v>
      </c>
      <c r="I32" s="263" t="s">
        <v>313</v>
      </c>
      <c r="J32" s="266"/>
      <c r="K32" s="266" t="s">
        <v>96</v>
      </c>
    </row>
    <row r="33" spans="2:11" ht="24" customHeight="1" x14ac:dyDescent="0.35">
      <c r="B33" s="264" t="str">
        <f>IFERROR(VLOOKUP(Government_revenues_table[[#This Row],[Classification SFP]],Table6_GFS_codes_classification[],COLUMNS($F:F)+3,FALSE),"Do not enter data")</f>
        <v>Impôts (11E)</v>
      </c>
      <c r="C33" s="264" t="str">
        <f>IFERROR(VLOOKUP(Government_revenues_table[[#This Row],[Classification SFP]],Table6_GFS_codes_classification[],COLUMNS($F:G)+3,FALSE),"Do not enter data")</f>
        <v>Autres impôts payés par les entreprises exploitant des ressources naturelles (116E)</v>
      </c>
      <c r="D33" s="264" t="str">
        <f>IFERROR(VLOOKUP(Government_revenues_table[[#This Row],[Classification SFP]],Table6_GFS_codes_classification[],COLUMNS($F:H)+3,FALSE),"Do not enter data")</f>
        <v>Autres impôts payés par les entreprises exploitant des ressources naturelles (116E)</v>
      </c>
      <c r="E33" s="264" t="str">
        <f>IFERROR(VLOOKUP(Government_revenues_table[[#This Row],[Classification SFP]],Table6_GFS_codes_classification[],COLUMNS($F:I)+3,FALSE),"Do not enter data")</f>
        <v>Autres impôts payés par les entreprises exploitant des ressources naturelles (116E)</v>
      </c>
      <c r="F33" s="263" t="s">
        <v>449</v>
      </c>
      <c r="G33" s="263" t="s">
        <v>344</v>
      </c>
      <c r="H33" s="263" t="s">
        <v>450</v>
      </c>
      <c r="I33" s="263" t="s">
        <v>313</v>
      </c>
      <c r="J33" s="266">
        <v>60895428682</v>
      </c>
      <c r="K33" s="266" t="s">
        <v>96</v>
      </c>
    </row>
    <row r="34" spans="2:11" ht="24" customHeight="1" x14ac:dyDescent="0.35">
      <c r="B34" s="264" t="str">
        <f>IFERROR(VLOOKUP(Government_revenues_table[[#This Row],[Classification SFP]],Table6_GFS_codes_classification[],COLUMNS($F:F)+3,FALSE),"Do not enter data")</f>
        <v>Autre revenu (14E)</v>
      </c>
      <c r="C34" s="264" t="str">
        <f>IFERROR(VLOOKUP(Government_revenues_table[[#This Row],[Classification SFP]],Table6_GFS_codes_classification[],COLUMNS($F:G)+3,FALSE),"Do not enter data")</f>
        <v>Amendes, peines et forfaits (143E)</v>
      </c>
      <c r="D34" s="264" t="str">
        <f>IFERROR(VLOOKUP(Government_revenues_table[[#This Row],[Classification SFP]],Table6_GFS_codes_classification[],COLUMNS($F:H)+3,FALSE),"Do not enter data")</f>
        <v>Amendes, peines et forfaits(143E)</v>
      </c>
      <c r="E34" s="264" t="str">
        <f>IFERROR(VLOOKUP(Government_revenues_table[[#This Row],[Classification SFP]],Table6_GFS_codes_classification[],COLUMNS($F:I)+3,FALSE),"Do not enter data")</f>
        <v>Amendes, peines et forfaits (143E)</v>
      </c>
      <c r="F34" s="263" t="s">
        <v>451</v>
      </c>
      <c r="G34" s="263" t="s">
        <v>344</v>
      </c>
      <c r="H34" s="263" t="s">
        <v>452</v>
      </c>
      <c r="I34" s="263" t="s">
        <v>430</v>
      </c>
      <c r="J34" s="266">
        <v>25020239228</v>
      </c>
      <c r="K34" s="266" t="s">
        <v>96</v>
      </c>
    </row>
    <row r="35" spans="2:11" ht="24" customHeight="1" x14ac:dyDescent="0.35">
      <c r="B35" s="268"/>
      <c r="C35" s="268"/>
      <c r="D35" s="268"/>
      <c r="E35" s="268"/>
      <c r="F35" s="263" t="s">
        <v>449</v>
      </c>
      <c r="G35" s="263" t="s">
        <v>344</v>
      </c>
      <c r="H35" s="263" t="s">
        <v>453</v>
      </c>
      <c r="I35" s="263" t="s">
        <v>318</v>
      </c>
      <c r="J35" s="266">
        <v>13926024275</v>
      </c>
      <c r="K35" s="266" t="s">
        <v>96</v>
      </c>
    </row>
    <row r="36" spans="2:11" ht="24" customHeight="1" x14ac:dyDescent="0.35">
      <c r="B36" s="264" t="str">
        <f>IFERROR(VLOOKUP(Government_revenues_table[[#This Row],[Classification SFP]],Table6_GFS_codes_classification[],COLUMNS($F:F)+3,FALSE),"Do not enter data")</f>
        <v>Impôts (11E)</v>
      </c>
      <c r="C36" s="264" t="str">
        <f>IFERROR(VLOOKUP(Government_revenues_table[[#This Row],[Classification SFP]],Table6_GFS_codes_classification[],COLUMNS($F:G)+3,FALSE),"Do not enter data")</f>
        <v>Impôts sur les biens et services (114E)</v>
      </c>
      <c r="D36" s="264" t="str">
        <f>IFERROR(VLOOKUP(Government_revenues_table[[#This Row],[Classification SFP]],Table6_GFS_codes_classification[],COLUMNS($F:H)+3,FALSE),"Do not enter data")</f>
        <v>Impôts sur l’usage de biens/permission d’utiliser des biens ou d’exécuter des activités (1145E)</v>
      </c>
      <c r="E36" s="264" t="str">
        <f>IFERROR(VLOOKUP(Government_revenues_table[[#This Row],[Classification SFP]],Table6_GFS_codes_classification[],COLUMNS($F:I)+3,FALSE),"Do not enter data")</f>
        <v>Droits de licence (114521E)</v>
      </c>
      <c r="F36" s="263" t="s">
        <v>447</v>
      </c>
      <c r="G36" s="263" t="s">
        <v>344</v>
      </c>
      <c r="H36" s="263" t="s">
        <v>454</v>
      </c>
      <c r="I36" s="263" t="s">
        <v>323</v>
      </c>
      <c r="J36" s="266">
        <v>11657677578.66</v>
      </c>
      <c r="K36" s="266" t="s">
        <v>96</v>
      </c>
    </row>
    <row r="37" spans="2:11" ht="24" customHeight="1" x14ac:dyDescent="0.35">
      <c r="B37" s="264" t="str">
        <f>IFERROR(VLOOKUP(Government_revenues_table[[#This Row],[Classification SFP]],Table6_GFS_codes_classification[],COLUMNS($F:F)+3,FALSE),"Do not enter data")</f>
        <v>Autre revenu (14E)</v>
      </c>
      <c r="C37" s="264" t="str">
        <f>IFERROR(VLOOKUP(Government_revenues_table[[#This Row],[Classification SFP]],Table6_GFS_codes_classification[],COLUMNS($F:G)+3,FALSE),"Do not enter data")</f>
        <v>Amendes, peines et forfaits (143E)</v>
      </c>
      <c r="D37" s="264" t="str">
        <f>IFERROR(VLOOKUP(Government_revenues_table[[#This Row],[Classification SFP]],Table6_GFS_codes_classification[],COLUMNS($F:H)+3,FALSE),"Do not enter data")</f>
        <v>Amendes, peines et forfaits(143E)</v>
      </c>
      <c r="E37" s="264" t="str">
        <f>IFERROR(VLOOKUP(Government_revenues_table[[#This Row],[Classification SFP]],Table6_GFS_codes_classification[],COLUMNS($F:I)+3,FALSE),"Do not enter data")</f>
        <v>Amendes, peines et forfaits (143E)</v>
      </c>
      <c r="F37" s="263" t="s">
        <v>451</v>
      </c>
      <c r="G37" s="263" t="s">
        <v>344</v>
      </c>
      <c r="H37" s="263" t="s">
        <v>455</v>
      </c>
      <c r="I37" s="263" t="s">
        <v>311</v>
      </c>
      <c r="J37" s="266">
        <v>9439012853</v>
      </c>
      <c r="K37" s="266" t="s">
        <v>96</v>
      </c>
    </row>
    <row r="38" spans="2:11" ht="24" customHeight="1" x14ac:dyDescent="0.35">
      <c r="B38" s="264" t="str">
        <f>IFERROR(VLOOKUP(Government_revenues_table[[#This Row],[Classification SFP]],Table6_GFS_codes_classification[],COLUMNS($F:F)+3,FALSE),"Do not enter data")</f>
        <v>Impôts (11E)</v>
      </c>
      <c r="C38" s="264" t="str">
        <f>IFERROR(VLOOKUP(Government_revenues_table[[#This Row],[Classification SFP]],Table6_GFS_codes_classification[],COLUMNS($F:G)+3,FALSE),"Do not enter data")</f>
        <v>Taxes sur le commerce et les transactions au niveau international (115E)</v>
      </c>
      <c r="D38" s="264" t="str">
        <f>IFERROR(VLOOKUP(Government_revenues_table[[#This Row],[Classification SFP]],Table6_GFS_codes_classification[],COLUMNS($F:H)+3,FALSE),"Do not enter data")</f>
        <v>Taxes sur les exportations (1152E)</v>
      </c>
      <c r="E38" s="264" t="str">
        <f>IFERROR(VLOOKUP(Government_revenues_table[[#This Row],[Classification SFP]],Table6_GFS_codes_classification[],COLUMNS($F:I)+3,FALSE),"Do not enter data")</f>
        <v>Taxes sur les exportations (1152E)</v>
      </c>
      <c r="F38" s="263" t="s">
        <v>425</v>
      </c>
      <c r="G38" s="111" t="s">
        <v>344</v>
      </c>
      <c r="H38" s="263" t="s">
        <v>456</v>
      </c>
      <c r="I38" s="263" t="s">
        <v>325</v>
      </c>
      <c r="J38" s="266">
        <v>8987806619</v>
      </c>
      <c r="K38" s="266" t="s">
        <v>96</v>
      </c>
    </row>
    <row r="39" spans="2:11" ht="24" customHeight="1" x14ac:dyDescent="0.35">
      <c r="B39" s="268"/>
      <c r="C39" s="268"/>
      <c r="D39" s="268"/>
      <c r="E39" s="268"/>
      <c r="F39" s="263" t="s">
        <v>449</v>
      </c>
      <c r="G39" s="263" t="s">
        <v>344</v>
      </c>
      <c r="H39" s="263" t="s">
        <v>457</v>
      </c>
      <c r="I39" s="263" t="s">
        <v>312</v>
      </c>
      <c r="J39" s="266">
        <v>7065854274</v>
      </c>
      <c r="K39" s="266" t="s">
        <v>96</v>
      </c>
    </row>
    <row r="40" spans="2:11" ht="24" customHeight="1" x14ac:dyDescent="0.35">
      <c r="B40" s="264" t="str">
        <f>IFERROR(VLOOKUP(Government_revenues_table[[#This Row],[Classification SFP]],Table6_GFS_codes_classification[],COLUMNS($F:F)+3,FALSE),"Do not enter data")</f>
        <v>Impôts (11E)</v>
      </c>
      <c r="C40" s="264" t="str">
        <f>IFERROR(VLOOKUP(Government_revenues_table[[#This Row],[Classification SFP]],Table6_GFS_codes_classification[],COLUMNS($F:G)+3,FALSE),"Do not enter data")</f>
        <v>Taxes sur le commerce et les transactions au niveau international (115E)</v>
      </c>
      <c r="D40" s="264" t="str">
        <f>IFERROR(VLOOKUP(Government_revenues_table[[#This Row],[Classification SFP]],Table6_GFS_codes_classification[],COLUMNS($F:H)+3,FALSE),"Do not enter data")</f>
        <v>Taxes sur les exportations (1152E)</v>
      </c>
      <c r="E40" s="264" t="str">
        <f>IFERROR(VLOOKUP(Government_revenues_table[[#This Row],[Classification SFP]],Table6_GFS_codes_classification[],COLUMNS($F:I)+3,FALSE),"Do not enter data")</f>
        <v>Taxes sur les exportations (1152E)</v>
      </c>
      <c r="F40" s="263" t="s">
        <v>425</v>
      </c>
      <c r="G40" s="111" t="s">
        <v>344</v>
      </c>
      <c r="H40" s="263" t="s">
        <v>458</v>
      </c>
      <c r="I40" s="263" t="s">
        <v>326</v>
      </c>
      <c r="J40" s="266">
        <v>4166293800</v>
      </c>
      <c r="K40" s="266" t="s">
        <v>96</v>
      </c>
    </row>
    <row r="41" spans="2:11" ht="24" customHeight="1" x14ac:dyDescent="0.35">
      <c r="B41" s="264" t="str">
        <f>IFERROR(VLOOKUP(Government_revenues_table[[#This Row],[Classification SFP]],Table6_GFS_codes_classification[],COLUMNS($F:F)+3,FALSE),"Do not enter data")</f>
        <v>Impôts (11E)</v>
      </c>
      <c r="C41" s="264" t="str">
        <f>IFERROR(VLOOKUP(Government_revenues_table[[#This Row],[Classification SFP]],Table6_GFS_codes_classification[],COLUMNS($F:G)+3,FALSE),"Do not enter data")</f>
        <v>Impôts sur les biens et services (114E)</v>
      </c>
      <c r="D41" s="264" t="str">
        <f>IFERROR(VLOOKUP(Government_revenues_table[[#This Row],[Classification SFP]],Table6_GFS_codes_classification[],COLUMNS($F:H)+3,FALSE),"Do not enter data")</f>
        <v>Impôts sur l’usage de biens/permission d’utiliser des biens ou d’exécuter des activités (1145E)</v>
      </c>
      <c r="E41" s="264" t="str">
        <f>IFERROR(VLOOKUP(Government_revenues_table[[#This Row],[Classification SFP]],Table6_GFS_codes_classification[],COLUMNS($F:I)+3,FALSE),"Do not enter data")</f>
        <v>Taxes sur les émissions et la pollution (114522E)</v>
      </c>
      <c r="F41" s="267" t="s">
        <v>459</v>
      </c>
      <c r="G41" s="111" t="s">
        <v>344</v>
      </c>
      <c r="H41" s="263" t="s">
        <v>460</v>
      </c>
      <c r="I41" s="263" t="s">
        <v>314</v>
      </c>
      <c r="J41" s="266">
        <v>2929077133</v>
      </c>
      <c r="K41" s="266" t="s">
        <v>96</v>
      </c>
    </row>
    <row r="42" spans="2:11" ht="24" customHeight="1" x14ac:dyDescent="0.35">
      <c r="B42" s="268"/>
      <c r="C42" s="268"/>
      <c r="D42" s="268"/>
      <c r="E42" s="268"/>
      <c r="F42" s="263" t="s">
        <v>447</v>
      </c>
      <c r="G42" s="263" t="s">
        <v>344</v>
      </c>
      <c r="H42" s="263" t="s">
        <v>461</v>
      </c>
      <c r="I42" s="263" t="s">
        <v>430</v>
      </c>
      <c r="J42" s="266">
        <v>2795141512</v>
      </c>
      <c r="K42" s="266" t="s">
        <v>96</v>
      </c>
    </row>
    <row r="43" spans="2:11" ht="24" customHeight="1" x14ac:dyDescent="0.35">
      <c r="B43" s="268"/>
      <c r="C43" s="268"/>
      <c r="D43" s="268"/>
      <c r="E43" s="268"/>
      <c r="F43" s="263" t="s">
        <v>449</v>
      </c>
      <c r="G43" s="263" t="s">
        <v>344</v>
      </c>
      <c r="H43" s="263" t="s">
        <v>462</v>
      </c>
      <c r="I43" s="263" t="s">
        <v>318</v>
      </c>
      <c r="J43" s="266">
        <v>2468318887.1999998</v>
      </c>
      <c r="K43" s="266" t="s">
        <v>96</v>
      </c>
    </row>
    <row r="44" spans="2:11" ht="24" customHeight="1" x14ac:dyDescent="0.35">
      <c r="B44" s="268"/>
      <c r="C44" s="268"/>
      <c r="D44" s="268"/>
      <c r="E44" s="268"/>
      <c r="F44" s="263" t="s">
        <v>428</v>
      </c>
      <c r="G44" s="263" t="s">
        <v>344</v>
      </c>
      <c r="H44" s="263" t="s">
        <v>463</v>
      </c>
      <c r="I44" s="263" t="s">
        <v>318</v>
      </c>
      <c r="J44" s="266">
        <v>1144153555.9746094</v>
      </c>
      <c r="K44" s="266" t="s">
        <v>96</v>
      </c>
    </row>
    <row r="45" spans="2:11" ht="24" customHeight="1" x14ac:dyDescent="0.35">
      <c r="B45" s="268"/>
      <c r="C45" s="268"/>
      <c r="D45" s="268"/>
      <c r="E45" s="268"/>
      <c r="F45" s="263" t="s">
        <v>441</v>
      </c>
      <c r="G45" s="263" t="s">
        <v>344</v>
      </c>
      <c r="H45" s="263" t="s">
        <v>464</v>
      </c>
      <c r="I45" s="263" t="s">
        <v>430</v>
      </c>
      <c r="J45" s="266">
        <v>812464327</v>
      </c>
      <c r="K45" s="266" t="s">
        <v>96</v>
      </c>
    </row>
    <row r="46" spans="2:11" ht="24" customHeight="1" x14ac:dyDescent="0.35">
      <c r="B46" s="268"/>
      <c r="C46" s="268"/>
      <c r="D46" s="268"/>
      <c r="E46" s="268"/>
      <c r="F46" s="263" t="s">
        <v>465</v>
      </c>
      <c r="G46" s="263" t="s">
        <v>344</v>
      </c>
      <c r="H46" s="263" t="s">
        <v>466</v>
      </c>
      <c r="I46" s="263" t="s">
        <v>430</v>
      </c>
      <c r="J46" s="266">
        <v>17995059</v>
      </c>
      <c r="K46" s="266" t="s">
        <v>96</v>
      </c>
    </row>
    <row r="47" spans="2:11" ht="24" customHeight="1" x14ac:dyDescent="0.35">
      <c r="B47" s="264" t="str">
        <f>IFERROR(VLOOKUP(Government_revenues_table[[#This Row],[Classification SFP]],Table6_GFS_codes_classification[],COLUMNS($F:F)+3,FALSE),"Do not enter data")</f>
        <v>Autre revenu (14E)</v>
      </c>
      <c r="C47" s="264" t="str">
        <f>IFERROR(VLOOKUP(Government_revenues_table[[#This Row],[Classification SFP]],Table6_GFS_codes_classification[],COLUMNS($F:G)+3,FALSE),"Do not enter data")</f>
        <v>Revenu dégagé de la propriété (141E)</v>
      </c>
      <c r="D47" s="264" t="str">
        <f>IFERROR(VLOOKUP(Government_revenues_table[[#This Row],[Classification SFP]],Table6_GFS_codes_classification[],COLUMNS($F:H)+3,FALSE),"Do not enter data")</f>
        <v>Loyers (1415E)</v>
      </c>
      <c r="E47" s="264" t="str">
        <f>IFERROR(VLOOKUP(Government_revenues_table[[#This Row],[Classification SFP]],Table6_GFS_codes_classification[],COLUMNS($F:I)+3,FALSE),"Do not enter data")</f>
        <v>Primes (1415E2)</v>
      </c>
      <c r="F47" s="263" t="s">
        <v>467</v>
      </c>
      <c r="G47" s="263" t="s">
        <v>344</v>
      </c>
      <c r="H47" s="263" t="s">
        <v>468</v>
      </c>
      <c r="I47" s="263" t="s">
        <v>313</v>
      </c>
      <c r="J47" s="266">
        <v>0</v>
      </c>
      <c r="K47" s="266" t="s">
        <v>96</v>
      </c>
    </row>
    <row r="48" spans="2:11" ht="24" customHeight="1" x14ac:dyDescent="0.35">
      <c r="B48" s="268"/>
      <c r="C48" s="268"/>
      <c r="D48" s="268"/>
      <c r="E48" s="268"/>
      <c r="F48" s="263" t="s">
        <v>469</v>
      </c>
      <c r="G48" s="263" t="s">
        <v>344</v>
      </c>
      <c r="H48" s="263" t="s">
        <v>470</v>
      </c>
      <c r="I48" s="263" t="s">
        <v>430</v>
      </c>
      <c r="J48" s="266"/>
      <c r="K48" s="266" t="s">
        <v>96</v>
      </c>
    </row>
    <row r="49" spans="2:16" ht="24" customHeight="1" x14ac:dyDescent="0.35">
      <c r="B49" s="264" t="str">
        <f>IFERROR(VLOOKUP(Government_revenues_table[[#This Row],[Classification SFP]],Table6_GFS_codes_classification[],COLUMNS($F:F)+3,FALSE),"Do not enter data")</f>
        <v>Autre revenu (14E)</v>
      </c>
      <c r="C49" s="264" t="str">
        <f>IFERROR(VLOOKUP(Government_revenues_table[[#This Row],[Classification SFP]],Table6_GFS_codes_classification[],COLUMNS($F:G)+3,FALSE),"Do not enter data")</f>
        <v>Revenu dégagé de la propriété (141E)</v>
      </c>
      <c r="D49" s="264" t="str">
        <f>IFERROR(VLOOKUP(Government_revenues_table[[#This Row],[Classification SFP]],Table6_GFS_codes_classification[],COLUMNS($F:H)+3,FALSE),"Do not enter data")</f>
        <v>Loyers (1415E)</v>
      </c>
      <c r="E49" s="264" t="str">
        <f>IFERROR(VLOOKUP(Government_revenues_table[[#This Row],[Classification SFP]],Table6_GFS_codes_classification[],COLUMNS($F:I)+3,FALSE),"Do not enter data")</f>
        <v>Transferts obligatoires à l’État (infrastructures et autres éléments) (1415E4)</v>
      </c>
      <c r="F49" s="263" t="s">
        <v>471</v>
      </c>
      <c r="G49" s="111" t="s">
        <v>344</v>
      </c>
      <c r="H49" s="263" t="s">
        <v>472</v>
      </c>
      <c r="I49" s="263" t="s">
        <v>321</v>
      </c>
      <c r="J49" s="266"/>
      <c r="K49" s="266" t="s">
        <v>96</v>
      </c>
    </row>
    <row r="50" spans="2:16" ht="24" customHeight="1" x14ac:dyDescent="0.35">
      <c r="B50" s="268"/>
      <c r="C50" s="268"/>
      <c r="D50" s="268"/>
      <c r="E50" s="268"/>
      <c r="F50" s="263" t="s">
        <v>473</v>
      </c>
      <c r="G50" s="263" t="s">
        <v>344</v>
      </c>
      <c r="H50" s="263" t="s">
        <v>474</v>
      </c>
      <c r="I50" s="263" t="s">
        <v>312</v>
      </c>
      <c r="J50" s="266"/>
      <c r="K50" s="266" t="s">
        <v>96</v>
      </c>
    </row>
    <row r="51" spans="2:16" ht="24" customHeight="1" x14ac:dyDescent="0.35">
      <c r="B51" s="268"/>
      <c r="C51" s="268"/>
      <c r="D51" s="268"/>
      <c r="E51" s="268"/>
      <c r="F51" s="263" t="s">
        <v>443</v>
      </c>
      <c r="G51" s="263" t="s">
        <v>344</v>
      </c>
      <c r="H51" s="263" t="s">
        <v>475</v>
      </c>
      <c r="I51" s="263" t="s">
        <v>476</v>
      </c>
      <c r="J51" s="266"/>
      <c r="K51" s="266" t="s">
        <v>96</v>
      </c>
    </row>
    <row r="52" spans="2:16" ht="24" customHeight="1" x14ac:dyDescent="0.35">
      <c r="B52" s="264" t="str">
        <f>IFERROR(VLOOKUP(Government_revenues_table[[#This Row],[Classification SFP]],Table6_GFS_codes_classification[],COLUMNS($F:F)+3,FALSE),"Do not enter data")</f>
        <v>Impôts (11E)</v>
      </c>
      <c r="C52" s="264" t="str">
        <f>IFERROR(VLOOKUP(Government_revenues_table[[#This Row],[Classification SFP]],Table6_GFS_codes_classification[],COLUMNS($F:G)+3,FALSE),"Do not enter data")</f>
        <v>Impôts sur les biens et services (114E)</v>
      </c>
      <c r="D52" s="264" t="str">
        <f>IFERROR(VLOOKUP(Government_revenues_table[[#This Row],[Classification SFP]],Table6_GFS_codes_classification[],COLUMNS($F:H)+3,FALSE),"Do not enter data")</f>
        <v>Impôts sur l’usage de biens/permission d’utiliser des biens ou d’exécuter des activités (1145E)</v>
      </c>
      <c r="E52" s="264" t="str">
        <f>IFERROR(VLOOKUP(Government_revenues_table[[#This Row],[Classification SFP]],Table6_GFS_codes_classification[],COLUMNS($F:I)+3,FALSE),"Do not enter data")</f>
        <v>Droits de licence (114521E)</v>
      </c>
      <c r="F52" s="263" t="s">
        <v>447</v>
      </c>
      <c r="G52" s="111" t="s">
        <v>344</v>
      </c>
      <c r="H52" s="263" t="s">
        <v>477</v>
      </c>
      <c r="I52" s="263" t="s">
        <v>325</v>
      </c>
      <c r="J52" s="266"/>
      <c r="K52" s="266" t="s">
        <v>96</v>
      </c>
    </row>
    <row r="53" spans="2:16" ht="24" customHeight="1" x14ac:dyDescent="0.35">
      <c r="B53" s="264" t="str">
        <f>IFERROR(VLOOKUP(Government_revenues_table[[#This Row],[Classification SFP]],Table6_GFS_codes_classification[],COLUMNS($F:F)+3,FALSE),"Do not enter data")</f>
        <v>Impôts (11E)</v>
      </c>
      <c r="C53" s="264" t="str">
        <f>IFERROR(VLOOKUP(Government_revenues_table[[#This Row],[Classification SFP]],Table6_GFS_codes_classification[],COLUMNS($F:G)+3,FALSE),"Do not enter data")</f>
        <v>Impôts sur les biens et services (114E)</v>
      </c>
      <c r="D53" s="264" t="str">
        <f>IFERROR(VLOOKUP(Government_revenues_table[[#This Row],[Classification SFP]],Table6_GFS_codes_classification[],COLUMNS($F:H)+3,FALSE),"Do not enter data")</f>
        <v>Impôts sur l’usage de biens/permission d’utiliser des biens ou d’exécuter des activités (1145E)</v>
      </c>
      <c r="E53" s="264" t="str">
        <f>IFERROR(VLOOKUP(Government_revenues_table[[#This Row],[Classification SFP]],Table6_GFS_codes_classification[],COLUMNS($F:I)+3,FALSE),"Do not enter data")</f>
        <v>Droits de licence (114521E)</v>
      </c>
      <c r="F53" s="263" t="s">
        <v>447</v>
      </c>
      <c r="G53" s="111" t="s">
        <v>344</v>
      </c>
      <c r="H53" s="263" t="s">
        <v>478</v>
      </c>
      <c r="I53" s="263" t="s">
        <v>325</v>
      </c>
      <c r="J53" s="266"/>
      <c r="K53" s="266" t="s">
        <v>96</v>
      </c>
    </row>
    <row r="54" spans="2:16" ht="24" customHeight="1" x14ac:dyDescent="0.35">
      <c r="B54" s="264" t="str">
        <f>IFERROR(VLOOKUP(Government_revenues_table[[#This Row],[Classification SFP]],Table6_GFS_codes_classification[],COLUMNS($F:F)+3,FALSE),"Do not enter data")</f>
        <v>Autre revenu (14E)</v>
      </c>
      <c r="C54" s="264" t="str">
        <f>IFERROR(VLOOKUP(Government_revenues_table[[#This Row],[Classification SFP]],Table6_GFS_codes_classification[],COLUMNS($F:G)+3,FALSE),"Do not enter data")</f>
        <v>Ventes de marchandises et de services (142E)</v>
      </c>
      <c r="D54" s="264" t="str">
        <f>IFERROR(VLOOKUP(Government_revenues_table[[#This Row],[Classification SFP]],Table6_GFS_codes_classification[],COLUMNS($F:H)+3,FALSE),"Do not enter data")</f>
        <v>Ventes de marchandises et de services par des entités de l’État (1421E)</v>
      </c>
      <c r="E54" s="264" t="str">
        <f>IFERROR(VLOOKUP(Government_revenues_table[[#This Row],[Classification SFP]],Table6_GFS_codes_classification[],COLUMNS($F:I)+3,FALSE),"Do not enter data")</f>
        <v>Ventes de marchandises et de services par des entités de l’État (1421E)</v>
      </c>
      <c r="F54" s="263" t="s">
        <v>443</v>
      </c>
      <c r="G54" s="111" t="s">
        <v>344</v>
      </c>
      <c r="H54" s="263" t="s">
        <v>479</v>
      </c>
      <c r="I54" s="263" t="s">
        <v>316</v>
      </c>
      <c r="J54" s="266"/>
      <c r="K54" s="266" t="s">
        <v>96</v>
      </c>
      <c r="P54" s="263">
        <v>2565154159</v>
      </c>
    </row>
    <row r="55" spans="2:16" ht="24" customHeight="1" thickBot="1" x14ac:dyDescent="0.4">
      <c r="B55" s="264"/>
      <c r="C55" s="264"/>
      <c r="D55" s="264"/>
      <c r="E55" s="264"/>
      <c r="F55" s="269"/>
      <c r="K55" s="266"/>
    </row>
    <row r="56" spans="2:16" ht="24" customHeight="1" thickBot="1" x14ac:dyDescent="0.45">
      <c r="I56" s="270" t="s">
        <v>480</v>
      </c>
      <c r="J56" s="356">
        <f>SUMIF(Government_revenues_table[Devise],"USD",Government_revenues_table[Valeur des revenus])+(IFERROR(SUMIF(Government_revenues_table[Devise],"&lt;&gt;USD",Government_revenues_table[Valeur des revenus])/'Partie 1 - Présentation'!$E$51,0))</f>
        <v>398455137.29805911</v>
      </c>
      <c r="K56" s="272"/>
    </row>
    <row r="57" spans="2:16" ht="24" customHeight="1" thickBot="1" x14ac:dyDescent="0.4"/>
    <row r="58" spans="2:16" ht="24" customHeight="1" thickBot="1" x14ac:dyDescent="0.4">
      <c r="I58" s="270" t="str">
        <f>"Total en "&amp;'Partie 1 - Présentation'!$E$50</f>
        <v>Total en GNF</v>
      </c>
      <c r="J58" s="271">
        <f>IF('Partie 1 - Présentation'!$E$50="USD",0,SUMIF(Government_revenues_table[Devise],'Partie 1 - Présentation'!$E$50,Government_revenues_table[Valeur des revenus]))+(IFERROR(SUMIF(Government_revenues_table[Devise],"USD",Government_revenues_table[Valeur des revenus])*'Partie 1 - Présentation'!$E$51,0))</f>
        <v>3784044763340.835</v>
      </c>
      <c r="K58" s="272"/>
    </row>
    <row r="59" spans="2:16" ht="24" customHeight="1" x14ac:dyDescent="0.35"/>
    <row r="62" spans="2:16" ht="22.5" x14ac:dyDescent="0.35">
      <c r="F62" s="206" t="s">
        <v>481</v>
      </c>
      <c r="G62" s="205"/>
      <c r="H62" s="205"/>
      <c r="I62" s="205"/>
      <c r="J62" s="205"/>
      <c r="K62" s="205"/>
    </row>
    <row r="63" spans="2:16" x14ac:dyDescent="0.35">
      <c r="F63" s="320" t="s">
        <v>482</v>
      </c>
      <c r="G63" s="320"/>
      <c r="H63" s="320"/>
      <c r="I63" s="320"/>
      <c r="J63" s="207"/>
      <c r="K63" s="207"/>
    </row>
    <row r="64" spans="2:16" x14ac:dyDescent="0.35">
      <c r="F64" s="320"/>
      <c r="G64" s="320"/>
      <c r="H64" s="320"/>
      <c r="I64" s="320"/>
      <c r="J64" s="207"/>
      <c r="K64" s="207"/>
    </row>
    <row r="65" spans="6:11" x14ac:dyDescent="0.35">
      <c r="F65" s="320"/>
      <c r="G65" s="320"/>
      <c r="H65" s="320"/>
      <c r="I65" s="320"/>
      <c r="J65" s="207"/>
      <c r="K65" s="207"/>
    </row>
    <row r="66" spans="6:11" x14ac:dyDescent="0.35">
      <c r="F66" s="320"/>
      <c r="G66" s="320"/>
      <c r="H66" s="320"/>
      <c r="I66" s="320"/>
      <c r="J66" s="207"/>
      <c r="K66" s="207"/>
    </row>
    <row r="67" spans="6:11" x14ac:dyDescent="0.35">
      <c r="F67" s="320"/>
      <c r="G67" s="320" t="s">
        <v>483</v>
      </c>
      <c r="H67" s="320"/>
      <c r="I67" s="320"/>
      <c r="J67" s="207"/>
      <c r="K67" s="207"/>
    </row>
    <row r="68" spans="6:11" x14ac:dyDescent="0.35">
      <c r="F68" s="320"/>
      <c r="G68" s="208" t="s">
        <v>335</v>
      </c>
      <c r="H68" s="208" t="s">
        <v>421</v>
      </c>
      <c r="I68" s="208" t="s">
        <v>422</v>
      </c>
      <c r="J68" s="209" t="s">
        <v>423</v>
      </c>
      <c r="K68" s="210" t="s">
        <v>390</v>
      </c>
    </row>
    <row r="69" spans="6:11" x14ac:dyDescent="0.35">
      <c r="F69" s="320"/>
      <c r="G69" s="211" t="s">
        <v>84</v>
      </c>
      <c r="H69" s="211" t="s">
        <v>484</v>
      </c>
      <c r="I69" s="320" t="s">
        <v>308</v>
      </c>
      <c r="J69" s="212">
        <v>153156743657</v>
      </c>
      <c r="K69" s="207" t="s">
        <v>96</v>
      </c>
    </row>
    <row r="70" spans="6:11" x14ac:dyDescent="0.35">
      <c r="F70" s="320"/>
      <c r="G70" s="320" t="s">
        <v>344</v>
      </c>
      <c r="H70" s="320" t="s">
        <v>485</v>
      </c>
      <c r="I70" s="320" t="s">
        <v>430</v>
      </c>
      <c r="J70" s="207">
        <v>178569184196</v>
      </c>
      <c r="K70" s="207" t="s">
        <v>96</v>
      </c>
    </row>
    <row r="71" spans="6:11" x14ac:dyDescent="0.35">
      <c r="F71" s="320"/>
      <c r="G71" s="320" t="s">
        <v>486</v>
      </c>
      <c r="H71" s="320" t="s">
        <v>487</v>
      </c>
      <c r="I71" s="320" t="s">
        <v>308</v>
      </c>
      <c r="J71" s="207">
        <v>16847086240</v>
      </c>
      <c r="K71" s="213" t="s">
        <v>96</v>
      </c>
    </row>
    <row r="72" spans="6:11" ht="14.5" thickBot="1" x14ac:dyDescent="0.4">
      <c r="F72" s="320"/>
      <c r="G72" s="214" t="s">
        <v>488</v>
      </c>
      <c r="H72" s="214"/>
      <c r="I72" s="214"/>
      <c r="J72" s="215">
        <f>SUM(J69:J71)</f>
        <v>348573014093</v>
      </c>
      <c r="K72" s="213" t="s">
        <v>96</v>
      </c>
    </row>
    <row r="73" spans="6:11" ht="14.5" thickTop="1" x14ac:dyDescent="0.35">
      <c r="F73" s="320"/>
      <c r="G73" s="320"/>
      <c r="H73" s="393" t="s">
        <v>489</v>
      </c>
      <c r="I73" s="320"/>
      <c r="J73" s="207">
        <f>SUM(J72,J58)</f>
        <v>4132617777433.835</v>
      </c>
      <c r="K73" s="207"/>
    </row>
    <row r="74" spans="6:11" x14ac:dyDescent="0.35">
      <c r="F74" s="320"/>
      <c r="G74" s="320"/>
      <c r="H74" s="393" t="s">
        <v>490</v>
      </c>
      <c r="I74" s="320"/>
      <c r="J74" s="207">
        <f>SUM(J73-657101670110)</f>
        <v>3475516107323.835</v>
      </c>
      <c r="K74" s="207"/>
    </row>
    <row r="75" spans="6:11" x14ac:dyDescent="0.35">
      <c r="F75" s="320"/>
      <c r="G75" s="320" t="s">
        <v>344</v>
      </c>
      <c r="H75" s="320" t="s">
        <v>491</v>
      </c>
      <c r="I75" s="320" t="s">
        <v>314</v>
      </c>
      <c r="J75" s="207">
        <v>206434263349.09698</v>
      </c>
      <c r="K75" s="207" t="s">
        <v>96</v>
      </c>
    </row>
    <row r="76" spans="6:11" x14ac:dyDescent="0.35">
      <c r="F76" s="320"/>
      <c r="G76" s="320"/>
      <c r="H76" s="320"/>
      <c r="I76" s="320"/>
      <c r="J76" s="207"/>
      <c r="K76" s="207"/>
    </row>
    <row r="77" spans="6:11" x14ac:dyDescent="0.35">
      <c r="F77" s="320"/>
      <c r="G77" s="320"/>
      <c r="H77" s="320"/>
      <c r="I77" s="320"/>
      <c r="J77" s="207"/>
      <c r="K77" s="207"/>
    </row>
    <row r="78" spans="6:11" x14ac:dyDescent="0.35">
      <c r="F78" s="320"/>
      <c r="G78" s="320"/>
      <c r="H78" s="320"/>
      <c r="I78" s="320"/>
      <c r="J78" s="207"/>
      <c r="K78" s="207"/>
    </row>
    <row r="79" spans="6:11" x14ac:dyDescent="0.35">
      <c r="F79" s="320"/>
      <c r="G79" s="320"/>
      <c r="H79" s="320"/>
      <c r="I79" s="320"/>
      <c r="J79" s="207"/>
      <c r="K79" s="207"/>
    </row>
    <row r="80" spans="6:11" x14ac:dyDescent="0.35">
      <c r="F80" s="320"/>
      <c r="G80" s="320"/>
      <c r="H80" s="320"/>
      <c r="I80" s="320"/>
      <c r="J80" s="207"/>
      <c r="K80" s="207"/>
    </row>
    <row r="81" spans="2:11" x14ac:dyDescent="0.35">
      <c r="F81" s="320"/>
      <c r="G81" s="320"/>
      <c r="H81" s="320"/>
      <c r="I81" s="320"/>
      <c r="J81" s="207"/>
      <c r="K81" s="207"/>
    </row>
    <row r="82" spans="2:11" ht="16" x14ac:dyDescent="0.35">
      <c r="F82" s="41"/>
      <c r="G82" s="41"/>
      <c r="H82" s="41"/>
      <c r="I82" s="273"/>
      <c r="J82" s="41"/>
      <c r="K82" s="41"/>
    </row>
    <row r="85" spans="2:11" ht="16.5" thickBot="1" x14ac:dyDescent="0.4">
      <c r="B85" s="319" t="s">
        <v>34</v>
      </c>
      <c r="C85" s="319"/>
      <c r="D85" s="319"/>
      <c r="E85" s="319"/>
    </row>
    <row r="86" spans="2:11" ht="16.5" thickBot="1" x14ac:dyDescent="0.4">
      <c r="B86" s="299" t="s">
        <v>35</v>
      </c>
      <c r="C86" s="299"/>
      <c r="D86" s="299"/>
      <c r="E86" s="299"/>
    </row>
    <row r="87" spans="2:11" ht="16.5" thickBot="1" x14ac:dyDescent="0.4">
      <c r="B87" s="300" t="s">
        <v>36</v>
      </c>
      <c r="C87" s="300"/>
      <c r="D87" s="300"/>
      <c r="E87" s="300"/>
    </row>
    <row r="88" spans="2:11" ht="16" x14ac:dyDescent="0.35">
      <c r="B88" s="316" t="s">
        <v>37</v>
      </c>
      <c r="C88" s="316"/>
      <c r="D88" s="316"/>
      <c r="E88" s="316"/>
    </row>
    <row r="89" spans="2:11" ht="16.5" thickBot="1" x14ac:dyDescent="0.4">
      <c r="B89" s="54"/>
      <c r="C89" s="54"/>
      <c r="D89" s="54"/>
      <c r="E89" s="54"/>
      <c r="F89" s="54"/>
      <c r="G89" s="54"/>
      <c r="H89" s="56"/>
      <c r="I89" s="56"/>
      <c r="J89" s="56"/>
      <c r="K89" s="56"/>
    </row>
    <row r="90" spans="2:11" ht="19" x14ac:dyDescent="0.35">
      <c r="F90" s="194" t="s">
        <v>119</v>
      </c>
      <c r="G90" s="12"/>
      <c r="H90" s="195"/>
      <c r="I90" s="12"/>
      <c r="J90" s="195"/>
      <c r="K90" s="195"/>
    </row>
    <row r="91" spans="2:11" ht="16" x14ac:dyDescent="0.35">
      <c r="F91" s="194" t="s">
        <v>39</v>
      </c>
      <c r="G91" s="194"/>
      <c r="H91" s="194"/>
      <c r="I91" s="12"/>
    </row>
    <row r="101" spans="14:14" x14ac:dyDescent="0.35">
      <c r="N101" s="274"/>
    </row>
    <row r="102" spans="14:14" x14ac:dyDescent="0.35">
      <c r="N102" s="274"/>
    </row>
    <row r="120" spans="2:14" s="12" customFormat="1" ht="16" x14ac:dyDescent="0.35">
      <c r="B120" s="263"/>
      <c r="C120" s="263"/>
      <c r="D120" s="263"/>
      <c r="E120" s="263"/>
      <c r="F120" s="263"/>
      <c r="G120" s="263"/>
      <c r="H120" s="263"/>
      <c r="I120" s="263"/>
      <c r="J120" s="263"/>
      <c r="K120" s="263"/>
      <c r="L120" s="263"/>
      <c r="M120" s="263"/>
      <c r="N120" s="263"/>
    </row>
    <row r="121" spans="2:14" s="12" customFormat="1" ht="16" x14ac:dyDescent="0.35">
      <c r="B121" s="263"/>
      <c r="C121" s="263"/>
      <c r="D121" s="263"/>
      <c r="E121" s="263"/>
      <c r="F121" s="263"/>
      <c r="G121" s="263"/>
      <c r="H121" s="263"/>
      <c r="I121" s="263"/>
      <c r="J121" s="263"/>
      <c r="K121" s="263"/>
      <c r="L121" s="263"/>
      <c r="M121" s="263"/>
      <c r="N121" s="263"/>
    </row>
    <row r="122" spans="2:14" s="12" customFormat="1" ht="16" x14ac:dyDescent="0.35">
      <c r="B122" s="263"/>
      <c r="C122" s="263"/>
      <c r="D122" s="263"/>
      <c r="E122" s="263"/>
      <c r="F122" s="263"/>
      <c r="G122" s="263"/>
      <c r="H122" s="263"/>
      <c r="I122" s="263"/>
      <c r="J122" s="263"/>
      <c r="K122" s="263"/>
      <c r="L122" s="263"/>
      <c r="M122" s="263"/>
      <c r="N122" s="263"/>
    </row>
    <row r="123" spans="2:14" s="12" customFormat="1" ht="16" x14ac:dyDescent="0.35">
      <c r="B123" s="263"/>
      <c r="C123" s="263"/>
      <c r="D123" s="263"/>
      <c r="E123" s="263"/>
      <c r="F123" s="263"/>
      <c r="G123" s="263"/>
      <c r="H123" s="263"/>
      <c r="I123" s="263"/>
      <c r="J123" s="263"/>
      <c r="K123" s="263"/>
      <c r="L123" s="263"/>
      <c r="M123" s="263"/>
      <c r="N123" s="263"/>
    </row>
    <row r="124" spans="2:14" s="56" customFormat="1" ht="16" x14ac:dyDescent="0.35">
      <c r="B124" s="263"/>
      <c r="C124" s="263"/>
      <c r="D124" s="263"/>
      <c r="E124" s="263"/>
      <c r="F124" s="263"/>
      <c r="G124" s="263"/>
      <c r="H124" s="263"/>
      <c r="I124" s="263"/>
      <c r="J124" s="263"/>
      <c r="K124" s="263"/>
      <c r="L124" s="263"/>
      <c r="M124" s="263"/>
      <c r="N124" s="263"/>
    </row>
  </sheetData>
  <sheetProtection insertRows="0"/>
  <protectedRanges>
    <protectedRange algorithmName="SHA-512" hashValue="19r0bVvPR7yZA0UiYij7Tv1CBk3noIABvFePbLhCJ4nk3L6A+Fy+RdPPS3STf+a52x4pG2PQK4FAkXK9epnlIA==" saltValue="gQC4yrLvnbJqxYZ0KSEoZA==" spinCount="100000" sqref="I43:I55 K43:K55 J43:J54 I22:K42 F22:G55" name="Government revenues"/>
  </protectedRanges>
  <mergeCells count="8">
    <mergeCell ref="F20:K20"/>
    <mergeCell ref="M22:N26"/>
    <mergeCell ref="F10:K10"/>
    <mergeCell ref="F11:J11"/>
    <mergeCell ref="F12:J12"/>
    <mergeCell ref="F13:J13"/>
    <mergeCell ref="F14:J14"/>
    <mergeCell ref="F15:J15"/>
  </mergeCells>
  <dataValidations count="11">
    <dataValidation type="whole" allowBlank="1" showInputMessage="1" showErrorMessage="1" errorTitle="Veuillez ne pas modifier" error="Veuillez ne pas modifier ces cellules" sqref="F90:H90 I90:K91 F82:K83 F84:N88" xr:uid="{00000000-0002-0000-0400-000000000000}">
      <formula1>10000</formula1>
      <formula2>50000</formula2>
    </dataValidation>
    <dataValidation type="textLength" allowBlank="1" showInputMessage="1" showErrorMessage="1" errorTitle="Veuillez ne pas modifier" error="Veuillez ne pas modifier ces cellules" sqref="F62:K63 G21:H21 G18:K18 J21" xr:uid="{00000000-0002-0000-0400-000001000000}">
      <formula1>10000</formula1>
      <formula2>50000</formula2>
    </dataValidation>
    <dataValidation allowBlank="1" showInputMessage="1" showErrorMessage="1" errorTitle="Veuillez ne pas modifier" error="Veuillez ne pas modifier ces cellules" sqref="I21 F91:H91" xr:uid="{00000000-0002-0000-0400-000003000000}"/>
    <dataValidation type="whole" errorStyle="warning" allowBlank="1" showInputMessage="1" showErrorMessage="1" errorTitle="Veuillez ne pas remplir" error="Ces cellules seront complétées automatiquement" sqref="J56 J58" xr:uid="{00000000-0002-0000-0400-000004000000}">
      <formula1>44444</formula1>
      <formula2>44445</formula2>
    </dataValidation>
    <dataValidation type="whole" allowBlank="1" showInputMessage="1" showErrorMessage="1" errorTitle="Veuillez ne pas modifier" error="Veuillez ne pas modifier ces cellules" sqref="F18 F20:F21 B85:B88 M22 M27:N28" xr:uid="{00000000-0002-0000-0400-000005000000}">
      <formula1>444</formula1>
      <formula2>445</formula2>
    </dataValidation>
    <dataValidation type="decimal" allowBlank="1" showInputMessage="1" showErrorMessage="1" errorTitle="Veuillez ne pas modifier" error="Veuillez ne pas modifier ces cellules" sqref="B89:G89" xr:uid="{00000000-0002-0000-0400-000006000000}">
      <formula1>10000</formula1>
      <formula2>500000</formula2>
    </dataValidation>
    <dataValidation type="whole" allowBlank="1" showInputMessage="1" showErrorMessage="1" errorTitle="Veuillez ne pas modifier" error="Veuillez ne pas modifier ces cellules" sqref="K21" xr:uid="{00000000-0002-0000-0400-000007000000}">
      <formula1>4</formula1>
      <formula2>5</formula2>
    </dataValidation>
    <dataValidation type="whole" allowBlank="1" showInputMessage="1" showErrorMessage="1" sqref="M18:N21" xr:uid="{00000000-0002-0000-0400-000008000000}">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54" xr:uid="{00000000-0002-0000-0400-000009000000}">
      <formula1>0</formula1>
    </dataValidation>
    <dataValidation type="list" allowBlank="1" showInputMessage="1" showErrorMessage="1" sqref="F22:F55" xr:uid="{00000000-0002-0000-0400-00000A000000}">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55" xr:uid="{00000000-0002-0000-0400-00000B000000}"/>
  </dataValidations>
  <hyperlinks>
    <hyperlink ref="M19" r:id="rId1" location="r5-1" display="EITI Requirement 5.1" xr:uid="{00000000-0004-0000-0400-000000000000}"/>
    <hyperlink ref="F16:N16" r:id="rId2" display="If you have any questions, please contact data@eiti.org" xr:uid="{00000000-0004-0000-0400-000001000000}"/>
    <hyperlink ref="F20" r:id="rId3" location="r4-1" display="EITI Requirement 4.1" xr:uid="{00000000-0004-0000-0400-000002000000}"/>
    <hyperlink ref="F20:J20" r:id="rId4" location="r4-1" display=" Exigence ITIE 4.1.d.: Divulgation exhaustive de la part du gouvernement " xr:uid="{00000000-0004-0000-0400-000003000000}"/>
    <hyperlink ref="B87:G87" r:id="rId5" display="Pour la version la plus récente des modèles de données résumées, consultez https://eiti.org/fr/document/modele-donnees-resumees-itie" xr:uid="{00000000-0004-0000-0400-000004000000}"/>
    <hyperlink ref="B86:G86" r:id="rId6" display="Vous voulez en savoir plus sur votre pays ? Vérifiez si votre pays met en œuvre la Norme ITIE en visitant https://eiti.org/countries" xr:uid="{00000000-0004-0000-0400-000005000000}"/>
    <hyperlink ref="B88:G88" r:id="rId7" display="Give us your feedback or report a conflict in the data! Write to us at  data@eiti.org" xr:uid="{00000000-0004-0000-0400-000006000000}"/>
    <hyperlink ref="M28:N28" r:id="rId8" display="or, https://www.imf.org/external/np/sta/gfsm/" xr:uid="{00000000-0004-0000-0400-000007000000}"/>
    <hyperlink ref="M27:N27" r:id="rId9" display="Pour plus d’orientations, visitez la page https://eiti.org/fr/document/modele-donnees-resumees-itie" xr:uid="{00000000-0004-0000-0400-000008000000}"/>
    <hyperlink ref="M19:N19" r:id="rId10" location="r5-1" display="Exigence ITIE 5.1.b: Classification des revenus" xr:uid="{00000000-0004-0000-0400-000009000000}"/>
  </hyperlinks>
  <pageMargins left="0.11811023622047245" right="0.31496062992125984" top="0.78740157480314965" bottom="0.31496062992125984" header="0.31496062992125984" footer="0.31496062992125984"/>
  <pageSetup paperSize="9" scale="66" orientation="landscape" horizontalDpi="360" verticalDpi="360" r:id="rId11"/>
  <headerFooter>
    <oddHeader>&amp;C&amp;"Calibri,Gras"&amp;18&amp;F
&amp;A&amp;R&amp;"Calibri,Gras"&amp;14&amp;P/&amp;N</oddHeader>
  </headerFooter>
  <drawing r:id="rId12"/>
  <tableParts count="1">
    <tablePart r:id="rId13"/>
  </tablePart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400-00000C000000}">
          <x14:formula1>
            <xm:f>Listes!$I$11:$I$168</xm:f>
          </x14:formula1>
          <xm:sqref>K69:K72</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00000000-0002-0000-0400-000010000000}">
          <x14:formula1>
            <xm:f>'Partie 3 - Entités déclarantes'!$B$21:$B$33</xm:f>
          </x14:formula1>
          <xm:sqref>I41:I55 I22:I39</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27710C61-D817-4307-96C9-64AB53456E94}">
          <x14:formula1>
            <xm:f>'Partie 3 - Entités déclarantes'!$B$21:$B$34</xm:f>
          </x14:formula1>
          <xm:sqref>I40</xm:sqref>
        </x14:dataValidation>
        <x14:dataValidation type="list" allowBlank="1" showInputMessage="1" showErrorMessage="1" xr:uid="{00000000-0002-0000-0400-00000D000000}">
          <x14:formula1>
            <xm:f>'C:\Users\kr65\Downloads\SD\2.0\[Summary Data 2.0 data validation french translation.xlsm]Lists'!#REF!</xm:f>
          </x14:formula1>
          <xm:sqref>B22:E55</xm:sqref>
        </x14:dataValidation>
        <x14:dataValidation type="list" allowBlank="1" showInputMessage="1" showErrorMessage="1" promptTitle="Veuillez sélectionner le secteur" prompt="Veuillez sélectionner le secteur parmi la liste" xr:uid="{00000000-0002-0000-0400-00000E000000}">
          <x14:formula1>
            <xm:f>Listes!$AA$3:$AA$9</xm:f>
          </x14:formula1>
          <xm:sqref>G22:G55</xm:sqref>
        </x14:dataValidation>
        <x14:dataValidation type="list" operator="greaterThanOrEqual" allowBlank="1" showInputMessage="1" showErrorMessage="1" errorTitle="Nombre" error="Veuillez saisir uniquement des chiffres dans cette cellule. " xr:uid="{00000000-0002-0000-0400-00000F000000}">
          <x14:formula1>
            <xm:f>Listes!$I$11:$I$168</xm:f>
          </x14:formula1>
          <xm:sqref>K22:K55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XEV240"/>
  <sheetViews>
    <sheetView showGridLines="0" showWhiteSpace="0" topLeftCell="A147" zoomScale="85" zoomScaleNormal="85" workbookViewId="0">
      <selection activeCell="G222" sqref="G222"/>
    </sheetView>
  </sheetViews>
  <sheetFormatPr defaultColWidth="9.1796875" defaultRowHeight="14" x14ac:dyDescent="0.35"/>
  <cols>
    <col min="1" max="1" width="4.453125" style="263" customWidth="1"/>
    <col min="2" max="2" width="3.54296875" style="263" hidden="1" customWidth="1"/>
    <col min="3" max="3" width="32.7265625" style="263" customWidth="1"/>
    <col min="4" max="4" width="40.54296875" style="263" customWidth="1"/>
    <col min="5" max="5" width="20.453125" style="263" customWidth="1"/>
    <col min="6" max="6" width="24.54296875" style="263" customWidth="1"/>
    <col min="7" max="7" width="26.453125" style="263" customWidth="1"/>
    <col min="8" max="8" width="28.1796875" style="263" customWidth="1"/>
    <col min="9" max="9" width="24.1796875" style="263" customWidth="1"/>
    <col min="10" max="10" width="30.7265625" style="278" customWidth="1"/>
    <col min="11" max="11" width="29.453125" style="263" customWidth="1"/>
    <col min="12" max="12" width="9.81640625" style="263" customWidth="1"/>
    <col min="13" max="13" width="6.54296875" style="263" customWidth="1"/>
    <col min="14" max="14" width="17.1796875" style="263" customWidth="1"/>
    <col min="15" max="16" width="9.1796875" style="263"/>
    <col min="17" max="33" width="15.81640625" style="263" customWidth="1"/>
    <col min="34" max="16384" width="9.1796875" style="263"/>
  </cols>
  <sheetData>
    <row r="1" spans="3:12" hidden="1" x14ac:dyDescent="0.35"/>
    <row r="2" spans="3:12" ht="16" hidden="1" x14ac:dyDescent="0.35">
      <c r="C2" s="12"/>
      <c r="D2" s="12"/>
      <c r="E2" s="12"/>
      <c r="F2" s="12"/>
      <c r="G2" s="12"/>
      <c r="H2" s="12"/>
    </row>
    <row r="3" spans="3:12" ht="16" hidden="1" x14ac:dyDescent="0.35">
      <c r="C3" s="12"/>
      <c r="D3" s="12"/>
      <c r="E3" s="12"/>
      <c r="F3" s="12"/>
      <c r="G3" s="12"/>
      <c r="H3" s="12"/>
    </row>
    <row r="4" spans="3:12" ht="16" hidden="1" x14ac:dyDescent="0.35">
      <c r="C4" s="12"/>
      <c r="D4" s="12"/>
      <c r="E4" s="12"/>
      <c r="F4" s="12"/>
      <c r="G4" s="12"/>
      <c r="H4" s="12"/>
      <c r="K4" s="13" t="s">
        <v>45</v>
      </c>
    </row>
    <row r="5" spans="3:12" ht="16" hidden="1" x14ac:dyDescent="0.35">
      <c r="C5" s="12"/>
      <c r="D5" s="12"/>
      <c r="E5" s="12"/>
      <c r="F5" s="12"/>
      <c r="G5" s="12"/>
      <c r="H5" s="12"/>
      <c r="K5" s="13" t="str">
        <f>Introduction!G4</f>
        <v>AAAA-MM-JJ</v>
      </c>
    </row>
    <row r="6" spans="3:12" ht="16" hidden="1" x14ac:dyDescent="0.35">
      <c r="C6" s="12"/>
      <c r="D6" s="12"/>
      <c r="E6" s="12"/>
      <c r="F6" s="12"/>
      <c r="G6" s="12"/>
      <c r="H6" s="12"/>
    </row>
    <row r="7" spans="3:12" ht="16" hidden="1" x14ac:dyDescent="0.35">
      <c r="C7" s="12"/>
      <c r="D7" s="12"/>
      <c r="E7" s="12"/>
      <c r="F7" s="12"/>
      <c r="G7" s="12"/>
      <c r="H7" s="12"/>
    </row>
    <row r="9" spans="3:12" ht="36.75" customHeight="1" x14ac:dyDescent="0.35">
      <c r="C9" s="15" t="s">
        <v>492</v>
      </c>
      <c r="D9" s="275"/>
      <c r="E9" s="275"/>
      <c r="F9" s="276"/>
      <c r="G9" s="275"/>
      <c r="H9" s="275"/>
      <c r="I9" s="275"/>
      <c r="J9" s="331"/>
      <c r="K9" s="275"/>
      <c r="L9" s="275"/>
    </row>
    <row r="10" spans="3:12" ht="21" customHeight="1" x14ac:dyDescent="0.35">
      <c r="C10" s="452" t="s">
        <v>47</v>
      </c>
      <c r="D10" s="452"/>
      <c r="E10" s="452"/>
      <c r="F10" s="452"/>
      <c r="G10" s="452"/>
      <c r="H10" s="452"/>
      <c r="I10" s="452"/>
      <c r="J10" s="452"/>
      <c r="K10" s="303"/>
      <c r="L10" s="303"/>
    </row>
    <row r="11" spans="3:12" ht="15.75" customHeight="1" x14ac:dyDescent="0.35">
      <c r="C11" s="449" t="s">
        <v>493</v>
      </c>
      <c r="D11" s="449"/>
      <c r="E11" s="449"/>
      <c r="F11" s="449"/>
      <c r="G11" s="449"/>
      <c r="H11" s="449"/>
      <c r="I11" s="449"/>
      <c r="J11" s="449"/>
      <c r="K11" s="304"/>
      <c r="L11" s="275"/>
    </row>
    <row r="12" spans="3:12" ht="15.75" customHeight="1" x14ac:dyDescent="0.35">
      <c r="C12" s="449" t="s">
        <v>494</v>
      </c>
      <c r="D12" s="449"/>
      <c r="E12" s="449"/>
      <c r="F12" s="449"/>
      <c r="G12" s="449"/>
      <c r="H12" s="449"/>
      <c r="I12" s="449"/>
      <c r="J12" s="449"/>
      <c r="K12" s="304"/>
      <c r="L12" s="275"/>
    </row>
    <row r="13" spans="3:12" ht="15.75" customHeight="1" x14ac:dyDescent="0.35">
      <c r="C13" s="449" t="s">
        <v>495</v>
      </c>
      <c r="D13" s="449"/>
      <c r="E13" s="449"/>
      <c r="F13" s="449"/>
      <c r="G13" s="449"/>
      <c r="H13" s="449"/>
      <c r="I13" s="449"/>
      <c r="J13" s="449"/>
      <c r="K13" s="304"/>
      <c r="L13" s="275"/>
    </row>
    <row r="14" spans="3:12" ht="15.75" customHeight="1" x14ac:dyDescent="0.35">
      <c r="C14" s="449" t="s">
        <v>496</v>
      </c>
      <c r="D14" s="449"/>
      <c r="E14" s="449"/>
      <c r="F14" s="449"/>
      <c r="G14" s="449"/>
      <c r="H14" s="449"/>
      <c r="I14" s="449"/>
      <c r="J14" s="449"/>
      <c r="K14" s="304"/>
      <c r="L14" s="275"/>
    </row>
    <row r="15" spans="3:12" ht="30" customHeight="1" x14ac:dyDescent="0.35">
      <c r="C15" s="449" t="s">
        <v>497</v>
      </c>
      <c r="D15" s="449"/>
      <c r="E15" s="449"/>
      <c r="F15" s="449"/>
      <c r="G15" s="449"/>
      <c r="H15" s="449"/>
      <c r="I15" s="449"/>
      <c r="J15" s="449"/>
      <c r="K15" s="304"/>
      <c r="L15" s="275"/>
    </row>
    <row r="16" spans="3:12" ht="16" x14ac:dyDescent="0.35">
      <c r="C16" s="308" t="s">
        <v>299</v>
      </c>
      <c r="D16" s="308"/>
      <c r="E16" s="308"/>
      <c r="F16" s="308"/>
      <c r="G16" s="308"/>
      <c r="H16" s="308"/>
      <c r="I16" s="308"/>
      <c r="J16" s="332"/>
      <c r="K16" s="308"/>
      <c r="L16" s="275"/>
    </row>
    <row r="18" spans="2:14" ht="22.5" x14ac:dyDescent="0.35">
      <c r="C18" s="17" t="s">
        <v>498</v>
      </c>
      <c r="D18" s="17"/>
      <c r="E18" s="17"/>
      <c r="F18" s="17"/>
      <c r="G18" s="17"/>
      <c r="H18" s="17"/>
      <c r="I18" s="17"/>
      <c r="J18" s="333"/>
      <c r="K18" s="17"/>
    </row>
    <row r="19" spans="2:14" ht="14.25" customHeight="1" x14ac:dyDescent="0.35"/>
    <row r="20" spans="2:14" ht="24" customHeight="1" x14ac:dyDescent="0.35">
      <c r="C20" s="317" t="s">
        <v>499</v>
      </c>
      <c r="D20" s="317"/>
      <c r="E20" s="317"/>
      <c r="F20" s="317"/>
      <c r="G20" s="317"/>
      <c r="H20" s="317"/>
      <c r="I20" s="317"/>
      <c r="J20" s="334"/>
      <c r="K20" s="318"/>
      <c r="L20" s="277"/>
      <c r="M20" s="277"/>
      <c r="N20" s="277"/>
    </row>
    <row r="21" spans="2:14" ht="24" customHeight="1" x14ac:dyDescent="0.35">
      <c r="B21" s="375" t="s">
        <v>335</v>
      </c>
      <c r="C21" s="375" t="s">
        <v>500</v>
      </c>
      <c r="D21" s="375" t="s">
        <v>422</v>
      </c>
      <c r="E21" s="375" t="s">
        <v>501</v>
      </c>
      <c r="F21" s="375" t="s">
        <v>502</v>
      </c>
      <c r="G21" s="375" t="s">
        <v>503</v>
      </c>
      <c r="H21" s="375" t="s">
        <v>504</v>
      </c>
      <c r="I21" s="376" t="s">
        <v>505</v>
      </c>
      <c r="J21" s="377" t="s">
        <v>506</v>
      </c>
      <c r="K21" s="375" t="s">
        <v>507</v>
      </c>
      <c r="L21" s="375" t="s">
        <v>508</v>
      </c>
      <c r="M21" s="375" t="s">
        <v>509</v>
      </c>
      <c r="N21" s="375" t="s">
        <v>510</v>
      </c>
    </row>
    <row r="22" spans="2:14" ht="24" customHeight="1" x14ac:dyDescent="0.35">
      <c r="B22" s="369" t="s">
        <v>344</v>
      </c>
      <c r="C22" s="369" t="s">
        <v>355</v>
      </c>
      <c r="D22" s="369" t="s">
        <v>308</v>
      </c>
      <c r="E22" s="369" t="s">
        <v>442</v>
      </c>
      <c r="F22" s="369" t="s">
        <v>85</v>
      </c>
      <c r="G22" s="369" t="s">
        <v>85</v>
      </c>
      <c r="H22" s="369" t="s">
        <v>394</v>
      </c>
      <c r="I22" s="369" t="s">
        <v>96</v>
      </c>
      <c r="J22" s="370">
        <v>2328752843</v>
      </c>
      <c r="K22" s="369" t="s">
        <v>71</v>
      </c>
      <c r="L22" s="369"/>
      <c r="M22" s="369"/>
      <c r="N22" s="369"/>
    </row>
    <row r="23" spans="2:14" ht="24" customHeight="1" x14ac:dyDescent="0.35">
      <c r="B23" s="367" t="s">
        <v>344</v>
      </c>
      <c r="C23" s="367" t="s">
        <v>355</v>
      </c>
      <c r="D23" s="367" t="s">
        <v>308</v>
      </c>
      <c r="E23" s="367" t="s">
        <v>466</v>
      </c>
      <c r="F23" s="367" t="s">
        <v>85</v>
      </c>
      <c r="G23" s="367" t="s">
        <v>85</v>
      </c>
      <c r="H23" s="367" t="s">
        <v>394</v>
      </c>
      <c r="I23" s="367" t="s">
        <v>96</v>
      </c>
      <c r="J23" s="368">
        <v>5647058</v>
      </c>
      <c r="K23" s="367" t="s">
        <v>71</v>
      </c>
      <c r="L23" s="367"/>
      <c r="M23" s="367"/>
      <c r="N23" s="367"/>
    </row>
    <row r="24" spans="2:14" ht="24" customHeight="1" x14ac:dyDescent="0.35">
      <c r="B24" s="369" t="s">
        <v>344</v>
      </c>
      <c r="C24" s="369" t="s">
        <v>355</v>
      </c>
      <c r="D24" s="369" t="s">
        <v>308</v>
      </c>
      <c r="E24" s="369" t="s">
        <v>432</v>
      </c>
      <c r="F24" s="369" t="s">
        <v>85</v>
      </c>
      <c r="G24" s="369" t="s">
        <v>85</v>
      </c>
      <c r="H24" s="369" t="s">
        <v>394</v>
      </c>
      <c r="I24" s="369" t="s">
        <v>96</v>
      </c>
      <c r="J24" s="370">
        <v>2775578088</v>
      </c>
      <c r="K24" s="369" t="s">
        <v>71</v>
      </c>
      <c r="L24" s="369"/>
      <c r="M24" s="369"/>
      <c r="N24" s="369"/>
    </row>
    <row r="25" spans="2:14" ht="24" customHeight="1" x14ac:dyDescent="0.35">
      <c r="B25" s="367" t="s">
        <v>344</v>
      </c>
      <c r="C25" s="367" t="s">
        <v>355</v>
      </c>
      <c r="D25" s="367" t="s">
        <v>311</v>
      </c>
      <c r="E25" s="367" t="s">
        <v>426</v>
      </c>
      <c r="F25" s="367" t="s">
        <v>85</v>
      </c>
      <c r="G25" s="367" t="s">
        <v>85</v>
      </c>
      <c r="H25" s="367" t="s">
        <v>394</v>
      </c>
      <c r="I25" s="367" t="s">
        <v>96</v>
      </c>
      <c r="J25" s="368">
        <v>21421612640</v>
      </c>
      <c r="K25" s="367" t="s">
        <v>71</v>
      </c>
      <c r="L25" s="367"/>
      <c r="M25" s="367"/>
      <c r="N25" s="367"/>
    </row>
    <row r="26" spans="2:14" ht="24" customHeight="1" x14ac:dyDescent="0.35">
      <c r="B26" s="369" t="s">
        <v>344</v>
      </c>
      <c r="C26" s="369" t="s">
        <v>355</v>
      </c>
      <c r="D26" s="369" t="s">
        <v>311</v>
      </c>
      <c r="E26" s="369" t="s">
        <v>436</v>
      </c>
      <c r="F26" s="369" t="s">
        <v>85</v>
      </c>
      <c r="G26" s="369" t="s">
        <v>85</v>
      </c>
      <c r="H26" s="369" t="s">
        <v>394</v>
      </c>
      <c r="I26" s="369" t="s">
        <v>96</v>
      </c>
      <c r="J26" s="370">
        <v>570811394</v>
      </c>
      <c r="K26" s="369" t="s">
        <v>71</v>
      </c>
      <c r="L26" s="369"/>
      <c r="M26" s="369"/>
      <c r="N26" s="369"/>
    </row>
    <row r="27" spans="2:14" ht="24" customHeight="1" x14ac:dyDescent="0.35">
      <c r="B27" s="367" t="s">
        <v>344</v>
      </c>
      <c r="C27" s="367" t="s">
        <v>355</v>
      </c>
      <c r="D27" s="367" t="s">
        <v>319</v>
      </c>
      <c r="E27" s="367" t="s">
        <v>446</v>
      </c>
      <c r="F27" s="367" t="s">
        <v>85</v>
      </c>
      <c r="G27" s="367" t="s">
        <v>85</v>
      </c>
      <c r="H27" s="367" t="s">
        <v>394</v>
      </c>
      <c r="I27" s="367" t="s">
        <v>96</v>
      </c>
      <c r="J27" s="368">
        <v>3802920362</v>
      </c>
      <c r="K27" s="367" t="s">
        <v>71</v>
      </c>
      <c r="L27" s="367"/>
      <c r="M27" s="367"/>
      <c r="N27" s="367"/>
    </row>
    <row r="28" spans="2:14" ht="24" customHeight="1" x14ac:dyDescent="0.35">
      <c r="B28" s="369" t="s">
        <v>344</v>
      </c>
      <c r="C28" s="369" t="s">
        <v>355</v>
      </c>
      <c r="D28" s="369" t="s">
        <v>316</v>
      </c>
      <c r="E28" s="369" t="s">
        <v>444</v>
      </c>
      <c r="F28" s="369" t="s">
        <v>85</v>
      </c>
      <c r="G28" s="369" t="s">
        <v>85</v>
      </c>
      <c r="H28" s="369" t="s">
        <v>394</v>
      </c>
      <c r="I28" s="369" t="s">
        <v>96</v>
      </c>
      <c r="J28" s="370">
        <v>18679252945</v>
      </c>
      <c r="K28" s="369" t="s">
        <v>71</v>
      </c>
      <c r="L28" s="369"/>
      <c r="M28" s="369"/>
      <c r="N28" s="369"/>
    </row>
    <row r="29" spans="2:14" s="326" customFormat="1" ht="24" customHeight="1" x14ac:dyDescent="0.35">
      <c r="B29" s="371" t="s">
        <v>344</v>
      </c>
      <c r="C29" s="371" t="s">
        <v>348</v>
      </c>
      <c r="D29" s="371" t="s">
        <v>311</v>
      </c>
      <c r="E29" s="371" t="s">
        <v>439</v>
      </c>
      <c r="F29" s="371" t="s">
        <v>85</v>
      </c>
      <c r="G29" s="371" t="s">
        <v>85</v>
      </c>
      <c r="H29" s="371" t="s">
        <v>402</v>
      </c>
      <c r="I29" s="371" t="s">
        <v>96</v>
      </c>
      <c r="J29" s="372">
        <v>161930564889</v>
      </c>
      <c r="K29" s="371" t="s">
        <v>71</v>
      </c>
      <c r="L29" s="371"/>
      <c r="M29" s="371"/>
      <c r="N29" s="371"/>
    </row>
    <row r="30" spans="2:14" ht="24" customHeight="1" x14ac:dyDescent="0.35">
      <c r="B30" s="369" t="s">
        <v>344</v>
      </c>
      <c r="C30" s="369" t="s">
        <v>348</v>
      </c>
      <c r="D30" s="369" t="s">
        <v>308</v>
      </c>
      <c r="E30" s="369" t="s">
        <v>434</v>
      </c>
      <c r="F30" s="369" t="s">
        <v>85</v>
      </c>
      <c r="G30" s="369" t="s">
        <v>85</v>
      </c>
      <c r="H30" s="369" t="s">
        <v>402</v>
      </c>
      <c r="I30" s="369" t="s">
        <v>96</v>
      </c>
      <c r="J30" s="370">
        <v>19456057589</v>
      </c>
      <c r="K30" s="369" t="s">
        <v>71</v>
      </c>
      <c r="L30" s="369"/>
      <c r="M30" s="369"/>
      <c r="N30" s="369"/>
    </row>
    <row r="31" spans="2:14" ht="24" customHeight="1" x14ac:dyDescent="0.35">
      <c r="B31" s="367" t="s">
        <v>344</v>
      </c>
      <c r="C31" s="367" t="s">
        <v>348</v>
      </c>
      <c r="D31" s="367" t="s">
        <v>308</v>
      </c>
      <c r="E31" s="367" t="s">
        <v>442</v>
      </c>
      <c r="F31" s="367" t="s">
        <v>85</v>
      </c>
      <c r="G31" s="367" t="s">
        <v>85</v>
      </c>
      <c r="H31" s="367" t="s">
        <v>402</v>
      </c>
      <c r="I31" s="367" t="s">
        <v>96</v>
      </c>
      <c r="J31" s="368">
        <v>34498111744</v>
      </c>
      <c r="K31" s="367" t="s">
        <v>71</v>
      </c>
      <c r="L31" s="367"/>
      <c r="M31" s="367"/>
      <c r="N31" s="367"/>
    </row>
    <row r="32" spans="2:14" ht="24" customHeight="1" x14ac:dyDescent="0.35">
      <c r="B32" s="369" t="s">
        <v>344</v>
      </c>
      <c r="C32" s="369" t="s">
        <v>348</v>
      </c>
      <c r="D32" s="369" t="s">
        <v>311</v>
      </c>
      <c r="E32" s="369" t="s">
        <v>436</v>
      </c>
      <c r="F32" s="369" t="s">
        <v>85</v>
      </c>
      <c r="G32" s="369" t="s">
        <v>85</v>
      </c>
      <c r="H32" s="369" t="s">
        <v>402</v>
      </c>
      <c r="I32" s="369" t="s">
        <v>96</v>
      </c>
      <c r="J32" s="370">
        <v>21856857958</v>
      </c>
      <c r="K32" s="369" t="s">
        <v>71</v>
      </c>
      <c r="L32" s="369"/>
      <c r="M32" s="369"/>
      <c r="N32" s="369"/>
    </row>
    <row r="33" spans="2:14" ht="24" customHeight="1" x14ac:dyDescent="0.35">
      <c r="B33" s="367" t="s">
        <v>344</v>
      </c>
      <c r="C33" s="367" t="s">
        <v>348</v>
      </c>
      <c r="D33" s="367" t="s">
        <v>311</v>
      </c>
      <c r="E33" s="367" t="s">
        <v>455</v>
      </c>
      <c r="F33" s="367" t="s">
        <v>85</v>
      </c>
      <c r="G33" s="367" t="s">
        <v>85</v>
      </c>
      <c r="H33" s="367" t="s">
        <v>402</v>
      </c>
      <c r="I33" s="367" t="s">
        <v>96</v>
      </c>
      <c r="J33" s="368">
        <v>350000000</v>
      </c>
      <c r="K33" s="367"/>
      <c r="L33" s="367"/>
      <c r="M33" s="367"/>
      <c r="N33" s="367"/>
    </row>
    <row r="34" spans="2:14" ht="24" customHeight="1" x14ac:dyDescent="0.35">
      <c r="B34" s="369" t="s">
        <v>344</v>
      </c>
      <c r="C34" s="369" t="s">
        <v>348</v>
      </c>
      <c r="D34" s="369" t="s">
        <v>312</v>
      </c>
      <c r="E34" s="369" t="s">
        <v>474</v>
      </c>
      <c r="F34" s="369" t="s">
        <v>85</v>
      </c>
      <c r="G34" s="369" t="s">
        <v>85</v>
      </c>
      <c r="H34" s="369" t="s">
        <v>402</v>
      </c>
      <c r="I34" s="369" t="s">
        <v>96</v>
      </c>
      <c r="J34" s="370">
        <v>35612981101.146698</v>
      </c>
      <c r="K34" s="369" t="s">
        <v>71</v>
      </c>
      <c r="L34" s="369"/>
      <c r="M34" s="369"/>
      <c r="N34" s="369"/>
    </row>
    <row r="35" spans="2:14" ht="24" customHeight="1" x14ac:dyDescent="0.35">
      <c r="B35" s="367" t="s">
        <v>344</v>
      </c>
      <c r="C35" s="367" t="s">
        <v>348</v>
      </c>
      <c r="D35" s="367" t="s">
        <v>308</v>
      </c>
      <c r="E35" s="367" t="s">
        <v>466</v>
      </c>
      <c r="F35" s="367" t="s">
        <v>85</v>
      </c>
      <c r="G35" s="367" t="s">
        <v>85</v>
      </c>
      <c r="H35" s="367" t="s">
        <v>402</v>
      </c>
      <c r="I35" s="367" t="s">
        <v>96</v>
      </c>
      <c r="J35" s="368">
        <v>98605379</v>
      </c>
      <c r="K35" s="367" t="s">
        <v>71</v>
      </c>
      <c r="L35" s="367"/>
      <c r="M35" s="367"/>
      <c r="N35" s="367"/>
    </row>
    <row r="36" spans="2:14" ht="24" customHeight="1" x14ac:dyDescent="0.35">
      <c r="B36" s="369" t="s">
        <v>344</v>
      </c>
      <c r="C36" s="369" t="s">
        <v>348</v>
      </c>
      <c r="D36" s="369" t="s">
        <v>319</v>
      </c>
      <c r="E36" s="369" t="s">
        <v>446</v>
      </c>
      <c r="F36" s="369" t="s">
        <v>85</v>
      </c>
      <c r="G36" s="369" t="s">
        <v>85</v>
      </c>
      <c r="H36" s="369" t="s">
        <v>402</v>
      </c>
      <c r="I36" s="369" t="s">
        <v>96</v>
      </c>
      <c r="J36" s="370">
        <v>12065445560</v>
      </c>
      <c r="K36" s="369" t="s">
        <v>71</v>
      </c>
      <c r="L36" s="369"/>
      <c r="M36" s="369"/>
      <c r="N36" s="369"/>
    </row>
    <row r="37" spans="2:14" ht="24" customHeight="1" x14ac:dyDescent="0.35">
      <c r="B37" s="367" t="s">
        <v>344</v>
      </c>
      <c r="C37" s="367" t="s">
        <v>368</v>
      </c>
      <c r="D37" s="367" t="s">
        <v>308</v>
      </c>
      <c r="E37" s="367" t="s">
        <v>434</v>
      </c>
      <c r="F37" s="367" t="s">
        <v>85</v>
      </c>
      <c r="G37" s="367" t="s">
        <v>85</v>
      </c>
      <c r="H37" s="367" t="s">
        <v>511</v>
      </c>
      <c r="I37" s="367" t="s">
        <v>96</v>
      </c>
      <c r="J37" s="368">
        <v>100000000</v>
      </c>
      <c r="K37" s="367" t="s">
        <v>71</v>
      </c>
      <c r="L37" s="367"/>
      <c r="M37" s="367"/>
      <c r="N37" s="367"/>
    </row>
    <row r="38" spans="2:14" ht="24" customHeight="1" x14ac:dyDescent="0.35">
      <c r="B38" s="369" t="s">
        <v>344</v>
      </c>
      <c r="C38" s="369" t="s">
        <v>368</v>
      </c>
      <c r="D38" s="369" t="s">
        <v>308</v>
      </c>
      <c r="E38" s="369" t="s">
        <v>512</v>
      </c>
      <c r="F38" s="369" t="s">
        <v>85</v>
      </c>
      <c r="G38" s="369" t="s">
        <v>85</v>
      </c>
      <c r="H38" s="369" t="s">
        <v>511</v>
      </c>
      <c r="I38" s="369" t="s">
        <v>96</v>
      </c>
      <c r="J38" s="370">
        <v>4898460992</v>
      </c>
      <c r="K38" s="369" t="s">
        <v>71</v>
      </c>
      <c r="L38" s="369"/>
      <c r="M38" s="369"/>
      <c r="N38" s="369"/>
    </row>
    <row r="39" spans="2:14" ht="24" customHeight="1" x14ac:dyDescent="0.35">
      <c r="B39" s="367" t="s">
        <v>344</v>
      </c>
      <c r="C39" s="367" t="s">
        <v>368</v>
      </c>
      <c r="D39" s="367" t="s">
        <v>319</v>
      </c>
      <c r="E39" s="367" t="s">
        <v>446</v>
      </c>
      <c r="F39" s="367" t="s">
        <v>85</v>
      </c>
      <c r="G39" s="367" t="s">
        <v>85</v>
      </c>
      <c r="H39" s="367" t="s">
        <v>511</v>
      </c>
      <c r="I39" s="367" t="s">
        <v>96</v>
      </c>
      <c r="J39" s="368">
        <v>321944796</v>
      </c>
      <c r="K39" s="367" t="s">
        <v>71</v>
      </c>
      <c r="L39" s="367"/>
      <c r="M39" s="367"/>
      <c r="N39" s="367"/>
    </row>
    <row r="40" spans="2:14" s="326" customFormat="1" ht="24" customHeight="1" x14ac:dyDescent="0.35">
      <c r="B40" s="369" t="s">
        <v>344</v>
      </c>
      <c r="C40" s="369" t="s">
        <v>368</v>
      </c>
      <c r="D40" s="369" t="s">
        <v>311</v>
      </c>
      <c r="E40" s="369" t="s">
        <v>436</v>
      </c>
      <c r="F40" s="369" t="s">
        <v>85</v>
      </c>
      <c r="G40" s="369" t="s">
        <v>85</v>
      </c>
      <c r="H40" s="369" t="s">
        <v>511</v>
      </c>
      <c r="I40" s="369" t="s">
        <v>96</v>
      </c>
      <c r="J40" s="370">
        <v>226372848</v>
      </c>
      <c r="K40" s="369" t="s">
        <v>71</v>
      </c>
      <c r="L40" s="369"/>
      <c r="M40" s="369"/>
      <c r="N40" s="369"/>
    </row>
    <row r="41" spans="2:14" ht="24" customHeight="1" x14ac:dyDescent="0.35">
      <c r="B41" s="369" t="s">
        <v>344</v>
      </c>
      <c r="C41" s="369" t="s">
        <v>364</v>
      </c>
      <c r="D41" s="369" t="s">
        <v>308</v>
      </c>
      <c r="E41" s="369" t="s">
        <v>434</v>
      </c>
      <c r="F41" s="369" t="s">
        <v>85</v>
      </c>
      <c r="G41" s="369" t="s">
        <v>85</v>
      </c>
      <c r="H41" s="369" t="s">
        <v>513</v>
      </c>
      <c r="I41" s="369" t="s">
        <v>96</v>
      </c>
      <c r="J41" s="370">
        <v>5200541863</v>
      </c>
      <c r="K41" s="369" t="s">
        <v>71</v>
      </c>
      <c r="L41" s="369"/>
      <c r="M41" s="369"/>
      <c r="N41" s="369"/>
    </row>
    <row r="42" spans="2:14" ht="24" customHeight="1" x14ac:dyDescent="0.35">
      <c r="B42" s="369" t="s">
        <v>344</v>
      </c>
      <c r="C42" s="369" t="s">
        <v>364</v>
      </c>
      <c r="D42" s="369" t="s">
        <v>308</v>
      </c>
      <c r="E42" s="369" t="s">
        <v>442</v>
      </c>
      <c r="F42" s="369" t="s">
        <v>85</v>
      </c>
      <c r="G42" s="369" t="s">
        <v>85</v>
      </c>
      <c r="H42" s="369" t="s">
        <v>513</v>
      </c>
      <c r="I42" s="369" t="s">
        <v>96</v>
      </c>
      <c r="J42" s="370">
        <v>360643524</v>
      </c>
      <c r="K42" s="369" t="s">
        <v>71</v>
      </c>
      <c r="L42" s="369"/>
      <c r="M42" s="369"/>
      <c r="N42" s="369"/>
    </row>
    <row r="43" spans="2:14" ht="24" customHeight="1" x14ac:dyDescent="0.35">
      <c r="B43" s="369" t="s">
        <v>344</v>
      </c>
      <c r="C43" s="369" t="s">
        <v>364</v>
      </c>
      <c r="D43" s="369" t="s">
        <v>308</v>
      </c>
      <c r="E43" s="369" t="s">
        <v>432</v>
      </c>
      <c r="F43" s="369" t="s">
        <v>85</v>
      </c>
      <c r="G43" s="369" t="s">
        <v>85</v>
      </c>
      <c r="H43" s="369" t="s">
        <v>513</v>
      </c>
      <c r="I43" s="369" t="s">
        <v>96</v>
      </c>
      <c r="J43" s="370">
        <v>7255406467</v>
      </c>
      <c r="K43" s="369" t="s">
        <v>71</v>
      </c>
      <c r="L43" s="369"/>
      <c r="M43" s="369"/>
      <c r="N43" s="369"/>
    </row>
    <row r="44" spans="2:14" ht="24" customHeight="1" x14ac:dyDescent="0.35">
      <c r="B44" s="367" t="s">
        <v>344</v>
      </c>
      <c r="C44" s="367" t="s">
        <v>364</v>
      </c>
      <c r="D44" s="367" t="s">
        <v>308</v>
      </c>
      <c r="E44" s="367" t="s">
        <v>466</v>
      </c>
      <c r="F44" s="367" t="s">
        <v>85</v>
      </c>
      <c r="G44" s="367" t="s">
        <v>85</v>
      </c>
      <c r="H44" s="367" t="s">
        <v>513</v>
      </c>
      <c r="I44" s="367" t="s">
        <v>96</v>
      </c>
      <c r="J44" s="368">
        <v>7623000</v>
      </c>
      <c r="K44" s="367" t="s">
        <v>71</v>
      </c>
      <c r="L44" s="367"/>
      <c r="M44" s="367"/>
      <c r="N44" s="367"/>
    </row>
    <row r="45" spans="2:14" ht="24" customHeight="1" x14ac:dyDescent="0.35">
      <c r="B45" s="369" t="s">
        <v>344</v>
      </c>
      <c r="C45" s="369" t="s">
        <v>364</v>
      </c>
      <c r="D45" s="369" t="s">
        <v>308</v>
      </c>
      <c r="E45" s="369" t="s">
        <v>464</v>
      </c>
      <c r="F45" s="369" t="s">
        <v>85</v>
      </c>
      <c r="G45" s="369" t="s">
        <v>85</v>
      </c>
      <c r="H45" s="369" t="s">
        <v>513</v>
      </c>
      <c r="I45" s="369" t="s">
        <v>96</v>
      </c>
      <c r="J45" s="370">
        <v>179787166</v>
      </c>
      <c r="K45" s="369" t="s">
        <v>71</v>
      </c>
      <c r="L45" s="369"/>
      <c r="M45" s="369"/>
      <c r="N45" s="369"/>
    </row>
    <row r="46" spans="2:14" ht="24" customHeight="1" x14ac:dyDescent="0.35">
      <c r="B46" s="367" t="s">
        <v>344</v>
      </c>
      <c r="C46" s="367" t="s">
        <v>364</v>
      </c>
      <c r="D46" s="367" t="s">
        <v>308</v>
      </c>
      <c r="E46" s="367" t="s">
        <v>452</v>
      </c>
      <c r="F46" s="367" t="s">
        <v>85</v>
      </c>
      <c r="G46" s="367" t="s">
        <v>85</v>
      </c>
      <c r="H46" s="367" t="s">
        <v>513</v>
      </c>
      <c r="I46" s="367" t="s">
        <v>96</v>
      </c>
      <c r="J46" s="368">
        <v>89451155</v>
      </c>
      <c r="K46" s="367" t="s">
        <v>71</v>
      </c>
      <c r="L46" s="367"/>
      <c r="M46" s="367"/>
      <c r="N46" s="367"/>
    </row>
    <row r="47" spans="2:14" ht="24" customHeight="1" x14ac:dyDescent="0.35">
      <c r="B47" s="369" t="s">
        <v>344</v>
      </c>
      <c r="C47" s="369" t="s">
        <v>364</v>
      </c>
      <c r="D47" s="369" t="s">
        <v>319</v>
      </c>
      <c r="E47" s="369" t="s">
        <v>446</v>
      </c>
      <c r="F47" s="369" t="s">
        <v>85</v>
      </c>
      <c r="G47" s="369" t="s">
        <v>85</v>
      </c>
      <c r="H47" s="369" t="s">
        <v>513</v>
      </c>
      <c r="I47" s="369" t="s">
        <v>96</v>
      </c>
      <c r="J47" s="370">
        <v>55890000</v>
      </c>
      <c r="K47" s="369" t="s">
        <v>71</v>
      </c>
      <c r="L47" s="369"/>
      <c r="M47" s="369"/>
      <c r="N47" s="369"/>
    </row>
    <row r="48" spans="2:14" s="326" customFormat="1" ht="24" customHeight="1" x14ac:dyDescent="0.35">
      <c r="B48" s="371" t="s">
        <v>344</v>
      </c>
      <c r="C48" s="371" t="s">
        <v>351</v>
      </c>
      <c r="D48" s="371" t="s">
        <v>308</v>
      </c>
      <c r="E48" s="371" t="s">
        <v>429</v>
      </c>
      <c r="F48" s="371" t="s">
        <v>85</v>
      </c>
      <c r="G48" s="371" t="s">
        <v>85</v>
      </c>
      <c r="H48" s="371" t="s">
        <v>391</v>
      </c>
      <c r="I48" s="371" t="s">
        <v>96</v>
      </c>
      <c r="J48" s="372">
        <v>99778980376</v>
      </c>
      <c r="K48" s="371" t="s">
        <v>71</v>
      </c>
      <c r="L48" s="371"/>
      <c r="M48" s="371"/>
      <c r="N48" s="371"/>
    </row>
    <row r="49" spans="2:14" ht="24" customHeight="1" x14ac:dyDescent="0.35">
      <c r="B49" s="367" t="s">
        <v>344</v>
      </c>
      <c r="C49" s="367" t="s">
        <v>351</v>
      </c>
      <c r="D49" s="367" t="s">
        <v>308</v>
      </c>
      <c r="E49" s="367" t="s">
        <v>442</v>
      </c>
      <c r="F49" s="367" t="s">
        <v>85</v>
      </c>
      <c r="G49" s="367" t="s">
        <v>85</v>
      </c>
      <c r="H49" s="367" t="s">
        <v>391</v>
      </c>
      <c r="I49" s="367" t="s">
        <v>96</v>
      </c>
      <c r="J49" s="368">
        <v>3187838812</v>
      </c>
      <c r="K49" s="367" t="s">
        <v>71</v>
      </c>
      <c r="L49" s="367"/>
      <c r="M49" s="367"/>
      <c r="N49" s="367"/>
    </row>
    <row r="50" spans="2:14" ht="24" customHeight="1" x14ac:dyDescent="0.35">
      <c r="B50" s="369" t="s">
        <v>344</v>
      </c>
      <c r="C50" s="369" t="s">
        <v>351</v>
      </c>
      <c r="D50" s="369" t="s">
        <v>308</v>
      </c>
      <c r="E50" s="369" t="s">
        <v>432</v>
      </c>
      <c r="F50" s="369" t="s">
        <v>85</v>
      </c>
      <c r="G50" s="369" t="s">
        <v>85</v>
      </c>
      <c r="H50" s="369" t="s">
        <v>391</v>
      </c>
      <c r="I50" s="369" t="s">
        <v>96</v>
      </c>
      <c r="J50" s="370">
        <v>590725274</v>
      </c>
      <c r="K50" s="369" t="s">
        <v>71</v>
      </c>
      <c r="L50" s="369"/>
      <c r="M50" s="369"/>
      <c r="N50" s="369"/>
    </row>
    <row r="51" spans="2:14" ht="24" customHeight="1" x14ac:dyDescent="0.35">
      <c r="B51" s="367" t="s">
        <v>344</v>
      </c>
      <c r="C51" s="367" t="s">
        <v>351</v>
      </c>
      <c r="D51" s="367" t="s">
        <v>308</v>
      </c>
      <c r="E51" s="367" t="s">
        <v>452</v>
      </c>
      <c r="F51" s="367" t="s">
        <v>85</v>
      </c>
      <c r="G51" s="367" t="s">
        <v>85</v>
      </c>
      <c r="H51" s="367" t="s">
        <v>391</v>
      </c>
      <c r="I51" s="367" t="s">
        <v>96</v>
      </c>
      <c r="J51" s="368">
        <v>510143532</v>
      </c>
      <c r="K51" s="367" t="s">
        <v>71</v>
      </c>
      <c r="L51" s="367"/>
      <c r="M51" s="367"/>
      <c r="N51" s="367"/>
    </row>
    <row r="52" spans="2:14" ht="24" customHeight="1" x14ac:dyDescent="0.35">
      <c r="B52" s="367" t="s">
        <v>344</v>
      </c>
      <c r="C52" s="367" t="s">
        <v>351</v>
      </c>
      <c r="D52" s="367" t="s">
        <v>311</v>
      </c>
      <c r="E52" s="367" t="s">
        <v>436</v>
      </c>
      <c r="F52" s="367" t="s">
        <v>85</v>
      </c>
      <c r="G52" s="367" t="s">
        <v>85</v>
      </c>
      <c r="H52" s="367" t="s">
        <v>391</v>
      </c>
      <c r="I52" s="367" t="s">
        <v>96</v>
      </c>
      <c r="J52" s="368">
        <v>90575170549</v>
      </c>
      <c r="K52" s="367" t="s">
        <v>71</v>
      </c>
      <c r="L52" s="367"/>
      <c r="M52" s="367"/>
      <c r="N52" s="367"/>
    </row>
    <row r="53" spans="2:14" ht="24" customHeight="1" x14ac:dyDescent="0.35">
      <c r="B53" s="369" t="s">
        <v>344</v>
      </c>
      <c r="C53" s="369" t="s">
        <v>351</v>
      </c>
      <c r="D53" s="369" t="s">
        <v>319</v>
      </c>
      <c r="E53" s="369" t="s">
        <v>446</v>
      </c>
      <c r="F53" s="369" t="s">
        <v>85</v>
      </c>
      <c r="G53" s="369" t="s">
        <v>85</v>
      </c>
      <c r="H53" s="369" t="s">
        <v>391</v>
      </c>
      <c r="I53" s="369" t="s">
        <v>96</v>
      </c>
      <c r="J53" s="370">
        <v>8540833627</v>
      </c>
      <c r="K53" s="369" t="s">
        <v>71</v>
      </c>
      <c r="L53" s="369"/>
      <c r="M53" s="369"/>
      <c r="N53" s="369"/>
    </row>
    <row r="54" spans="2:14" s="326" customFormat="1" ht="24" customHeight="1" x14ac:dyDescent="0.35">
      <c r="B54" s="367" t="s">
        <v>344</v>
      </c>
      <c r="C54" s="367" t="s">
        <v>374</v>
      </c>
      <c r="D54" s="367" t="s">
        <v>313</v>
      </c>
      <c r="E54" s="367" t="s">
        <v>448</v>
      </c>
      <c r="F54" s="367" t="s">
        <v>71</v>
      </c>
      <c r="G54" s="367" t="s">
        <v>71</v>
      </c>
      <c r="H54" s="367" t="s">
        <v>398</v>
      </c>
      <c r="I54" s="367" t="s">
        <v>96</v>
      </c>
      <c r="J54" s="368">
        <v>13665000</v>
      </c>
      <c r="K54" s="367" t="s">
        <v>71</v>
      </c>
      <c r="L54" s="367"/>
      <c r="M54" s="367"/>
      <c r="N54" s="367"/>
    </row>
    <row r="55" spans="2:14" ht="24" customHeight="1" x14ac:dyDescent="0.35">
      <c r="B55" s="369" t="s">
        <v>344</v>
      </c>
      <c r="C55" s="369" t="s">
        <v>374</v>
      </c>
      <c r="D55" s="369" t="s">
        <v>313</v>
      </c>
      <c r="E55" s="369" t="s">
        <v>450</v>
      </c>
      <c r="F55" s="369" t="s">
        <v>71</v>
      </c>
      <c r="G55" s="369" t="s">
        <v>71</v>
      </c>
      <c r="H55" s="369" t="s">
        <v>398</v>
      </c>
      <c r="I55" s="369" t="s">
        <v>96</v>
      </c>
      <c r="J55" s="370">
        <v>9112599</v>
      </c>
      <c r="K55" s="369" t="s">
        <v>71</v>
      </c>
      <c r="L55" s="369"/>
      <c r="M55" s="369"/>
      <c r="N55" s="369"/>
    </row>
    <row r="56" spans="2:14" ht="24" customHeight="1" x14ac:dyDescent="0.35">
      <c r="B56" s="367" t="s">
        <v>344</v>
      </c>
      <c r="C56" s="367" t="s">
        <v>374</v>
      </c>
      <c r="D56" s="367" t="s">
        <v>308</v>
      </c>
      <c r="E56" s="367" t="s">
        <v>434</v>
      </c>
      <c r="F56" s="367" t="s">
        <v>71</v>
      </c>
      <c r="G56" s="367" t="s">
        <v>71</v>
      </c>
      <c r="H56" s="367" t="s">
        <v>398</v>
      </c>
      <c r="I56" s="367" t="s">
        <v>96</v>
      </c>
      <c r="J56" s="368">
        <v>6296677800</v>
      </c>
      <c r="K56" s="367" t="s">
        <v>71</v>
      </c>
      <c r="L56" s="367"/>
      <c r="M56" s="367"/>
      <c r="N56" s="367"/>
    </row>
    <row r="57" spans="2:14" ht="24" customHeight="1" x14ac:dyDescent="0.35">
      <c r="B57" s="367" t="s">
        <v>344</v>
      </c>
      <c r="C57" s="367" t="s">
        <v>374</v>
      </c>
      <c r="D57" s="367" t="s">
        <v>308</v>
      </c>
      <c r="E57" s="367" t="s">
        <v>432</v>
      </c>
      <c r="F57" s="367" t="s">
        <v>71</v>
      </c>
      <c r="G57" s="367" t="s">
        <v>71</v>
      </c>
      <c r="H57" s="367" t="s">
        <v>398</v>
      </c>
      <c r="I57" s="367" t="s">
        <v>96</v>
      </c>
      <c r="J57" s="368">
        <v>25161750</v>
      </c>
      <c r="K57" s="367" t="s">
        <v>71</v>
      </c>
      <c r="L57" s="367"/>
      <c r="M57" s="367"/>
      <c r="N57" s="367"/>
    </row>
    <row r="58" spans="2:14" ht="24" customHeight="1" x14ac:dyDescent="0.35">
      <c r="B58" s="369" t="s">
        <v>344</v>
      </c>
      <c r="C58" s="369" t="s">
        <v>374</v>
      </c>
      <c r="D58" s="369" t="s">
        <v>319</v>
      </c>
      <c r="E58" s="369" t="s">
        <v>446</v>
      </c>
      <c r="F58" s="369" t="s">
        <v>71</v>
      </c>
      <c r="G58" s="369" t="s">
        <v>71</v>
      </c>
      <c r="H58" s="369" t="s">
        <v>398</v>
      </c>
      <c r="I58" s="369" t="s">
        <v>96</v>
      </c>
      <c r="J58" s="370">
        <v>152343654</v>
      </c>
      <c r="K58" s="369" t="s">
        <v>71</v>
      </c>
      <c r="L58" s="369"/>
      <c r="M58" s="369"/>
      <c r="N58" s="369"/>
    </row>
    <row r="59" spans="2:14" s="326" customFormat="1" ht="24" customHeight="1" x14ac:dyDescent="0.35">
      <c r="B59" s="367" t="s">
        <v>344</v>
      </c>
      <c r="C59" s="367" t="s">
        <v>374</v>
      </c>
      <c r="D59" s="367" t="s">
        <v>311</v>
      </c>
      <c r="E59" s="367" t="s">
        <v>436</v>
      </c>
      <c r="F59" s="367" t="s">
        <v>71</v>
      </c>
      <c r="G59" s="367" t="s">
        <v>71</v>
      </c>
      <c r="H59" s="367" t="s">
        <v>398</v>
      </c>
      <c r="I59" s="367" t="s">
        <v>96</v>
      </c>
      <c r="J59" s="368">
        <v>12877368</v>
      </c>
      <c r="K59" s="367" t="s">
        <v>71</v>
      </c>
      <c r="L59" s="367"/>
      <c r="M59" s="367"/>
      <c r="N59" s="367"/>
    </row>
    <row r="60" spans="2:14" ht="24" customHeight="1" x14ac:dyDescent="0.35">
      <c r="B60" s="367" t="s">
        <v>344</v>
      </c>
      <c r="C60" s="367" t="s">
        <v>379</v>
      </c>
      <c r="D60" s="367" t="s">
        <v>308</v>
      </c>
      <c r="E60" s="367" t="s">
        <v>442</v>
      </c>
      <c r="F60" s="367" t="s">
        <v>71</v>
      </c>
      <c r="G60" s="367" t="s">
        <v>71</v>
      </c>
      <c r="H60" s="367" t="s">
        <v>398</v>
      </c>
      <c r="I60" s="367" t="s">
        <v>96</v>
      </c>
      <c r="J60" s="368">
        <v>1507544636</v>
      </c>
      <c r="K60" s="367" t="s">
        <v>71</v>
      </c>
      <c r="L60" s="367"/>
      <c r="M60" s="367"/>
      <c r="N60" s="367"/>
    </row>
    <row r="61" spans="2:14" ht="24" customHeight="1" x14ac:dyDescent="0.35">
      <c r="B61" s="369" t="s">
        <v>344</v>
      </c>
      <c r="C61" s="369" t="s">
        <v>379</v>
      </c>
      <c r="D61" s="369" t="s">
        <v>311</v>
      </c>
      <c r="E61" s="369" t="s">
        <v>436</v>
      </c>
      <c r="F61" s="369" t="s">
        <v>71</v>
      </c>
      <c r="G61" s="369" t="s">
        <v>71</v>
      </c>
      <c r="H61" s="369" t="s">
        <v>398</v>
      </c>
      <c r="I61" s="369" t="s">
        <v>96</v>
      </c>
      <c r="J61" s="370">
        <v>856199073</v>
      </c>
      <c r="K61" s="369" t="s">
        <v>71</v>
      </c>
      <c r="L61" s="369"/>
      <c r="M61" s="369"/>
      <c r="N61" s="369"/>
    </row>
    <row r="62" spans="2:14" ht="24" customHeight="1" x14ac:dyDescent="0.35">
      <c r="B62" s="367" t="s">
        <v>344</v>
      </c>
      <c r="C62" s="367" t="s">
        <v>342</v>
      </c>
      <c r="D62" s="367" t="s">
        <v>308</v>
      </c>
      <c r="E62" s="367" t="s">
        <v>466</v>
      </c>
      <c r="F62" s="367" t="s">
        <v>71</v>
      </c>
      <c r="G62" s="367" t="s">
        <v>71</v>
      </c>
      <c r="H62" s="367" t="s">
        <v>398</v>
      </c>
      <c r="I62" s="367" t="s">
        <v>96</v>
      </c>
      <c r="J62" s="368">
        <v>7200000</v>
      </c>
      <c r="K62" s="367" t="s">
        <v>71</v>
      </c>
      <c r="L62" s="367"/>
      <c r="M62" s="367"/>
      <c r="N62" s="367"/>
    </row>
    <row r="63" spans="2:14" ht="24" customHeight="1" x14ac:dyDescent="0.35">
      <c r="B63" s="369" t="s">
        <v>344</v>
      </c>
      <c r="C63" s="369" t="s">
        <v>342</v>
      </c>
      <c r="D63" s="369" t="s">
        <v>308</v>
      </c>
      <c r="E63" s="369" t="s">
        <v>434</v>
      </c>
      <c r="F63" s="369" t="s">
        <v>71</v>
      </c>
      <c r="G63" s="369" t="s">
        <v>71</v>
      </c>
      <c r="H63" s="369" t="s">
        <v>398</v>
      </c>
      <c r="I63" s="369" t="s">
        <v>96</v>
      </c>
      <c r="J63" s="370">
        <v>87293286570</v>
      </c>
      <c r="K63" s="369" t="s">
        <v>71</v>
      </c>
      <c r="L63" s="369"/>
      <c r="M63" s="369"/>
      <c r="N63" s="369"/>
    </row>
    <row r="64" spans="2:14" ht="24" customHeight="1" x14ac:dyDescent="0.35">
      <c r="B64" s="367" t="s">
        <v>344</v>
      </c>
      <c r="C64" s="367" t="s">
        <v>342</v>
      </c>
      <c r="D64" s="367" t="s">
        <v>308</v>
      </c>
      <c r="E64" s="367" t="s">
        <v>512</v>
      </c>
      <c r="F64" s="367" t="s">
        <v>71</v>
      </c>
      <c r="G64" s="367" t="s">
        <v>71</v>
      </c>
      <c r="H64" s="367" t="s">
        <v>398</v>
      </c>
      <c r="I64" s="367" t="s">
        <v>96</v>
      </c>
      <c r="J64" s="368">
        <v>475339642185</v>
      </c>
      <c r="K64" s="367" t="s">
        <v>71</v>
      </c>
      <c r="L64" s="367"/>
      <c r="M64" s="367"/>
      <c r="N64" s="367"/>
    </row>
    <row r="65" spans="2:14" ht="24" customHeight="1" x14ac:dyDescent="0.35">
      <c r="B65" s="369" t="s">
        <v>344</v>
      </c>
      <c r="C65" s="369" t="s">
        <v>342</v>
      </c>
      <c r="D65" s="369" t="s">
        <v>308</v>
      </c>
      <c r="E65" s="369" t="s">
        <v>442</v>
      </c>
      <c r="F65" s="369" t="s">
        <v>71</v>
      </c>
      <c r="G65" s="369" t="s">
        <v>71</v>
      </c>
      <c r="H65" s="369" t="s">
        <v>398</v>
      </c>
      <c r="I65" s="369" t="s">
        <v>96</v>
      </c>
      <c r="J65" s="370">
        <v>4954957428</v>
      </c>
      <c r="K65" s="369" t="s">
        <v>71</v>
      </c>
      <c r="L65" s="369"/>
      <c r="M65" s="369"/>
      <c r="N65" s="369"/>
    </row>
    <row r="66" spans="2:14" ht="24" customHeight="1" x14ac:dyDescent="0.35">
      <c r="B66" s="367" t="s">
        <v>344</v>
      </c>
      <c r="C66" s="367" t="s">
        <v>342</v>
      </c>
      <c r="D66" s="367" t="s">
        <v>308</v>
      </c>
      <c r="E66" s="367" t="s">
        <v>432</v>
      </c>
      <c r="F66" s="367" t="s">
        <v>71</v>
      </c>
      <c r="G66" s="367" t="s">
        <v>71</v>
      </c>
      <c r="H66" s="367" t="s">
        <v>398</v>
      </c>
      <c r="I66" s="367" t="s">
        <v>96</v>
      </c>
      <c r="J66" s="368">
        <v>237425541824</v>
      </c>
      <c r="K66" s="367" t="s">
        <v>71</v>
      </c>
      <c r="L66" s="367"/>
      <c r="M66" s="367"/>
      <c r="N66" s="367"/>
    </row>
    <row r="67" spans="2:14" ht="24" customHeight="1" x14ac:dyDescent="0.35">
      <c r="B67" s="369" t="s">
        <v>344</v>
      </c>
      <c r="C67" s="369" t="s">
        <v>342</v>
      </c>
      <c r="D67" s="369" t="s">
        <v>311</v>
      </c>
      <c r="E67" s="369" t="s">
        <v>514</v>
      </c>
      <c r="F67" s="369" t="s">
        <v>71</v>
      </c>
      <c r="G67" s="369" t="s">
        <v>71</v>
      </c>
      <c r="H67" s="369" t="s">
        <v>398</v>
      </c>
      <c r="I67" s="369" t="s">
        <v>96</v>
      </c>
      <c r="J67" s="370">
        <v>475339642185</v>
      </c>
      <c r="K67" s="369" t="s">
        <v>71</v>
      </c>
      <c r="L67" s="369"/>
      <c r="M67" s="369"/>
      <c r="N67" s="369"/>
    </row>
    <row r="68" spans="2:14" ht="24" customHeight="1" x14ac:dyDescent="0.35">
      <c r="B68" s="367" t="s">
        <v>344</v>
      </c>
      <c r="C68" s="367" t="s">
        <v>342</v>
      </c>
      <c r="D68" s="367" t="s">
        <v>311</v>
      </c>
      <c r="E68" s="367" t="s">
        <v>436</v>
      </c>
      <c r="F68" s="367" t="s">
        <v>71</v>
      </c>
      <c r="G68" s="367" t="s">
        <v>71</v>
      </c>
      <c r="H68" s="367" t="s">
        <v>398</v>
      </c>
      <c r="I68" s="367" t="s">
        <v>96</v>
      </c>
      <c r="J68" s="368">
        <v>37453463714</v>
      </c>
      <c r="K68" s="367" t="s">
        <v>71</v>
      </c>
      <c r="L68" s="367"/>
      <c r="M68" s="367"/>
      <c r="N68" s="367"/>
    </row>
    <row r="69" spans="2:14" ht="24" customHeight="1" x14ac:dyDescent="0.35">
      <c r="B69" s="367" t="s">
        <v>344</v>
      </c>
      <c r="C69" s="367" t="s">
        <v>342</v>
      </c>
      <c r="D69" s="367" t="s">
        <v>319</v>
      </c>
      <c r="E69" s="367" t="s">
        <v>446</v>
      </c>
      <c r="F69" s="367" t="s">
        <v>71</v>
      </c>
      <c r="G69" s="367" t="s">
        <v>71</v>
      </c>
      <c r="H69" s="367" t="s">
        <v>398</v>
      </c>
      <c r="I69" s="367" t="s">
        <v>96</v>
      </c>
      <c r="J69" s="368">
        <v>11545562188.112</v>
      </c>
      <c r="K69" s="367" t="s">
        <v>71</v>
      </c>
      <c r="L69" s="367"/>
      <c r="M69" s="367"/>
      <c r="N69" s="367"/>
    </row>
    <row r="70" spans="2:14" ht="24" customHeight="1" x14ac:dyDescent="0.35">
      <c r="B70" s="369" t="s">
        <v>344</v>
      </c>
      <c r="C70" s="369" t="s">
        <v>346</v>
      </c>
      <c r="D70" s="369" t="s">
        <v>308</v>
      </c>
      <c r="E70" s="369" t="s">
        <v>434</v>
      </c>
      <c r="F70" s="369" t="s">
        <v>71</v>
      </c>
      <c r="G70" s="369" t="s">
        <v>71</v>
      </c>
      <c r="H70" s="369" t="s">
        <v>398</v>
      </c>
      <c r="I70" s="369" t="s">
        <v>96</v>
      </c>
      <c r="J70" s="370">
        <v>235018653786</v>
      </c>
      <c r="K70" s="369" t="s">
        <v>71</v>
      </c>
      <c r="L70" s="369"/>
      <c r="M70" s="369"/>
      <c r="N70" s="369"/>
    </row>
    <row r="71" spans="2:14" ht="24" customHeight="1" x14ac:dyDescent="0.35">
      <c r="B71" s="367" t="s">
        <v>344</v>
      </c>
      <c r="C71" s="367" t="s">
        <v>346</v>
      </c>
      <c r="D71" s="367" t="s">
        <v>308</v>
      </c>
      <c r="E71" s="367" t="s">
        <v>442</v>
      </c>
      <c r="F71" s="367" t="s">
        <v>71</v>
      </c>
      <c r="G71" s="367" t="s">
        <v>71</v>
      </c>
      <c r="H71" s="367" t="s">
        <v>398</v>
      </c>
      <c r="I71" s="367" t="s">
        <v>96</v>
      </c>
      <c r="J71" s="368">
        <v>19065324643</v>
      </c>
      <c r="K71" s="367" t="s">
        <v>71</v>
      </c>
      <c r="L71" s="367"/>
      <c r="M71" s="367"/>
      <c r="N71" s="367"/>
    </row>
    <row r="72" spans="2:14" ht="24" customHeight="1" x14ac:dyDescent="0.35">
      <c r="B72" s="369" t="s">
        <v>344</v>
      </c>
      <c r="C72" s="369" t="s">
        <v>346</v>
      </c>
      <c r="D72" s="369" t="s">
        <v>308</v>
      </c>
      <c r="E72" s="369" t="s">
        <v>452</v>
      </c>
      <c r="F72" s="369" t="s">
        <v>71</v>
      </c>
      <c r="G72" s="369" t="s">
        <v>71</v>
      </c>
      <c r="H72" s="369" t="s">
        <v>398</v>
      </c>
      <c r="I72" s="369" t="s">
        <v>96</v>
      </c>
      <c r="J72" s="370">
        <v>49516080291</v>
      </c>
      <c r="K72" s="369" t="s">
        <v>71</v>
      </c>
      <c r="L72" s="369"/>
      <c r="M72" s="369"/>
      <c r="N72" s="369"/>
    </row>
    <row r="73" spans="2:14" ht="24" customHeight="1" x14ac:dyDescent="0.35">
      <c r="B73" s="367" t="s">
        <v>344</v>
      </c>
      <c r="C73" s="367" t="s">
        <v>346</v>
      </c>
      <c r="D73" s="367" t="s">
        <v>308</v>
      </c>
      <c r="E73" s="367" t="s">
        <v>466</v>
      </c>
      <c r="F73" s="367" t="s">
        <v>71</v>
      </c>
      <c r="G73" s="367" t="s">
        <v>71</v>
      </c>
      <c r="H73" s="367" t="s">
        <v>398</v>
      </c>
      <c r="I73" s="367" t="s">
        <v>96</v>
      </c>
      <c r="J73" s="368">
        <v>171908511</v>
      </c>
      <c r="K73" s="367" t="s">
        <v>71</v>
      </c>
      <c r="L73" s="367"/>
      <c r="M73" s="367"/>
      <c r="N73" s="367"/>
    </row>
    <row r="74" spans="2:14" ht="24" customHeight="1" x14ac:dyDescent="0.35">
      <c r="B74" s="369" t="s">
        <v>344</v>
      </c>
      <c r="C74" s="369" t="s">
        <v>346</v>
      </c>
      <c r="D74" s="369" t="s">
        <v>311</v>
      </c>
      <c r="E74" s="369" t="s">
        <v>436</v>
      </c>
      <c r="F74" s="369" t="s">
        <v>71</v>
      </c>
      <c r="G74" s="369" t="s">
        <v>71</v>
      </c>
      <c r="H74" s="369" t="s">
        <v>398</v>
      </c>
      <c r="I74" s="369" t="s">
        <v>96</v>
      </c>
      <c r="J74" s="370">
        <v>96572449491</v>
      </c>
      <c r="K74" s="369" t="s">
        <v>71</v>
      </c>
      <c r="L74" s="369"/>
      <c r="M74" s="369"/>
      <c r="N74" s="369"/>
    </row>
    <row r="75" spans="2:14" ht="24" customHeight="1" x14ac:dyDescent="0.35">
      <c r="B75" s="367" t="s">
        <v>344</v>
      </c>
      <c r="C75" s="367" t="s">
        <v>346</v>
      </c>
      <c r="D75" s="367" t="s">
        <v>312</v>
      </c>
      <c r="E75" s="367" t="s">
        <v>515</v>
      </c>
      <c r="F75" s="367" t="s">
        <v>71</v>
      </c>
      <c r="G75" s="367" t="s">
        <v>71</v>
      </c>
      <c r="H75" s="367" t="s">
        <v>398</v>
      </c>
      <c r="I75" s="367" t="s">
        <v>96</v>
      </c>
      <c r="J75" s="368">
        <v>332767695409.11499</v>
      </c>
      <c r="K75" s="367" t="s">
        <v>71</v>
      </c>
      <c r="L75" s="367"/>
      <c r="M75" s="367"/>
      <c r="N75" s="367"/>
    </row>
    <row r="76" spans="2:14" s="326" customFormat="1" ht="24" customHeight="1" x14ac:dyDescent="0.35">
      <c r="B76" s="369" t="s">
        <v>344</v>
      </c>
      <c r="C76" s="369" t="s">
        <v>346</v>
      </c>
      <c r="D76" s="369" t="s">
        <v>316</v>
      </c>
      <c r="E76" s="369" t="s">
        <v>444</v>
      </c>
      <c r="F76" s="369" t="s">
        <v>71</v>
      </c>
      <c r="G76" s="369" t="s">
        <v>71</v>
      </c>
      <c r="H76" s="369" t="s">
        <v>398</v>
      </c>
      <c r="I76" s="369" t="s">
        <v>96</v>
      </c>
      <c r="J76" s="370">
        <v>91047135884.592407</v>
      </c>
      <c r="K76" s="369" t="s">
        <v>71</v>
      </c>
      <c r="L76" s="369"/>
      <c r="M76" s="369"/>
      <c r="N76" s="369"/>
    </row>
    <row r="77" spans="2:14" ht="24" customHeight="1" x14ac:dyDescent="0.35">
      <c r="B77" s="367" t="s">
        <v>344</v>
      </c>
      <c r="C77" s="367" t="s">
        <v>346</v>
      </c>
      <c r="D77" s="367" t="s">
        <v>319</v>
      </c>
      <c r="E77" s="367" t="s">
        <v>446</v>
      </c>
      <c r="F77" s="367" t="s">
        <v>71</v>
      </c>
      <c r="G77" s="367" t="s">
        <v>71</v>
      </c>
      <c r="H77" s="367" t="s">
        <v>398</v>
      </c>
      <c r="I77" s="367" t="s">
        <v>96</v>
      </c>
      <c r="J77" s="368">
        <v>12200903598</v>
      </c>
      <c r="K77" s="367" t="s">
        <v>71</v>
      </c>
      <c r="L77" s="367"/>
      <c r="M77" s="367"/>
      <c r="N77" s="367"/>
    </row>
    <row r="78" spans="2:14" ht="24" customHeight="1" x14ac:dyDescent="0.35">
      <c r="B78" s="369" t="s">
        <v>344</v>
      </c>
      <c r="C78" s="369" t="s">
        <v>352</v>
      </c>
      <c r="D78" s="369" t="s">
        <v>308</v>
      </c>
      <c r="E78" s="369" t="s">
        <v>442</v>
      </c>
      <c r="F78" s="369" t="s">
        <v>71</v>
      </c>
      <c r="G78" s="369" t="s">
        <v>71</v>
      </c>
      <c r="H78" s="369" t="s">
        <v>398</v>
      </c>
      <c r="I78" s="369" t="s">
        <v>96</v>
      </c>
      <c r="J78" s="370">
        <v>12111385566</v>
      </c>
      <c r="K78" s="369" t="s">
        <v>71</v>
      </c>
      <c r="L78" s="369"/>
      <c r="M78" s="369"/>
      <c r="N78" s="369"/>
    </row>
    <row r="79" spans="2:14" ht="24" customHeight="1" x14ac:dyDescent="0.35">
      <c r="B79" s="367" t="s">
        <v>344</v>
      </c>
      <c r="C79" s="367" t="s">
        <v>352</v>
      </c>
      <c r="D79" s="367" t="s">
        <v>308</v>
      </c>
      <c r="E79" s="367" t="s">
        <v>432</v>
      </c>
      <c r="F79" s="367" t="s">
        <v>71</v>
      </c>
      <c r="G79" s="367" t="s">
        <v>71</v>
      </c>
      <c r="H79" s="367" t="s">
        <v>398</v>
      </c>
      <c r="I79" s="367" t="s">
        <v>96</v>
      </c>
      <c r="J79" s="368">
        <v>32546443977</v>
      </c>
      <c r="K79" s="367" t="s">
        <v>71</v>
      </c>
      <c r="L79" s="367"/>
      <c r="M79" s="367"/>
      <c r="N79" s="367"/>
    </row>
    <row r="80" spans="2:14" ht="24" customHeight="1" x14ac:dyDescent="0.35">
      <c r="B80" s="369" t="s">
        <v>344</v>
      </c>
      <c r="C80" s="369" t="s">
        <v>352</v>
      </c>
      <c r="D80" s="369" t="s">
        <v>311</v>
      </c>
      <c r="E80" s="369" t="s">
        <v>436</v>
      </c>
      <c r="F80" s="369" t="s">
        <v>71</v>
      </c>
      <c r="G80" s="369" t="s">
        <v>71</v>
      </c>
      <c r="H80" s="369" t="s">
        <v>398</v>
      </c>
      <c r="I80" s="369" t="s">
        <v>96</v>
      </c>
      <c r="J80" s="370">
        <v>13127192141</v>
      </c>
      <c r="K80" s="369" t="s">
        <v>71</v>
      </c>
      <c r="L80" s="369"/>
      <c r="M80" s="369"/>
      <c r="N80" s="369"/>
    </row>
    <row r="81" spans="2:14" ht="24" customHeight="1" x14ac:dyDescent="0.35">
      <c r="B81" s="367" t="s">
        <v>344</v>
      </c>
      <c r="C81" s="367" t="s">
        <v>352</v>
      </c>
      <c r="D81" s="367" t="s">
        <v>308</v>
      </c>
      <c r="E81" s="367" t="s">
        <v>452</v>
      </c>
      <c r="F81" s="367" t="s">
        <v>71</v>
      </c>
      <c r="G81" s="367" t="s">
        <v>71</v>
      </c>
      <c r="H81" s="367" t="s">
        <v>398</v>
      </c>
      <c r="I81" s="367" t="s">
        <v>96</v>
      </c>
      <c r="J81" s="368">
        <v>22316397442</v>
      </c>
      <c r="K81" s="367" t="s">
        <v>71</v>
      </c>
      <c r="L81" s="367"/>
      <c r="M81" s="367"/>
      <c r="N81" s="367"/>
    </row>
    <row r="82" spans="2:14" ht="24" customHeight="1" x14ac:dyDescent="0.35">
      <c r="B82" s="369" t="s">
        <v>344</v>
      </c>
      <c r="C82" s="369" t="s">
        <v>352</v>
      </c>
      <c r="D82" s="369" t="s">
        <v>319</v>
      </c>
      <c r="E82" s="369" t="s">
        <v>446</v>
      </c>
      <c r="F82" s="369" t="s">
        <v>71</v>
      </c>
      <c r="G82" s="369" t="s">
        <v>71</v>
      </c>
      <c r="H82" s="369" t="s">
        <v>398</v>
      </c>
      <c r="I82" s="369" t="s">
        <v>96</v>
      </c>
      <c r="J82" s="370">
        <v>8167175613</v>
      </c>
      <c r="K82" s="369" t="s">
        <v>71</v>
      </c>
      <c r="L82" s="369"/>
      <c r="M82" s="369"/>
      <c r="N82" s="369"/>
    </row>
    <row r="83" spans="2:14" ht="24" customHeight="1" x14ac:dyDescent="0.35">
      <c r="B83" s="367" t="s">
        <v>344</v>
      </c>
      <c r="C83" s="367" t="s">
        <v>352</v>
      </c>
      <c r="D83" s="367" t="s">
        <v>311</v>
      </c>
      <c r="E83" s="367" t="s">
        <v>516</v>
      </c>
      <c r="F83" s="367" t="s">
        <v>85</v>
      </c>
      <c r="G83" s="367" t="s">
        <v>85</v>
      </c>
      <c r="H83" s="367" t="s">
        <v>398</v>
      </c>
      <c r="I83" s="367" t="s">
        <v>96</v>
      </c>
      <c r="J83" s="368">
        <v>71898224932.725601</v>
      </c>
      <c r="K83" s="367" t="s">
        <v>71</v>
      </c>
      <c r="L83" s="367"/>
      <c r="M83" s="367"/>
      <c r="N83" s="367"/>
    </row>
    <row r="84" spans="2:14" ht="24" customHeight="1" x14ac:dyDescent="0.35">
      <c r="B84" s="369" t="s">
        <v>344</v>
      </c>
      <c r="C84" s="369" t="s">
        <v>360</v>
      </c>
      <c r="D84" s="369" t="s">
        <v>308</v>
      </c>
      <c r="E84" s="369" t="s">
        <v>442</v>
      </c>
      <c r="F84" s="369" t="s">
        <v>71</v>
      </c>
      <c r="G84" s="369" t="s">
        <v>71</v>
      </c>
      <c r="H84" s="369" t="s">
        <v>398</v>
      </c>
      <c r="I84" s="369" t="s">
        <v>96</v>
      </c>
      <c r="J84" s="370">
        <v>1836059171</v>
      </c>
      <c r="K84" s="369" t="s">
        <v>71</v>
      </c>
      <c r="L84" s="369"/>
      <c r="M84" s="369"/>
      <c r="N84" s="369"/>
    </row>
    <row r="85" spans="2:14" ht="24" customHeight="1" x14ac:dyDescent="0.35">
      <c r="B85" s="367" t="s">
        <v>344</v>
      </c>
      <c r="C85" s="367" t="s">
        <v>360</v>
      </c>
      <c r="D85" s="367" t="s">
        <v>308</v>
      </c>
      <c r="E85" s="367" t="s">
        <v>432</v>
      </c>
      <c r="F85" s="367" t="s">
        <v>71</v>
      </c>
      <c r="G85" s="367" t="s">
        <v>71</v>
      </c>
      <c r="H85" s="367" t="s">
        <v>398</v>
      </c>
      <c r="I85" s="367" t="s">
        <v>96</v>
      </c>
      <c r="J85" s="368">
        <v>925333271</v>
      </c>
      <c r="K85" s="367" t="s">
        <v>71</v>
      </c>
      <c r="L85" s="367"/>
      <c r="M85" s="367"/>
      <c r="N85" s="367"/>
    </row>
    <row r="86" spans="2:14" ht="24" customHeight="1" x14ac:dyDescent="0.35">
      <c r="B86" s="367" t="s">
        <v>344</v>
      </c>
      <c r="C86" s="367" t="s">
        <v>360</v>
      </c>
      <c r="D86" s="367" t="s">
        <v>311</v>
      </c>
      <c r="E86" s="367" t="s">
        <v>436</v>
      </c>
      <c r="F86" s="367"/>
      <c r="G86" s="367" t="s">
        <v>71</v>
      </c>
      <c r="H86" s="367" t="s">
        <v>398</v>
      </c>
      <c r="I86" s="367" t="s">
        <v>96</v>
      </c>
      <c r="J86" s="368">
        <v>27797127316</v>
      </c>
      <c r="K86" s="367" t="s">
        <v>71</v>
      </c>
      <c r="L86" s="367"/>
      <c r="M86" s="367"/>
      <c r="N86" s="367"/>
    </row>
    <row r="87" spans="2:14" s="326" customFormat="1" ht="24" customHeight="1" x14ac:dyDescent="0.35">
      <c r="B87" s="369" t="s">
        <v>344</v>
      </c>
      <c r="C87" s="369" t="s">
        <v>378</v>
      </c>
      <c r="D87" s="369" t="s">
        <v>313</v>
      </c>
      <c r="E87" s="369" t="s">
        <v>448</v>
      </c>
      <c r="F87" s="369" t="s">
        <v>71</v>
      </c>
      <c r="G87" s="369" t="s">
        <v>71</v>
      </c>
      <c r="H87" s="369" t="s">
        <v>398</v>
      </c>
      <c r="I87" s="369" t="s">
        <v>96</v>
      </c>
      <c r="J87" s="370">
        <v>13709447</v>
      </c>
      <c r="K87" s="369" t="s">
        <v>71</v>
      </c>
      <c r="L87" s="369"/>
      <c r="M87" s="369"/>
      <c r="N87" s="369"/>
    </row>
    <row r="88" spans="2:14" ht="24" customHeight="1" x14ac:dyDescent="0.35">
      <c r="B88" s="367" t="s">
        <v>344</v>
      </c>
      <c r="C88" s="367" t="s">
        <v>378</v>
      </c>
      <c r="D88" s="367" t="s">
        <v>313</v>
      </c>
      <c r="E88" s="367" t="s">
        <v>450</v>
      </c>
      <c r="F88" s="367" t="s">
        <v>71</v>
      </c>
      <c r="G88" s="367" t="s">
        <v>71</v>
      </c>
      <c r="H88" s="367" t="s">
        <v>398</v>
      </c>
      <c r="I88" s="367" t="s">
        <v>96</v>
      </c>
      <c r="J88" s="368">
        <v>458239129</v>
      </c>
      <c r="K88" s="367" t="s">
        <v>71</v>
      </c>
      <c r="L88" s="367"/>
      <c r="M88" s="367"/>
      <c r="N88" s="367"/>
    </row>
    <row r="89" spans="2:14" ht="24" customHeight="1" x14ac:dyDescent="0.35">
      <c r="B89" s="369" t="s">
        <v>344</v>
      </c>
      <c r="C89" s="369" t="s">
        <v>378</v>
      </c>
      <c r="D89" s="369" t="s">
        <v>308</v>
      </c>
      <c r="E89" s="369" t="s">
        <v>442</v>
      </c>
      <c r="F89" s="369" t="s">
        <v>71</v>
      </c>
      <c r="G89" s="369" t="s">
        <v>71</v>
      </c>
      <c r="H89" s="369" t="s">
        <v>398</v>
      </c>
      <c r="I89" s="369" t="s">
        <v>96</v>
      </c>
      <c r="J89" s="370">
        <v>185190742</v>
      </c>
      <c r="K89" s="369" t="s">
        <v>71</v>
      </c>
      <c r="L89" s="369"/>
      <c r="M89" s="369"/>
      <c r="N89" s="369"/>
    </row>
    <row r="90" spans="2:14" s="326" customFormat="1" ht="24" customHeight="1" x14ac:dyDescent="0.35">
      <c r="B90" s="367" t="s">
        <v>344</v>
      </c>
      <c r="C90" s="367" t="s">
        <v>378</v>
      </c>
      <c r="D90" s="367" t="s">
        <v>308</v>
      </c>
      <c r="E90" s="367" t="s">
        <v>452</v>
      </c>
      <c r="F90" s="367" t="s">
        <v>71</v>
      </c>
      <c r="G90" s="367" t="s">
        <v>71</v>
      </c>
      <c r="H90" s="367" t="s">
        <v>398</v>
      </c>
      <c r="I90" s="367" t="s">
        <v>96</v>
      </c>
      <c r="J90" s="368">
        <v>5047455</v>
      </c>
      <c r="K90" s="367" t="s">
        <v>71</v>
      </c>
      <c r="L90" s="367"/>
      <c r="M90" s="367"/>
      <c r="N90" s="367"/>
    </row>
    <row r="91" spans="2:14" ht="24" customHeight="1" x14ac:dyDescent="0.35">
      <c r="B91" s="367" t="s">
        <v>344</v>
      </c>
      <c r="C91" s="367" t="s">
        <v>378</v>
      </c>
      <c r="D91" s="367" t="s">
        <v>311</v>
      </c>
      <c r="E91" s="367" t="s">
        <v>436</v>
      </c>
      <c r="F91" s="367" t="s">
        <v>71</v>
      </c>
      <c r="G91" s="367" t="s">
        <v>71</v>
      </c>
      <c r="H91" s="367" t="s">
        <v>398</v>
      </c>
      <c r="I91" s="367" t="s">
        <v>96</v>
      </c>
      <c r="J91" s="368">
        <v>1206337867</v>
      </c>
      <c r="K91" s="367" t="s">
        <v>71</v>
      </c>
      <c r="L91" s="367"/>
      <c r="M91" s="367"/>
      <c r="N91" s="367"/>
    </row>
    <row r="92" spans="2:14" ht="24" customHeight="1" x14ac:dyDescent="0.35">
      <c r="B92" s="369" t="s">
        <v>344</v>
      </c>
      <c r="C92" s="369" t="s">
        <v>358</v>
      </c>
      <c r="D92" s="369" t="s">
        <v>308</v>
      </c>
      <c r="E92" s="369" t="s">
        <v>432</v>
      </c>
      <c r="F92" s="369" t="s">
        <v>71</v>
      </c>
      <c r="G92" s="369" t="s">
        <v>71</v>
      </c>
      <c r="H92" s="369" t="s">
        <v>398</v>
      </c>
      <c r="I92" s="369" t="s">
        <v>96</v>
      </c>
      <c r="J92" s="370">
        <v>20099497899</v>
      </c>
      <c r="K92" s="369" t="s">
        <v>71</v>
      </c>
      <c r="L92" s="369"/>
      <c r="M92" s="369"/>
      <c r="N92" s="369"/>
    </row>
    <row r="93" spans="2:14" ht="24" customHeight="1" x14ac:dyDescent="0.35">
      <c r="B93" s="367" t="s">
        <v>344</v>
      </c>
      <c r="C93" s="369" t="s">
        <v>358</v>
      </c>
      <c r="D93" s="367" t="s">
        <v>311</v>
      </c>
      <c r="E93" s="367" t="s">
        <v>436</v>
      </c>
      <c r="F93" s="367" t="s">
        <v>71</v>
      </c>
      <c r="G93" s="367" t="s">
        <v>71</v>
      </c>
      <c r="H93" s="367" t="s">
        <v>398</v>
      </c>
      <c r="I93" s="367" t="s">
        <v>96</v>
      </c>
      <c r="J93" s="368">
        <v>22673610944</v>
      </c>
      <c r="K93" s="367" t="s">
        <v>71</v>
      </c>
      <c r="L93" s="367"/>
      <c r="M93" s="367"/>
      <c r="N93" s="367"/>
    </row>
    <row r="94" spans="2:14" ht="24" customHeight="1" x14ac:dyDescent="0.35">
      <c r="B94" s="369" t="s">
        <v>344</v>
      </c>
      <c r="C94" s="369" t="s">
        <v>358</v>
      </c>
      <c r="D94" s="369" t="s">
        <v>319</v>
      </c>
      <c r="E94" s="369" t="s">
        <v>446</v>
      </c>
      <c r="F94" s="369" t="s">
        <v>71</v>
      </c>
      <c r="G94" s="369" t="s">
        <v>71</v>
      </c>
      <c r="H94" s="369" t="s">
        <v>398</v>
      </c>
      <c r="I94" s="369" t="s">
        <v>96</v>
      </c>
      <c r="J94" s="370">
        <v>206245956</v>
      </c>
      <c r="K94" s="369" t="s">
        <v>71</v>
      </c>
      <c r="L94" s="369"/>
      <c r="M94" s="369"/>
      <c r="N94" s="369"/>
    </row>
    <row r="95" spans="2:14" ht="24" customHeight="1" x14ac:dyDescent="0.35">
      <c r="B95" s="367" t="s">
        <v>344</v>
      </c>
      <c r="C95" s="369" t="s">
        <v>358</v>
      </c>
      <c r="D95" s="367" t="s">
        <v>324</v>
      </c>
      <c r="E95" s="367" t="s">
        <v>453</v>
      </c>
      <c r="F95" s="367" t="s">
        <v>71</v>
      </c>
      <c r="G95" s="367" t="s">
        <v>71</v>
      </c>
      <c r="H95" s="367" t="s">
        <v>398</v>
      </c>
      <c r="I95" s="367" t="s">
        <v>96</v>
      </c>
      <c r="J95" s="368">
        <v>602513052</v>
      </c>
      <c r="K95" s="367" t="s">
        <v>71</v>
      </c>
      <c r="L95" s="367"/>
      <c r="M95" s="367"/>
      <c r="N95" s="367"/>
    </row>
    <row r="96" spans="2:14" ht="24" customHeight="1" x14ac:dyDescent="0.35">
      <c r="B96" s="369" t="s">
        <v>344</v>
      </c>
      <c r="C96" s="369" t="s">
        <v>380</v>
      </c>
      <c r="D96" s="369" t="s">
        <v>308</v>
      </c>
      <c r="E96" s="369" t="s">
        <v>442</v>
      </c>
      <c r="F96" s="369" t="s">
        <v>71</v>
      </c>
      <c r="G96" s="369" t="s">
        <v>71</v>
      </c>
      <c r="H96" s="369" t="s">
        <v>398</v>
      </c>
      <c r="I96" s="369" t="s">
        <v>96</v>
      </c>
      <c r="J96" s="370">
        <v>78926393</v>
      </c>
      <c r="K96" s="369" t="s">
        <v>71</v>
      </c>
      <c r="L96" s="369"/>
      <c r="M96" s="369"/>
      <c r="N96" s="369"/>
    </row>
    <row r="97" spans="2:14" ht="24" customHeight="1" x14ac:dyDescent="0.35">
      <c r="B97" s="369" t="s">
        <v>344</v>
      </c>
      <c r="C97" s="369" t="s">
        <v>380</v>
      </c>
      <c r="D97" s="369" t="s">
        <v>308</v>
      </c>
      <c r="E97" s="369" t="s">
        <v>464</v>
      </c>
      <c r="F97" s="369" t="s">
        <v>71</v>
      </c>
      <c r="G97" s="369" t="s">
        <v>71</v>
      </c>
      <c r="H97" s="369" t="s">
        <v>398</v>
      </c>
      <c r="I97" s="369" t="s">
        <v>96</v>
      </c>
      <c r="J97" s="370">
        <v>17959546</v>
      </c>
      <c r="K97" s="369" t="s">
        <v>71</v>
      </c>
      <c r="L97" s="369"/>
      <c r="M97" s="369"/>
      <c r="N97" s="369"/>
    </row>
    <row r="98" spans="2:14" s="326" customFormat="1" ht="24" customHeight="1" x14ac:dyDescent="0.35">
      <c r="B98" s="369" t="s">
        <v>344</v>
      </c>
      <c r="C98" s="369" t="s">
        <v>380</v>
      </c>
      <c r="D98" s="369" t="s">
        <v>311</v>
      </c>
      <c r="E98" s="369" t="s">
        <v>436</v>
      </c>
      <c r="F98" s="369"/>
      <c r="G98" s="369" t="s">
        <v>71</v>
      </c>
      <c r="H98" s="369" t="s">
        <v>398</v>
      </c>
      <c r="I98" s="369" t="s">
        <v>96</v>
      </c>
      <c r="J98" s="370">
        <v>2643052128</v>
      </c>
      <c r="K98" s="369" t="s">
        <v>71</v>
      </c>
      <c r="L98" s="369"/>
      <c r="M98" s="369"/>
      <c r="N98" s="369"/>
    </row>
    <row r="99" spans="2:14" ht="24" customHeight="1" x14ac:dyDescent="0.35">
      <c r="B99" s="369" t="s">
        <v>344</v>
      </c>
      <c r="C99" s="369" t="s">
        <v>357</v>
      </c>
      <c r="D99" s="369" t="s">
        <v>308</v>
      </c>
      <c r="E99" s="369" t="s">
        <v>432</v>
      </c>
      <c r="F99" s="369" t="s">
        <v>71</v>
      </c>
      <c r="G99" s="369" t="s">
        <v>71</v>
      </c>
      <c r="H99" s="369" t="s">
        <v>398</v>
      </c>
      <c r="I99" s="369" t="s">
        <v>96</v>
      </c>
      <c r="J99" s="370">
        <v>936714095</v>
      </c>
      <c r="K99" s="369" t="s">
        <v>71</v>
      </c>
      <c r="L99" s="369"/>
      <c r="M99" s="369"/>
      <c r="N99" s="369"/>
    </row>
    <row r="100" spans="2:14" ht="24" customHeight="1" x14ac:dyDescent="0.35">
      <c r="B100" s="367" t="s">
        <v>344</v>
      </c>
      <c r="C100" s="367" t="s">
        <v>357</v>
      </c>
      <c r="D100" s="367" t="s">
        <v>308</v>
      </c>
      <c r="E100" s="367" t="s">
        <v>452</v>
      </c>
      <c r="F100" s="367" t="s">
        <v>71</v>
      </c>
      <c r="G100" s="367" t="s">
        <v>71</v>
      </c>
      <c r="H100" s="367" t="s">
        <v>398</v>
      </c>
      <c r="I100" s="367" t="s">
        <v>96</v>
      </c>
      <c r="J100" s="368">
        <v>7697026596</v>
      </c>
      <c r="K100" s="367" t="s">
        <v>71</v>
      </c>
      <c r="L100" s="367"/>
      <c r="M100" s="367"/>
      <c r="N100" s="367"/>
    </row>
    <row r="101" spans="2:14" ht="24" customHeight="1" x14ac:dyDescent="0.35">
      <c r="B101" s="369" t="s">
        <v>344</v>
      </c>
      <c r="C101" s="369" t="s">
        <v>357</v>
      </c>
      <c r="D101" s="369" t="s">
        <v>311</v>
      </c>
      <c r="E101" s="369" t="s">
        <v>436</v>
      </c>
      <c r="F101" s="369" t="s">
        <v>71</v>
      </c>
      <c r="G101" s="369" t="s">
        <v>71</v>
      </c>
      <c r="H101" s="369" t="s">
        <v>398</v>
      </c>
      <c r="I101" s="369" t="s">
        <v>96</v>
      </c>
      <c r="J101" s="370">
        <v>4180147003</v>
      </c>
      <c r="K101" s="369" t="s">
        <v>71</v>
      </c>
      <c r="L101" s="369"/>
      <c r="M101" s="369"/>
      <c r="N101" s="369"/>
    </row>
    <row r="102" spans="2:14" s="326" customFormat="1" ht="24" customHeight="1" x14ac:dyDescent="0.35">
      <c r="B102" s="367" t="s">
        <v>344</v>
      </c>
      <c r="C102" s="367" t="s">
        <v>357</v>
      </c>
      <c r="D102" s="367" t="s">
        <v>316</v>
      </c>
      <c r="E102" s="367" t="s">
        <v>444</v>
      </c>
      <c r="F102" s="367" t="s">
        <v>71</v>
      </c>
      <c r="G102" s="367" t="s">
        <v>71</v>
      </c>
      <c r="H102" s="367" t="s">
        <v>398</v>
      </c>
      <c r="I102" s="367" t="s">
        <v>96</v>
      </c>
      <c r="J102" s="368">
        <v>61265489303</v>
      </c>
      <c r="K102" s="367" t="s">
        <v>71</v>
      </c>
      <c r="L102" s="367"/>
      <c r="M102" s="367"/>
      <c r="N102" s="367"/>
    </row>
    <row r="103" spans="2:14" ht="24" customHeight="1" x14ac:dyDescent="0.35">
      <c r="B103" s="369" t="s">
        <v>344</v>
      </c>
      <c r="C103" s="369" t="s">
        <v>354</v>
      </c>
      <c r="D103" s="369" t="s">
        <v>308</v>
      </c>
      <c r="E103" s="369" t="s">
        <v>442</v>
      </c>
      <c r="F103" s="369" t="s">
        <v>71</v>
      </c>
      <c r="G103" s="369" t="s">
        <v>71</v>
      </c>
      <c r="H103" s="369" t="s">
        <v>398</v>
      </c>
      <c r="I103" s="369" t="s">
        <v>96</v>
      </c>
      <c r="J103" s="370">
        <v>4569479547</v>
      </c>
      <c r="K103" s="369" t="s">
        <v>71</v>
      </c>
      <c r="L103" s="369"/>
      <c r="M103" s="369"/>
      <c r="N103" s="369"/>
    </row>
    <row r="104" spans="2:14" ht="24" customHeight="1" x14ac:dyDescent="0.35">
      <c r="B104" s="367" t="s">
        <v>344</v>
      </c>
      <c r="C104" s="367" t="s">
        <v>354</v>
      </c>
      <c r="D104" s="367" t="s">
        <v>308</v>
      </c>
      <c r="E104" s="367" t="s">
        <v>432</v>
      </c>
      <c r="F104" s="367" t="s">
        <v>71</v>
      </c>
      <c r="G104" s="367" t="s">
        <v>71</v>
      </c>
      <c r="H104" s="367" t="s">
        <v>398</v>
      </c>
      <c r="I104" s="367" t="s">
        <v>96</v>
      </c>
      <c r="J104" s="368">
        <v>10658500600</v>
      </c>
      <c r="K104" s="367" t="s">
        <v>71</v>
      </c>
      <c r="L104" s="367"/>
      <c r="M104" s="367"/>
      <c r="N104" s="367"/>
    </row>
    <row r="105" spans="2:14" s="326" customFormat="1" ht="24" customHeight="1" x14ac:dyDescent="0.35">
      <c r="B105" s="367" t="s">
        <v>344</v>
      </c>
      <c r="C105" s="367" t="s">
        <v>354</v>
      </c>
      <c r="D105" s="367" t="s">
        <v>308</v>
      </c>
      <c r="E105" s="367" t="s">
        <v>429</v>
      </c>
      <c r="F105" s="367" t="s">
        <v>71</v>
      </c>
      <c r="G105" s="367" t="s">
        <v>71</v>
      </c>
      <c r="H105" s="367" t="s">
        <v>398</v>
      </c>
      <c r="I105" s="367" t="s">
        <v>96</v>
      </c>
      <c r="J105" s="368">
        <v>74616053412</v>
      </c>
      <c r="K105" s="367" t="s">
        <v>71</v>
      </c>
      <c r="L105" s="367"/>
      <c r="M105" s="367"/>
      <c r="N105" s="367"/>
    </row>
    <row r="106" spans="2:14" ht="24" customHeight="1" x14ac:dyDescent="0.35">
      <c r="B106" s="369" t="s">
        <v>344</v>
      </c>
      <c r="C106" s="369" t="s">
        <v>366</v>
      </c>
      <c r="D106" s="369" t="s">
        <v>308</v>
      </c>
      <c r="E106" s="369" t="s">
        <v>442</v>
      </c>
      <c r="F106" s="369" t="s">
        <v>71</v>
      </c>
      <c r="G106" s="369" t="s">
        <v>71</v>
      </c>
      <c r="H106" s="369" t="s">
        <v>398</v>
      </c>
      <c r="I106" s="369" t="s">
        <v>96</v>
      </c>
      <c r="J106" s="370">
        <v>1542495802</v>
      </c>
      <c r="K106" s="369" t="s">
        <v>71</v>
      </c>
      <c r="L106" s="369"/>
      <c r="M106" s="369"/>
      <c r="N106" s="369"/>
    </row>
    <row r="107" spans="2:14" ht="24" customHeight="1" x14ac:dyDescent="0.35">
      <c r="B107" s="367" t="s">
        <v>344</v>
      </c>
      <c r="C107" s="367" t="s">
        <v>366</v>
      </c>
      <c r="D107" s="367" t="s">
        <v>308</v>
      </c>
      <c r="E107" s="367" t="s">
        <v>432</v>
      </c>
      <c r="F107" s="367" t="s">
        <v>71</v>
      </c>
      <c r="G107" s="367" t="s">
        <v>71</v>
      </c>
      <c r="H107" s="367" t="s">
        <v>398</v>
      </c>
      <c r="I107" s="367" t="s">
        <v>96</v>
      </c>
      <c r="J107" s="368">
        <v>1841260500</v>
      </c>
      <c r="K107" s="367" t="s">
        <v>71</v>
      </c>
      <c r="L107" s="367"/>
      <c r="M107" s="367"/>
      <c r="N107" s="367"/>
    </row>
    <row r="108" spans="2:14" ht="24" customHeight="1" x14ac:dyDescent="0.35">
      <c r="B108" s="369" t="s">
        <v>344</v>
      </c>
      <c r="C108" s="369" t="s">
        <v>366</v>
      </c>
      <c r="D108" s="369" t="s">
        <v>319</v>
      </c>
      <c r="E108" s="369" t="s">
        <v>446</v>
      </c>
      <c r="F108" s="369" t="s">
        <v>71</v>
      </c>
      <c r="G108" s="369" t="s">
        <v>71</v>
      </c>
      <c r="H108" s="369" t="s">
        <v>398</v>
      </c>
      <c r="I108" s="369" t="s">
        <v>96</v>
      </c>
      <c r="J108" s="370">
        <v>942722925</v>
      </c>
      <c r="K108" s="369" t="s">
        <v>71</v>
      </c>
      <c r="L108" s="369"/>
      <c r="M108" s="369"/>
      <c r="N108" s="369"/>
    </row>
    <row r="109" spans="2:14" s="326" customFormat="1" ht="24" customHeight="1" x14ac:dyDescent="0.35">
      <c r="B109" s="369" t="s">
        <v>344</v>
      </c>
      <c r="C109" s="369" t="s">
        <v>366</v>
      </c>
      <c r="D109" s="369" t="s">
        <v>311</v>
      </c>
      <c r="E109" s="369" t="s">
        <v>436</v>
      </c>
      <c r="F109" s="369"/>
      <c r="G109" s="369" t="s">
        <v>71</v>
      </c>
      <c r="H109" s="369" t="s">
        <v>398</v>
      </c>
      <c r="I109" s="369" t="s">
        <v>96</v>
      </c>
      <c r="J109" s="370">
        <v>98638666</v>
      </c>
      <c r="K109" s="369" t="s">
        <v>71</v>
      </c>
      <c r="L109" s="369"/>
      <c r="M109" s="369"/>
      <c r="N109" s="369"/>
    </row>
    <row r="110" spans="2:14" s="326" customFormat="1" ht="24" customHeight="1" x14ac:dyDescent="0.35">
      <c r="B110" s="371" t="s">
        <v>344</v>
      </c>
      <c r="C110" s="371" t="s">
        <v>366</v>
      </c>
      <c r="D110" s="371" t="s">
        <v>311</v>
      </c>
      <c r="E110" s="371" t="s">
        <v>455</v>
      </c>
      <c r="F110" s="371"/>
      <c r="G110" s="371" t="s">
        <v>71</v>
      </c>
      <c r="H110" s="371" t="s">
        <v>398</v>
      </c>
      <c r="I110" s="371" t="s">
        <v>96</v>
      </c>
      <c r="J110" s="372">
        <v>647831413</v>
      </c>
      <c r="K110" s="371" t="s">
        <v>71</v>
      </c>
      <c r="L110" s="371"/>
      <c r="M110" s="371"/>
      <c r="N110" s="371"/>
    </row>
    <row r="111" spans="2:14" s="326" customFormat="1" ht="24" customHeight="1" x14ac:dyDescent="0.35">
      <c r="B111" s="369" t="s">
        <v>344</v>
      </c>
      <c r="C111" s="369" t="s">
        <v>369</v>
      </c>
      <c r="D111" s="369" t="s">
        <v>313</v>
      </c>
      <c r="E111" s="369" t="s">
        <v>448</v>
      </c>
      <c r="F111" s="369" t="s">
        <v>71</v>
      </c>
      <c r="G111" s="369" t="s">
        <v>71</v>
      </c>
      <c r="H111" s="369" t="s">
        <v>398</v>
      </c>
      <c r="I111" s="369" t="s">
        <v>96</v>
      </c>
      <c r="J111" s="370">
        <v>22757500</v>
      </c>
      <c r="K111" s="369" t="s">
        <v>71</v>
      </c>
      <c r="L111" s="369"/>
      <c r="M111" s="369"/>
      <c r="N111" s="369"/>
    </row>
    <row r="112" spans="2:14" ht="24" customHeight="1" x14ac:dyDescent="0.35">
      <c r="B112" s="367" t="s">
        <v>344</v>
      </c>
      <c r="C112" s="367" t="s">
        <v>369</v>
      </c>
      <c r="D112" s="367" t="s">
        <v>313</v>
      </c>
      <c r="E112" s="367" t="s">
        <v>450</v>
      </c>
      <c r="F112" s="367" t="s">
        <v>71</v>
      </c>
      <c r="G112" s="367" t="s">
        <v>71</v>
      </c>
      <c r="H112" s="367" t="s">
        <v>398</v>
      </c>
      <c r="I112" s="367" t="s">
        <v>96</v>
      </c>
      <c r="J112" s="368">
        <v>7029225000</v>
      </c>
      <c r="K112" s="367" t="s">
        <v>71</v>
      </c>
      <c r="L112" s="367"/>
      <c r="M112" s="367"/>
      <c r="N112" s="367"/>
    </row>
    <row r="113" spans="2:14" ht="24" customHeight="1" x14ac:dyDescent="0.35">
      <c r="B113" s="367" t="s">
        <v>344</v>
      </c>
      <c r="C113" s="367" t="s">
        <v>369</v>
      </c>
      <c r="D113" s="367" t="s">
        <v>308</v>
      </c>
      <c r="E113" s="367" t="s">
        <v>442</v>
      </c>
      <c r="F113" s="367" t="s">
        <v>71</v>
      </c>
      <c r="G113" s="367" t="s">
        <v>71</v>
      </c>
      <c r="H113" s="367" t="s">
        <v>398</v>
      </c>
      <c r="I113" s="367" t="s">
        <v>96</v>
      </c>
      <c r="J113" s="368">
        <v>53795322</v>
      </c>
      <c r="K113" s="367" t="s">
        <v>71</v>
      </c>
      <c r="L113" s="367"/>
      <c r="M113" s="367"/>
      <c r="N113" s="367"/>
    </row>
    <row r="114" spans="2:14" ht="24" customHeight="1" x14ac:dyDescent="0.35">
      <c r="B114" s="369" t="s">
        <v>344</v>
      </c>
      <c r="C114" s="369" t="s">
        <v>372</v>
      </c>
      <c r="D114" s="369" t="s">
        <v>313</v>
      </c>
      <c r="E114" s="369" t="s">
        <v>448</v>
      </c>
      <c r="F114" s="369" t="s">
        <v>71</v>
      </c>
      <c r="G114" s="369" t="s">
        <v>71</v>
      </c>
      <c r="H114" s="369" t="s">
        <v>398</v>
      </c>
      <c r="I114" s="369" t="s">
        <v>96</v>
      </c>
      <c r="J114" s="370">
        <v>13765383</v>
      </c>
      <c r="K114" s="369" t="s">
        <v>71</v>
      </c>
      <c r="L114" s="369"/>
      <c r="M114" s="369"/>
      <c r="N114" s="369"/>
    </row>
    <row r="115" spans="2:14" ht="24" customHeight="1" x14ac:dyDescent="0.35">
      <c r="B115" s="367" t="s">
        <v>344</v>
      </c>
      <c r="C115" s="369" t="s">
        <v>372</v>
      </c>
      <c r="D115" s="367" t="s">
        <v>313</v>
      </c>
      <c r="E115" s="367" t="s">
        <v>450</v>
      </c>
      <c r="F115" s="367" t="s">
        <v>71</v>
      </c>
      <c r="G115" s="367" t="s">
        <v>71</v>
      </c>
      <c r="H115" s="367" t="s">
        <v>398</v>
      </c>
      <c r="I115" s="367" t="s">
        <v>96</v>
      </c>
      <c r="J115" s="368">
        <v>202543659</v>
      </c>
      <c r="K115" s="367" t="s">
        <v>71</v>
      </c>
      <c r="L115" s="367"/>
      <c r="M115" s="367"/>
      <c r="N115" s="367"/>
    </row>
    <row r="116" spans="2:14" ht="21.75" customHeight="1" x14ac:dyDescent="0.35">
      <c r="B116" s="369" t="s">
        <v>344</v>
      </c>
      <c r="C116" s="369" t="s">
        <v>372</v>
      </c>
      <c r="D116" s="369" t="s">
        <v>318</v>
      </c>
      <c r="E116" s="369" t="s">
        <v>463</v>
      </c>
      <c r="F116" s="369" t="s">
        <v>71</v>
      </c>
      <c r="G116" s="369" t="s">
        <v>71</v>
      </c>
      <c r="H116" s="369" t="s">
        <v>398</v>
      </c>
      <c r="I116" s="369" t="s">
        <v>96</v>
      </c>
      <c r="J116" s="370"/>
      <c r="K116" s="369" t="s">
        <v>71</v>
      </c>
      <c r="L116" s="369"/>
      <c r="M116" s="369"/>
      <c r="N116" s="369"/>
    </row>
    <row r="117" spans="2:14" ht="24" customHeight="1" x14ac:dyDescent="0.35">
      <c r="B117" s="367" t="s">
        <v>344</v>
      </c>
      <c r="C117" s="369" t="s">
        <v>372</v>
      </c>
      <c r="D117" s="367" t="s">
        <v>308</v>
      </c>
      <c r="E117" s="367" t="s">
        <v>434</v>
      </c>
      <c r="F117" s="367" t="s">
        <v>71</v>
      </c>
      <c r="G117" s="367" t="s">
        <v>71</v>
      </c>
      <c r="H117" s="367" t="s">
        <v>398</v>
      </c>
      <c r="I117" s="367" t="s">
        <v>96</v>
      </c>
      <c r="J117" s="368">
        <v>622557803</v>
      </c>
      <c r="K117" s="367" t="s">
        <v>71</v>
      </c>
      <c r="L117" s="367"/>
      <c r="M117" s="367"/>
      <c r="N117" s="367"/>
    </row>
    <row r="118" spans="2:14" ht="24" customHeight="1" x14ac:dyDescent="0.35">
      <c r="B118" s="369" t="s">
        <v>344</v>
      </c>
      <c r="C118" s="369" t="s">
        <v>372</v>
      </c>
      <c r="D118" s="369" t="s">
        <v>308</v>
      </c>
      <c r="E118" s="369" t="s">
        <v>442</v>
      </c>
      <c r="F118" s="369" t="s">
        <v>71</v>
      </c>
      <c r="G118" s="369" t="s">
        <v>71</v>
      </c>
      <c r="H118" s="369" t="s">
        <v>398</v>
      </c>
      <c r="I118" s="369" t="s">
        <v>96</v>
      </c>
      <c r="J118" s="370">
        <v>94570856</v>
      </c>
      <c r="K118" s="369" t="s">
        <v>71</v>
      </c>
      <c r="L118" s="369"/>
      <c r="M118" s="369"/>
      <c r="N118" s="369"/>
    </row>
    <row r="119" spans="2:14" ht="24" customHeight="1" x14ac:dyDescent="0.35">
      <c r="B119" s="367" t="s">
        <v>344</v>
      </c>
      <c r="C119" s="369" t="s">
        <v>372</v>
      </c>
      <c r="D119" s="367" t="s">
        <v>308</v>
      </c>
      <c r="E119" s="367" t="s">
        <v>464</v>
      </c>
      <c r="F119" s="367" t="s">
        <v>71</v>
      </c>
      <c r="G119" s="367" t="s">
        <v>71</v>
      </c>
      <c r="H119" s="367" t="s">
        <v>398</v>
      </c>
      <c r="I119" s="367" t="s">
        <v>96</v>
      </c>
      <c r="J119" s="368">
        <v>25494912</v>
      </c>
      <c r="K119" s="367" t="s">
        <v>71</v>
      </c>
      <c r="L119" s="367"/>
      <c r="M119" s="367"/>
      <c r="N119" s="367"/>
    </row>
    <row r="120" spans="2:14" ht="24" customHeight="1" x14ac:dyDescent="0.35">
      <c r="B120" s="369" t="s">
        <v>344</v>
      </c>
      <c r="C120" s="369" t="s">
        <v>372</v>
      </c>
      <c r="D120" s="369" t="s">
        <v>308</v>
      </c>
      <c r="E120" s="369" t="s">
        <v>432</v>
      </c>
      <c r="F120" s="369" t="s">
        <v>71</v>
      </c>
      <c r="G120" s="369" t="s">
        <v>71</v>
      </c>
      <c r="H120" s="369" t="s">
        <v>398</v>
      </c>
      <c r="I120" s="369" t="s">
        <v>96</v>
      </c>
      <c r="J120" s="370">
        <v>1199769218</v>
      </c>
      <c r="K120" s="369" t="s">
        <v>71</v>
      </c>
      <c r="L120" s="369"/>
      <c r="M120" s="369"/>
      <c r="N120" s="369"/>
    </row>
    <row r="121" spans="2:14" ht="24" customHeight="1" x14ac:dyDescent="0.35">
      <c r="B121" s="367" t="s">
        <v>344</v>
      </c>
      <c r="C121" s="369" t="s">
        <v>372</v>
      </c>
      <c r="D121" s="367" t="s">
        <v>308</v>
      </c>
      <c r="E121" s="367" t="s">
        <v>452</v>
      </c>
      <c r="F121" s="367" t="s">
        <v>71</v>
      </c>
      <c r="G121" s="367" t="s">
        <v>71</v>
      </c>
      <c r="H121" s="367" t="s">
        <v>398</v>
      </c>
      <c r="I121" s="367" t="s">
        <v>96</v>
      </c>
      <c r="J121" s="368">
        <v>40102042</v>
      </c>
      <c r="K121" s="367" t="s">
        <v>71</v>
      </c>
      <c r="L121" s="367"/>
      <c r="M121" s="367"/>
      <c r="N121" s="367"/>
    </row>
    <row r="122" spans="2:14" ht="24" customHeight="1" x14ac:dyDescent="0.35">
      <c r="B122" s="369" t="s">
        <v>344</v>
      </c>
      <c r="C122" s="369" t="s">
        <v>372</v>
      </c>
      <c r="D122" s="369" t="s">
        <v>311</v>
      </c>
      <c r="E122" s="369" t="s">
        <v>436</v>
      </c>
      <c r="F122" s="369" t="s">
        <v>71</v>
      </c>
      <c r="G122" s="369" t="s">
        <v>71</v>
      </c>
      <c r="H122" s="369" t="s">
        <v>398</v>
      </c>
      <c r="I122" s="369" t="s">
        <v>96</v>
      </c>
      <c r="J122" s="370">
        <v>1569207765</v>
      </c>
      <c r="K122" s="369" t="s">
        <v>71</v>
      </c>
      <c r="L122" s="369"/>
      <c r="M122" s="369"/>
      <c r="N122" s="369"/>
    </row>
    <row r="123" spans="2:14" ht="24" customHeight="1" x14ac:dyDescent="0.35">
      <c r="B123" s="367" t="s">
        <v>344</v>
      </c>
      <c r="C123" s="369" t="s">
        <v>372</v>
      </c>
      <c r="D123" s="367" t="s">
        <v>319</v>
      </c>
      <c r="E123" s="367" t="s">
        <v>446</v>
      </c>
      <c r="F123" s="367" t="s">
        <v>71</v>
      </c>
      <c r="G123" s="367" t="s">
        <v>71</v>
      </c>
      <c r="H123" s="367" t="s">
        <v>398</v>
      </c>
      <c r="I123" s="367" t="s">
        <v>96</v>
      </c>
      <c r="J123" s="368">
        <v>353742962</v>
      </c>
      <c r="K123" s="367" t="s">
        <v>71</v>
      </c>
      <c r="L123" s="367"/>
      <c r="M123" s="367"/>
      <c r="N123" s="367"/>
    </row>
    <row r="124" spans="2:14" s="326" customFormat="1" ht="24" customHeight="1" x14ac:dyDescent="0.35">
      <c r="B124" s="369" t="s">
        <v>344</v>
      </c>
      <c r="C124" s="369" t="s">
        <v>372</v>
      </c>
      <c r="D124" s="369" t="s">
        <v>324</v>
      </c>
      <c r="E124" s="369" t="s">
        <v>453</v>
      </c>
      <c r="F124" s="369" t="s">
        <v>71</v>
      </c>
      <c r="G124" s="369" t="s">
        <v>71</v>
      </c>
      <c r="H124" s="369" t="s">
        <v>398</v>
      </c>
      <c r="I124" s="369" t="s">
        <v>96</v>
      </c>
      <c r="J124" s="370">
        <v>4157905224</v>
      </c>
      <c r="K124" s="369" t="s">
        <v>71</v>
      </c>
      <c r="L124" s="369"/>
      <c r="M124" s="369"/>
      <c r="N124" s="369"/>
    </row>
    <row r="125" spans="2:14" ht="24" customHeight="1" x14ac:dyDescent="0.35">
      <c r="B125" s="367" t="s">
        <v>344</v>
      </c>
      <c r="C125" s="367" t="s">
        <v>377</v>
      </c>
      <c r="D125" s="367" t="s">
        <v>308</v>
      </c>
      <c r="E125" s="367" t="s">
        <v>434</v>
      </c>
      <c r="F125" s="367" t="s">
        <v>71</v>
      </c>
      <c r="G125" s="367" t="s">
        <v>71</v>
      </c>
      <c r="H125" s="367" t="s">
        <v>398</v>
      </c>
      <c r="I125" s="367" t="s">
        <v>96</v>
      </c>
      <c r="J125" s="368">
        <v>100000000</v>
      </c>
      <c r="K125" s="367" t="s">
        <v>71</v>
      </c>
      <c r="L125" s="367"/>
      <c r="M125" s="367"/>
      <c r="N125" s="367"/>
    </row>
    <row r="126" spans="2:14" ht="24" customHeight="1" x14ac:dyDescent="0.35">
      <c r="B126" s="367" t="s">
        <v>344</v>
      </c>
      <c r="C126" s="367" t="s">
        <v>377</v>
      </c>
      <c r="D126" s="367" t="s">
        <v>308</v>
      </c>
      <c r="E126" s="367" t="s">
        <v>442</v>
      </c>
      <c r="F126" s="367" t="s">
        <v>71</v>
      </c>
      <c r="G126" s="367" t="s">
        <v>71</v>
      </c>
      <c r="H126" s="367" t="s">
        <v>398</v>
      </c>
      <c r="I126" s="367" t="s">
        <v>96</v>
      </c>
      <c r="J126" s="368">
        <v>99535817</v>
      </c>
      <c r="K126" s="367" t="s">
        <v>71</v>
      </c>
      <c r="L126" s="367"/>
      <c r="M126" s="367"/>
      <c r="N126" s="367"/>
    </row>
    <row r="127" spans="2:14" ht="24" customHeight="1" x14ac:dyDescent="0.35">
      <c r="B127" s="369" t="s">
        <v>344</v>
      </c>
      <c r="C127" s="369" t="s">
        <v>377</v>
      </c>
      <c r="D127" s="369" t="s">
        <v>308</v>
      </c>
      <c r="E127" s="369" t="s">
        <v>432</v>
      </c>
      <c r="F127" s="369" t="s">
        <v>71</v>
      </c>
      <c r="G127" s="369" t="s">
        <v>71</v>
      </c>
      <c r="H127" s="369" t="s">
        <v>398</v>
      </c>
      <c r="I127" s="369" t="s">
        <v>96</v>
      </c>
      <c r="J127" s="370">
        <v>947699960</v>
      </c>
      <c r="K127" s="369" t="s">
        <v>71</v>
      </c>
      <c r="L127" s="369"/>
      <c r="M127" s="369"/>
      <c r="N127" s="369"/>
    </row>
    <row r="128" spans="2:14" ht="24" customHeight="1" x14ac:dyDescent="0.35">
      <c r="B128" s="367" t="s">
        <v>344</v>
      </c>
      <c r="C128" s="367" t="s">
        <v>377</v>
      </c>
      <c r="D128" s="367" t="s">
        <v>313</v>
      </c>
      <c r="E128" s="367" t="s">
        <v>448</v>
      </c>
      <c r="F128" s="367" t="s">
        <v>71</v>
      </c>
      <c r="G128" s="367" t="s">
        <v>71</v>
      </c>
      <c r="H128" s="367" t="s">
        <v>398</v>
      </c>
      <c r="I128" s="367" t="s">
        <v>96</v>
      </c>
      <c r="J128" s="368">
        <v>183812320</v>
      </c>
      <c r="K128" s="367" t="s">
        <v>71</v>
      </c>
      <c r="L128" s="367"/>
      <c r="M128" s="367"/>
      <c r="N128" s="367"/>
    </row>
    <row r="129" spans="2:1023 1036:2037 2050:3064 3077:4091 4104:5118 5131:6132 6145:7159 7172:8186 8199:9213 9226:10240 10253:11254 11267:12281 12294:13308 13321:14335 14348:15349 15362:16376" ht="24" customHeight="1" x14ac:dyDescent="0.35">
      <c r="B129" s="369" t="s">
        <v>344</v>
      </c>
      <c r="C129" s="369" t="s">
        <v>377</v>
      </c>
      <c r="D129" s="369" t="s">
        <v>313</v>
      </c>
      <c r="E129" s="369" t="s">
        <v>450</v>
      </c>
      <c r="F129" s="369" t="s">
        <v>71</v>
      </c>
      <c r="G129" s="369" t="s">
        <v>71</v>
      </c>
      <c r="H129" s="369" t="s">
        <v>398</v>
      </c>
      <c r="I129" s="369" t="s">
        <v>96</v>
      </c>
      <c r="J129" s="370">
        <v>262584320</v>
      </c>
      <c r="K129" s="369" t="s">
        <v>71</v>
      </c>
      <c r="L129" s="369"/>
      <c r="M129" s="369"/>
      <c r="N129" s="369"/>
    </row>
    <row r="130" spans="2:1023 1036:2037 2050:3064 3077:4091 4104:5118 5131:6132 6145:7159 7172:8186 8199:9213 9226:10240 10253:11254 11267:12281 12294:13308 13321:14335 14348:15349 15362:16376" s="326" customFormat="1" ht="24" customHeight="1" x14ac:dyDescent="0.35">
      <c r="B130" s="367" t="s">
        <v>344</v>
      </c>
      <c r="C130" s="367" t="s">
        <v>377</v>
      </c>
      <c r="D130" s="367" t="s">
        <v>319</v>
      </c>
      <c r="E130" s="367" t="s">
        <v>446</v>
      </c>
      <c r="F130" s="367" t="s">
        <v>71</v>
      </c>
      <c r="G130" s="367" t="s">
        <v>71</v>
      </c>
      <c r="H130" s="367" t="s">
        <v>398</v>
      </c>
      <c r="I130" s="367" t="s">
        <v>96</v>
      </c>
      <c r="J130" s="368">
        <v>66206913</v>
      </c>
      <c r="K130" s="367" t="s">
        <v>71</v>
      </c>
      <c r="L130" s="367"/>
      <c r="M130" s="367"/>
      <c r="N130" s="367"/>
    </row>
    <row r="131" spans="2:1023 1036:2037 2050:3064 3077:4091 4104:5118 5131:6132 6145:7159 7172:8186 8199:9213 9226:10240 10253:11254 11267:12281 12294:13308 13321:14335 14348:15349 15362:16376" s="326" customFormat="1" ht="24" customHeight="1" x14ac:dyDescent="0.35">
      <c r="B131" s="369" t="s">
        <v>344</v>
      </c>
      <c r="C131" s="369" t="s">
        <v>377</v>
      </c>
      <c r="D131" s="369" t="s">
        <v>311</v>
      </c>
      <c r="E131" s="369" t="s">
        <v>436</v>
      </c>
      <c r="F131" s="369"/>
      <c r="G131" s="369" t="s">
        <v>71</v>
      </c>
      <c r="H131" s="369" t="s">
        <v>398</v>
      </c>
      <c r="I131" s="369" t="s">
        <v>96</v>
      </c>
      <c r="J131" s="370">
        <v>1413229609</v>
      </c>
      <c r="K131" s="369" t="s">
        <v>71</v>
      </c>
      <c r="L131" s="369"/>
      <c r="M131" s="369"/>
      <c r="N131" s="369"/>
    </row>
    <row r="132" spans="2:1023 1036:2037 2050:3064 3077:4091 4104:5118 5131:6132 6145:7159 7172:8186 8199:9213 9226:10240 10253:11254 11267:12281 12294:13308 13321:14335 14348:15349 15362:16376" ht="24" customHeight="1" x14ac:dyDescent="0.35">
      <c r="B132" s="367" t="s">
        <v>344</v>
      </c>
      <c r="C132" s="367" t="s">
        <v>377</v>
      </c>
      <c r="D132" s="367" t="s">
        <v>324</v>
      </c>
      <c r="E132" s="367" t="s">
        <v>453</v>
      </c>
      <c r="F132" s="367"/>
      <c r="G132" s="367" t="s">
        <v>71</v>
      </c>
      <c r="H132" s="367" t="s">
        <v>398</v>
      </c>
      <c r="I132" s="367" t="s">
        <v>96</v>
      </c>
      <c r="J132" s="368">
        <v>2138952144</v>
      </c>
      <c r="K132" s="367" t="s">
        <v>71</v>
      </c>
      <c r="L132" s="367"/>
      <c r="M132" s="367"/>
      <c r="N132" s="367"/>
    </row>
    <row r="133" spans="2:1023 1036:2037 2050:3064 3077:4091 4104:5118 5131:6132 6145:7159 7172:8186 8199:9213 9226:10240 10253:11254 11267:12281 12294:13308 13321:14335 14348:15349 15362:16376" ht="24" customHeight="1" x14ac:dyDescent="0.35">
      <c r="B133" s="369" t="s">
        <v>344</v>
      </c>
      <c r="C133" s="369" t="s">
        <v>371</v>
      </c>
      <c r="D133" s="369" t="s">
        <v>308</v>
      </c>
      <c r="E133" s="369" t="s">
        <v>442</v>
      </c>
      <c r="F133" s="369" t="s">
        <v>71</v>
      </c>
      <c r="G133" s="369" t="s">
        <v>71</v>
      </c>
      <c r="H133" s="369" t="s">
        <v>398</v>
      </c>
      <c r="I133" s="369" t="s">
        <v>96</v>
      </c>
      <c r="J133" s="370">
        <v>73184476</v>
      </c>
      <c r="K133" s="369" t="s">
        <v>71</v>
      </c>
      <c r="L133" s="369"/>
      <c r="M133" s="369"/>
      <c r="N133" s="369"/>
    </row>
    <row r="134" spans="2:1023 1036:2037 2050:3064 3077:4091 4104:5118 5131:6132 6145:7159 7172:8186 8199:9213 9226:10240 10253:11254 11267:12281 12294:13308 13321:14335 14348:15349 15362:16376" ht="24" customHeight="1" x14ac:dyDescent="0.35">
      <c r="B134" s="367" t="s">
        <v>344</v>
      </c>
      <c r="C134" s="367" t="s">
        <v>371</v>
      </c>
      <c r="D134" s="367" t="s">
        <v>308</v>
      </c>
      <c r="E134" s="367" t="s">
        <v>432</v>
      </c>
      <c r="F134" s="367" t="s">
        <v>71</v>
      </c>
      <c r="G134" s="367" t="s">
        <v>71</v>
      </c>
      <c r="H134" s="367" t="s">
        <v>398</v>
      </c>
      <c r="I134" s="367" t="s">
        <v>96</v>
      </c>
      <c r="J134" s="368">
        <v>825535614</v>
      </c>
      <c r="K134" s="367" t="s">
        <v>71</v>
      </c>
      <c r="L134" s="367"/>
      <c r="M134" s="367"/>
      <c r="N134" s="367"/>
    </row>
    <row r="135" spans="2:1023 1036:2037 2050:3064 3077:4091 4104:5118 5131:6132 6145:7159 7172:8186 8199:9213 9226:10240 10253:11254 11267:12281 12294:13308 13321:14335 14348:15349 15362:16376" ht="24" customHeight="1" x14ac:dyDescent="0.35">
      <c r="B135" s="373" t="s">
        <v>344</v>
      </c>
      <c r="C135" s="373" t="s">
        <v>371</v>
      </c>
      <c r="D135" s="373" t="s">
        <v>311</v>
      </c>
      <c r="E135" s="373" t="s">
        <v>436</v>
      </c>
      <c r="F135" s="373" t="s">
        <v>71</v>
      </c>
      <c r="G135" s="373" t="s">
        <v>71</v>
      </c>
      <c r="H135" s="373" t="s">
        <v>398</v>
      </c>
      <c r="I135" s="373" t="s">
        <v>96</v>
      </c>
      <c r="J135" s="374">
        <v>7638254883</v>
      </c>
      <c r="K135" s="373" t="s">
        <v>71</v>
      </c>
      <c r="L135" s="373"/>
      <c r="M135" s="373"/>
      <c r="N135" s="373"/>
    </row>
    <row r="136" spans="2:1023 1036:2037 2050:3064 3077:4091 4104:5118 5131:6132 6145:7159 7172:8186 8199:9213 9226:10240 10253:11254 11267:12281 12294:13308 13321:14335 14348:15349 15362:16376" ht="24" customHeight="1" x14ac:dyDescent="0.35">
      <c r="B136" s="369" t="s">
        <v>344</v>
      </c>
      <c r="C136" s="369" t="s">
        <v>361</v>
      </c>
      <c r="D136" s="369" t="s">
        <v>308</v>
      </c>
      <c r="E136" s="369" t="s">
        <v>432</v>
      </c>
      <c r="F136" s="369" t="s">
        <v>71</v>
      </c>
      <c r="G136" s="369" t="s">
        <v>71</v>
      </c>
      <c r="H136" s="369" t="s">
        <v>398</v>
      </c>
      <c r="I136" s="369" t="s">
        <v>96</v>
      </c>
      <c r="J136" s="370">
        <v>13870137485</v>
      </c>
      <c r="K136" s="369" t="s">
        <v>71</v>
      </c>
      <c r="L136" s="369"/>
      <c r="M136" s="369"/>
      <c r="N136" s="369"/>
    </row>
    <row r="137" spans="2:1023 1036:2037 2050:3064 3077:4091 4104:5118 5131:6132 6145:7159 7172:8186 8199:9213 9226:10240 10253:11254 11267:12281 12294:13308 13321:14335 14348:15349 15362:16376" ht="24" customHeight="1" x14ac:dyDescent="0.35">
      <c r="B137" s="367" t="s">
        <v>344</v>
      </c>
      <c r="C137" s="367" t="s">
        <v>361</v>
      </c>
      <c r="D137" s="367" t="s">
        <v>308</v>
      </c>
      <c r="E137" s="367" t="s">
        <v>442</v>
      </c>
      <c r="F137" s="367" t="s">
        <v>71</v>
      </c>
      <c r="G137" s="367" t="s">
        <v>71</v>
      </c>
      <c r="H137" s="367" t="s">
        <v>398</v>
      </c>
      <c r="I137" s="367" t="s">
        <v>96</v>
      </c>
      <c r="J137" s="368">
        <v>716615331</v>
      </c>
      <c r="K137" s="367" t="s">
        <v>71</v>
      </c>
      <c r="L137" s="367"/>
      <c r="M137" s="367"/>
      <c r="N137" s="367"/>
    </row>
    <row r="138" spans="2:1023 1036:2037 2050:3064 3077:4091 4104:5118 5131:6132 6145:7159 7172:8186 8199:9213 9226:10240 10253:11254 11267:12281 12294:13308 13321:14335 14348:15349 15362:16376" ht="24" customHeight="1" x14ac:dyDescent="0.35">
      <c r="B138" s="369" t="s">
        <v>344</v>
      </c>
      <c r="C138" s="369" t="s">
        <v>356</v>
      </c>
      <c r="D138" s="369" t="s">
        <v>308</v>
      </c>
      <c r="E138" s="369" t="s">
        <v>432</v>
      </c>
      <c r="F138" s="369" t="s">
        <v>71</v>
      </c>
      <c r="G138" s="369" t="s">
        <v>71</v>
      </c>
      <c r="H138" s="369" t="s">
        <v>398</v>
      </c>
      <c r="I138" s="369" t="s">
        <v>96</v>
      </c>
      <c r="J138" s="370">
        <v>13169719478</v>
      </c>
      <c r="K138" s="369" t="s">
        <v>71</v>
      </c>
      <c r="L138" s="369"/>
      <c r="M138" s="369"/>
      <c r="N138" s="369"/>
      <c r="V138" s="278"/>
      <c r="AI138" s="278"/>
      <c r="AV138" s="278"/>
      <c r="BI138" s="278"/>
      <c r="BV138" s="278"/>
      <c r="CI138" s="278"/>
      <c r="CV138" s="278"/>
      <c r="DI138" s="278"/>
      <c r="DV138" s="278"/>
      <c r="EI138" s="278"/>
      <c r="EV138" s="278"/>
      <c r="FI138" s="278"/>
      <c r="FV138" s="278"/>
      <c r="GI138" s="278"/>
      <c r="GV138" s="278"/>
      <c r="HI138" s="278"/>
      <c r="HV138" s="278"/>
      <c r="II138" s="278"/>
      <c r="IV138" s="278"/>
      <c r="JI138" s="278"/>
      <c r="JV138" s="278"/>
      <c r="KI138" s="278"/>
      <c r="KV138" s="278"/>
      <c r="LI138" s="278"/>
      <c r="LV138" s="278"/>
      <c r="MI138" s="278"/>
      <c r="MV138" s="278"/>
      <c r="NI138" s="278"/>
      <c r="NV138" s="278"/>
      <c r="OI138" s="278"/>
      <c r="OV138" s="278"/>
      <c r="PI138" s="278"/>
      <c r="PV138" s="278"/>
      <c r="QI138" s="278"/>
      <c r="QV138" s="278"/>
      <c r="RI138" s="278"/>
      <c r="RV138" s="278"/>
      <c r="SI138" s="278"/>
      <c r="SV138" s="278"/>
      <c r="TI138" s="278"/>
      <c r="TV138" s="278"/>
      <c r="UI138" s="278"/>
      <c r="UV138" s="278"/>
      <c r="VI138" s="278"/>
      <c r="VV138" s="278"/>
      <c r="WI138" s="278"/>
      <c r="WV138" s="278"/>
      <c r="XI138" s="278"/>
      <c r="XV138" s="278"/>
      <c r="YI138" s="278"/>
      <c r="YV138" s="278"/>
      <c r="ZI138" s="278"/>
      <c r="ZV138" s="278"/>
      <c r="AAI138" s="278"/>
      <c r="AAV138" s="278"/>
      <c r="ABI138" s="278"/>
      <c r="ABV138" s="278"/>
      <c r="ACI138" s="278"/>
      <c r="ACV138" s="278"/>
      <c r="ADI138" s="278"/>
      <c r="ADV138" s="278"/>
      <c r="AEI138" s="278"/>
      <c r="AEV138" s="278"/>
      <c r="AFI138" s="278"/>
      <c r="AFV138" s="278"/>
      <c r="AGI138" s="278"/>
      <c r="AGV138" s="278"/>
      <c r="AHI138" s="278"/>
      <c r="AHV138" s="278"/>
      <c r="AII138" s="278"/>
      <c r="AIV138" s="278"/>
      <c r="AJI138" s="278"/>
      <c r="AJV138" s="278"/>
      <c r="AKI138" s="278"/>
      <c r="AKV138" s="278"/>
      <c r="ALI138" s="278"/>
      <c r="ALV138" s="278"/>
      <c r="AMI138" s="278"/>
      <c r="AMV138" s="278"/>
      <c r="ANI138" s="278"/>
      <c r="ANV138" s="278"/>
      <c r="AOI138" s="278"/>
      <c r="AOV138" s="278"/>
      <c r="API138" s="278"/>
      <c r="APV138" s="278"/>
      <c r="AQI138" s="278"/>
      <c r="AQV138" s="278"/>
      <c r="ARI138" s="278"/>
      <c r="ARV138" s="278"/>
      <c r="ASI138" s="278"/>
      <c r="ASV138" s="278"/>
      <c r="ATI138" s="278"/>
      <c r="ATV138" s="278"/>
      <c r="AUI138" s="278"/>
      <c r="AUV138" s="278"/>
      <c r="AVI138" s="278"/>
      <c r="AVV138" s="278"/>
      <c r="AWI138" s="278"/>
      <c r="AWV138" s="278"/>
      <c r="AXI138" s="278"/>
      <c r="AXV138" s="278"/>
      <c r="AYI138" s="278"/>
      <c r="AYV138" s="278"/>
      <c r="AZI138" s="278"/>
      <c r="AZV138" s="278"/>
      <c r="BAI138" s="278"/>
      <c r="BAV138" s="278"/>
      <c r="BBI138" s="278"/>
      <c r="BBV138" s="278"/>
      <c r="BCI138" s="278"/>
      <c r="BCV138" s="278"/>
      <c r="BDI138" s="278"/>
      <c r="BDV138" s="278"/>
      <c r="BEI138" s="278"/>
      <c r="BEV138" s="278"/>
      <c r="BFI138" s="278"/>
      <c r="BFV138" s="278"/>
      <c r="BGI138" s="278"/>
      <c r="BGV138" s="278"/>
      <c r="BHI138" s="278"/>
      <c r="BHV138" s="278"/>
      <c r="BII138" s="278"/>
      <c r="BIV138" s="278"/>
      <c r="BJI138" s="278"/>
      <c r="BJV138" s="278"/>
      <c r="BKI138" s="278"/>
      <c r="BKV138" s="278"/>
      <c r="BLI138" s="278"/>
      <c r="BLV138" s="278"/>
      <c r="BMI138" s="278"/>
      <c r="BMV138" s="278"/>
      <c r="BNI138" s="278"/>
      <c r="BNV138" s="278"/>
      <c r="BOI138" s="278"/>
      <c r="BOV138" s="278"/>
      <c r="BPI138" s="278"/>
      <c r="BPV138" s="278"/>
      <c r="BQI138" s="278"/>
      <c r="BQV138" s="278"/>
      <c r="BRI138" s="278"/>
      <c r="BRV138" s="278"/>
      <c r="BSI138" s="278"/>
      <c r="BSV138" s="278"/>
      <c r="BTI138" s="278"/>
      <c r="BTV138" s="278"/>
      <c r="BUI138" s="278"/>
      <c r="BUV138" s="278"/>
      <c r="BVI138" s="278"/>
      <c r="BVV138" s="278"/>
      <c r="BWI138" s="278"/>
      <c r="BWV138" s="278"/>
      <c r="BXI138" s="278"/>
      <c r="BXV138" s="278"/>
      <c r="BYI138" s="278"/>
      <c r="BYV138" s="278"/>
      <c r="BZI138" s="278"/>
      <c r="BZV138" s="278"/>
      <c r="CAI138" s="278"/>
      <c r="CAV138" s="278"/>
      <c r="CBI138" s="278"/>
      <c r="CBV138" s="278"/>
      <c r="CCI138" s="278"/>
      <c r="CCV138" s="278"/>
      <c r="CDI138" s="278"/>
      <c r="CDV138" s="278"/>
      <c r="CEI138" s="278"/>
      <c r="CEV138" s="278"/>
      <c r="CFI138" s="278"/>
      <c r="CFV138" s="278"/>
      <c r="CGI138" s="278"/>
      <c r="CGV138" s="278"/>
      <c r="CHI138" s="278"/>
      <c r="CHV138" s="278"/>
      <c r="CII138" s="278"/>
      <c r="CIV138" s="278"/>
      <c r="CJI138" s="278"/>
      <c r="CJV138" s="278"/>
      <c r="CKI138" s="278"/>
      <c r="CKV138" s="278"/>
      <c r="CLI138" s="278"/>
      <c r="CLV138" s="278"/>
      <c r="CMI138" s="278"/>
      <c r="CMV138" s="278"/>
      <c r="CNI138" s="278"/>
      <c r="CNV138" s="278"/>
      <c r="COI138" s="278"/>
      <c r="COV138" s="278"/>
      <c r="CPI138" s="278"/>
      <c r="CPV138" s="278"/>
      <c r="CQI138" s="278"/>
      <c r="CQV138" s="278"/>
      <c r="CRI138" s="278"/>
      <c r="CRV138" s="278"/>
      <c r="CSI138" s="278"/>
      <c r="CSV138" s="278"/>
      <c r="CTI138" s="278"/>
      <c r="CTV138" s="278"/>
      <c r="CUI138" s="278"/>
      <c r="CUV138" s="278"/>
      <c r="CVI138" s="278"/>
      <c r="CVV138" s="278"/>
      <c r="CWI138" s="278"/>
      <c r="CWV138" s="278"/>
      <c r="CXI138" s="278"/>
      <c r="CXV138" s="278"/>
      <c r="CYI138" s="278"/>
      <c r="CYV138" s="278"/>
      <c r="CZI138" s="278"/>
      <c r="CZV138" s="278"/>
      <c r="DAI138" s="278"/>
      <c r="DAV138" s="278"/>
      <c r="DBI138" s="278"/>
      <c r="DBV138" s="278"/>
      <c r="DCI138" s="278"/>
      <c r="DCV138" s="278"/>
      <c r="DDI138" s="278"/>
      <c r="DDV138" s="278"/>
      <c r="DEI138" s="278"/>
      <c r="DEV138" s="278"/>
      <c r="DFI138" s="278"/>
      <c r="DFV138" s="278"/>
      <c r="DGI138" s="278"/>
      <c r="DGV138" s="278"/>
      <c r="DHI138" s="278"/>
      <c r="DHV138" s="278"/>
      <c r="DII138" s="278"/>
      <c r="DIV138" s="278"/>
      <c r="DJI138" s="278"/>
      <c r="DJV138" s="278"/>
      <c r="DKI138" s="278"/>
      <c r="DKV138" s="278"/>
      <c r="DLI138" s="278"/>
      <c r="DLV138" s="278"/>
      <c r="DMI138" s="278"/>
      <c r="DMV138" s="278"/>
      <c r="DNI138" s="278"/>
      <c r="DNV138" s="278"/>
      <c r="DOI138" s="278"/>
      <c r="DOV138" s="278"/>
      <c r="DPI138" s="278"/>
      <c r="DPV138" s="278"/>
      <c r="DQI138" s="278"/>
      <c r="DQV138" s="278"/>
      <c r="DRI138" s="278"/>
      <c r="DRV138" s="278"/>
      <c r="DSI138" s="278"/>
      <c r="DSV138" s="278"/>
      <c r="DTI138" s="278"/>
      <c r="DTV138" s="278"/>
      <c r="DUI138" s="278"/>
      <c r="DUV138" s="278"/>
      <c r="DVI138" s="278"/>
      <c r="DVV138" s="278"/>
      <c r="DWI138" s="278"/>
      <c r="DWV138" s="278"/>
      <c r="DXI138" s="278"/>
      <c r="DXV138" s="278"/>
      <c r="DYI138" s="278"/>
      <c r="DYV138" s="278"/>
      <c r="DZI138" s="278"/>
      <c r="DZV138" s="278"/>
      <c r="EAI138" s="278"/>
      <c r="EAV138" s="278"/>
      <c r="EBI138" s="278"/>
      <c r="EBV138" s="278"/>
      <c r="ECI138" s="278"/>
      <c r="ECV138" s="278"/>
      <c r="EDI138" s="278"/>
      <c r="EDV138" s="278"/>
      <c r="EEI138" s="278"/>
      <c r="EEV138" s="278"/>
      <c r="EFI138" s="278"/>
      <c r="EFV138" s="278"/>
      <c r="EGI138" s="278"/>
      <c r="EGV138" s="278"/>
      <c r="EHI138" s="278"/>
      <c r="EHV138" s="278"/>
      <c r="EII138" s="278"/>
      <c r="EIV138" s="278"/>
      <c r="EJI138" s="278"/>
      <c r="EJV138" s="278"/>
      <c r="EKI138" s="278"/>
      <c r="EKV138" s="278"/>
      <c r="ELI138" s="278"/>
      <c r="ELV138" s="278"/>
      <c r="EMI138" s="278"/>
      <c r="EMV138" s="278"/>
      <c r="ENI138" s="278"/>
      <c r="ENV138" s="278"/>
      <c r="EOI138" s="278"/>
      <c r="EOV138" s="278"/>
      <c r="EPI138" s="278"/>
      <c r="EPV138" s="278"/>
      <c r="EQI138" s="278"/>
      <c r="EQV138" s="278"/>
      <c r="ERI138" s="278"/>
      <c r="ERV138" s="278"/>
      <c r="ESI138" s="278"/>
      <c r="ESV138" s="278"/>
      <c r="ETI138" s="278"/>
      <c r="ETV138" s="278"/>
      <c r="EUI138" s="278"/>
      <c r="EUV138" s="278"/>
      <c r="EVI138" s="278"/>
      <c r="EVV138" s="278"/>
      <c r="EWI138" s="278"/>
      <c r="EWV138" s="278"/>
      <c r="EXI138" s="278"/>
      <c r="EXV138" s="278"/>
      <c r="EYI138" s="278"/>
      <c r="EYV138" s="278"/>
      <c r="EZI138" s="278"/>
      <c r="EZV138" s="278"/>
      <c r="FAI138" s="278"/>
      <c r="FAV138" s="278"/>
      <c r="FBI138" s="278"/>
      <c r="FBV138" s="278"/>
      <c r="FCI138" s="278"/>
      <c r="FCV138" s="278"/>
      <c r="FDI138" s="278"/>
      <c r="FDV138" s="278"/>
      <c r="FEI138" s="278"/>
      <c r="FEV138" s="278"/>
      <c r="FFI138" s="278"/>
      <c r="FFV138" s="278"/>
      <c r="FGI138" s="278"/>
      <c r="FGV138" s="278"/>
      <c r="FHI138" s="278"/>
      <c r="FHV138" s="278"/>
      <c r="FII138" s="278"/>
      <c r="FIV138" s="278"/>
      <c r="FJI138" s="278"/>
      <c r="FJV138" s="278"/>
      <c r="FKI138" s="278"/>
      <c r="FKV138" s="278"/>
      <c r="FLI138" s="278"/>
      <c r="FLV138" s="278"/>
      <c r="FMI138" s="278"/>
      <c r="FMV138" s="278"/>
      <c r="FNI138" s="278"/>
      <c r="FNV138" s="278"/>
      <c r="FOI138" s="278"/>
      <c r="FOV138" s="278"/>
      <c r="FPI138" s="278"/>
      <c r="FPV138" s="278"/>
      <c r="FQI138" s="278"/>
      <c r="FQV138" s="278"/>
      <c r="FRI138" s="278"/>
      <c r="FRV138" s="278"/>
      <c r="FSI138" s="278"/>
      <c r="FSV138" s="278"/>
      <c r="FTI138" s="278"/>
      <c r="FTV138" s="278"/>
      <c r="FUI138" s="278"/>
      <c r="FUV138" s="278"/>
      <c r="FVI138" s="278"/>
      <c r="FVV138" s="278"/>
      <c r="FWI138" s="278"/>
      <c r="FWV138" s="278"/>
      <c r="FXI138" s="278"/>
      <c r="FXV138" s="278"/>
      <c r="FYI138" s="278"/>
      <c r="FYV138" s="278"/>
      <c r="FZI138" s="278"/>
      <c r="FZV138" s="278"/>
      <c r="GAI138" s="278"/>
      <c r="GAV138" s="278"/>
      <c r="GBI138" s="278"/>
      <c r="GBV138" s="278"/>
      <c r="GCI138" s="278"/>
      <c r="GCV138" s="278"/>
      <c r="GDI138" s="278"/>
      <c r="GDV138" s="278"/>
      <c r="GEI138" s="278"/>
      <c r="GEV138" s="278"/>
      <c r="GFI138" s="278"/>
      <c r="GFV138" s="278"/>
      <c r="GGI138" s="278"/>
      <c r="GGV138" s="278"/>
      <c r="GHI138" s="278"/>
      <c r="GHV138" s="278"/>
      <c r="GII138" s="278"/>
      <c r="GIV138" s="278"/>
      <c r="GJI138" s="278"/>
      <c r="GJV138" s="278"/>
      <c r="GKI138" s="278"/>
      <c r="GKV138" s="278"/>
      <c r="GLI138" s="278"/>
      <c r="GLV138" s="278"/>
      <c r="GMI138" s="278"/>
      <c r="GMV138" s="278"/>
      <c r="GNI138" s="278"/>
      <c r="GNV138" s="278"/>
      <c r="GOI138" s="278"/>
      <c r="GOV138" s="278"/>
      <c r="GPI138" s="278"/>
      <c r="GPV138" s="278"/>
      <c r="GQI138" s="278"/>
      <c r="GQV138" s="278"/>
      <c r="GRI138" s="278"/>
      <c r="GRV138" s="278"/>
      <c r="GSI138" s="278"/>
      <c r="GSV138" s="278"/>
      <c r="GTI138" s="278"/>
      <c r="GTV138" s="278"/>
      <c r="GUI138" s="278"/>
      <c r="GUV138" s="278"/>
      <c r="GVI138" s="278"/>
      <c r="GVV138" s="278"/>
      <c r="GWI138" s="278"/>
      <c r="GWV138" s="278"/>
      <c r="GXI138" s="278"/>
      <c r="GXV138" s="278"/>
      <c r="GYI138" s="278"/>
      <c r="GYV138" s="278"/>
      <c r="GZI138" s="278"/>
      <c r="GZV138" s="278"/>
      <c r="HAI138" s="278"/>
      <c r="HAV138" s="278"/>
      <c r="HBI138" s="278"/>
      <c r="HBV138" s="278"/>
      <c r="HCI138" s="278"/>
      <c r="HCV138" s="278"/>
      <c r="HDI138" s="278"/>
      <c r="HDV138" s="278"/>
      <c r="HEI138" s="278"/>
      <c r="HEV138" s="278"/>
      <c r="HFI138" s="278"/>
      <c r="HFV138" s="278"/>
      <c r="HGI138" s="278"/>
      <c r="HGV138" s="278"/>
      <c r="HHI138" s="278"/>
      <c r="HHV138" s="278"/>
      <c r="HII138" s="278"/>
      <c r="HIV138" s="278"/>
      <c r="HJI138" s="278"/>
      <c r="HJV138" s="278"/>
      <c r="HKI138" s="278"/>
      <c r="HKV138" s="278"/>
      <c r="HLI138" s="278"/>
      <c r="HLV138" s="278"/>
      <c r="HMI138" s="278"/>
      <c r="HMV138" s="278"/>
      <c r="HNI138" s="278"/>
      <c r="HNV138" s="278"/>
      <c r="HOI138" s="278"/>
      <c r="HOV138" s="278"/>
      <c r="HPI138" s="278"/>
      <c r="HPV138" s="278"/>
      <c r="HQI138" s="278"/>
      <c r="HQV138" s="278"/>
      <c r="HRI138" s="278"/>
      <c r="HRV138" s="278"/>
      <c r="HSI138" s="278"/>
      <c r="HSV138" s="278"/>
      <c r="HTI138" s="278"/>
      <c r="HTV138" s="278"/>
      <c r="HUI138" s="278"/>
      <c r="HUV138" s="278"/>
      <c r="HVI138" s="278"/>
      <c r="HVV138" s="278"/>
      <c r="HWI138" s="278"/>
      <c r="HWV138" s="278"/>
      <c r="HXI138" s="278"/>
      <c r="HXV138" s="278"/>
      <c r="HYI138" s="278"/>
      <c r="HYV138" s="278"/>
      <c r="HZI138" s="278"/>
      <c r="HZV138" s="278"/>
      <c r="IAI138" s="278"/>
      <c r="IAV138" s="278"/>
      <c r="IBI138" s="278"/>
      <c r="IBV138" s="278"/>
      <c r="ICI138" s="278"/>
      <c r="ICV138" s="278"/>
      <c r="IDI138" s="278"/>
      <c r="IDV138" s="278"/>
      <c r="IEI138" s="278"/>
      <c r="IEV138" s="278"/>
      <c r="IFI138" s="278"/>
      <c r="IFV138" s="278"/>
      <c r="IGI138" s="278"/>
      <c r="IGV138" s="278"/>
      <c r="IHI138" s="278"/>
      <c r="IHV138" s="278"/>
      <c r="III138" s="278"/>
      <c r="IIV138" s="278"/>
      <c r="IJI138" s="278"/>
      <c r="IJV138" s="278"/>
      <c r="IKI138" s="278"/>
      <c r="IKV138" s="278"/>
      <c r="ILI138" s="278"/>
      <c r="ILV138" s="278"/>
      <c r="IMI138" s="278"/>
      <c r="IMV138" s="278"/>
      <c r="INI138" s="278"/>
      <c r="INV138" s="278"/>
      <c r="IOI138" s="278"/>
      <c r="IOV138" s="278"/>
      <c r="IPI138" s="278"/>
      <c r="IPV138" s="278"/>
      <c r="IQI138" s="278"/>
      <c r="IQV138" s="278"/>
      <c r="IRI138" s="278"/>
      <c r="IRV138" s="278"/>
      <c r="ISI138" s="278"/>
      <c r="ISV138" s="278"/>
      <c r="ITI138" s="278"/>
      <c r="ITV138" s="278"/>
      <c r="IUI138" s="278"/>
      <c r="IUV138" s="278"/>
      <c r="IVI138" s="278"/>
      <c r="IVV138" s="278"/>
      <c r="IWI138" s="278"/>
      <c r="IWV138" s="278"/>
      <c r="IXI138" s="278"/>
      <c r="IXV138" s="278"/>
      <c r="IYI138" s="278"/>
      <c r="IYV138" s="278"/>
      <c r="IZI138" s="278"/>
      <c r="IZV138" s="278"/>
      <c r="JAI138" s="278"/>
      <c r="JAV138" s="278"/>
      <c r="JBI138" s="278"/>
      <c r="JBV138" s="278"/>
      <c r="JCI138" s="278"/>
      <c r="JCV138" s="278"/>
      <c r="JDI138" s="278"/>
      <c r="JDV138" s="278"/>
      <c r="JEI138" s="278"/>
      <c r="JEV138" s="278"/>
      <c r="JFI138" s="278"/>
      <c r="JFV138" s="278"/>
      <c r="JGI138" s="278"/>
      <c r="JGV138" s="278"/>
      <c r="JHI138" s="278"/>
      <c r="JHV138" s="278"/>
      <c r="JII138" s="278"/>
      <c r="JIV138" s="278"/>
      <c r="JJI138" s="278"/>
      <c r="JJV138" s="278"/>
      <c r="JKI138" s="278"/>
      <c r="JKV138" s="278"/>
      <c r="JLI138" s="278"/>
      <c r="JLV138" s="278"/>
      <c r="JMI138" s="278"/>
      <c r="JMV138" s="278"/>
      <c r="JNI138" s="278"/>
      <c r="JNV138" s="278"/>
      <c r="JOI138" s="278"/>
      <c r="JOV138" s="278"/>
      <c r="JPI138" s="278"/>
      <c r="JPV138" s="278"/>
      <c r="JQI138" s="278"/>
      <c r="JQV138" s="278"/>
      <c r="JRI138" s="278"/>
      <c r="JRV138" s="278"/>
      <c r="JSI138" s="278"/>
      <c r="JSV138" s="278"/>
      <c r="JTI138" s="278"/>
      <c r="JTV138" s="278"/>
      <c r="JUI138" s="278"/>
      <c r="JUV138" s="278"/>
      <c r="JVI138" s="278"/>
      <c r="JVV138" s="278"/>
      <c r="JWI138" s="278"/>
      <c r="JWV138" s="278"/>
      <c r="JXI138" s="278"/>
      <c r="JXV138" s="278"/>
      <c r="JYI138" s="278"/>
      <c r="JYV138" s="278"/>
      <c r="JZI138" s="278"/>
      <c r="JZV138" s="278"/>
      <c r="KAI138" s="278"/>
      <c r="KAV138" s="278"/>
      <c r="KBI138" s="278"/>
      <c r="KBV138" s="278"/>
      <c r="KCI138" s="278"/>
      <c r="KCV138" s="278"/>
      <c r="KDI138" s="278"/>
      <c r="KDV138" s="278"/>
      <c r="KEI138" s="278"/>
      <c r="KEV138" s="278"/>
      <c r="KFI138" s="278"/>
      <c r="KFV138" s="278"/>
      <c r="KGI138" s="278"/>
      <c r="KGV138" s="278"/>
      <c r="KHI138" s="278"/>
      <c r="KHV138" s="278"/>
      <c r="KII138" s="278"/>
      <c r="KIV138" s="278"/>
      <c r="KJI138" s="278"/>
      <c r="KJV138" s="278"/>
      <c r="KKI138" s="278"/>
      <c r="KKV138" s="278"/>
      <c r="KLI138" s="278"/>
      <c r="KLV138" s="278"/>
      <c r="KMI138" s="278"/>
      <c r="KMV138" s="278"/>
      <c r="KNI138" s="278"/>
      <c r="KNV138" s="278"/>
      <c r="KOI138" s="278"/>
      <c r="KOV138" s="278"/>
      <c r="KPI138" s="278"/>
      <c r="KPV138" s="278"/>
      <c r="KQI138" s="278"/>
      <c r="KQV138" s="278"/>
      <c r="KRI138" s="278"/>
      <c r="KRV138" s="278"/>
      <c r="KSI138" s="278"/>
      <c r="KSV138" s="278"/>
      <c r="KTI138" s="278"/>
      <c r="KTV138" s="278"/>
      <c r="KUI138" s="278"/>
      <c r="KUV138" s="278"/>
      <c r="KVI138" s="278"/>
      <c r="KVV138" s="278"/>
      <c r="KWI138" s="278"/>
      <c r="KWV138" s="278"/>
      <c r="KXI138" s="278"/>
      <c r="KXV138" s="278"/>
      <c r="KYI138" s="278"/>
      <c r="KYV138" s="278"/>
      <c r="KZI138" s="278"/>
      <c r="KZV138" s="278"/>
      <c r="LAI138" s="278"/>
      <c r="LAV138" s="278"/>
      <c r="LBI138" s="278"/>
      <c r="LBV138" s="278"/>
      <c r="LCI138" s="278"/>
      <c r="LCV138" s="278"/>
      <c r="LDI138" s="278"/>
      <c r="LDV138" s="278"/>
      <c r="LEI138" s="278"/>
      <c r="LEV138" s="278"/>
      <c r="LFI138" s="278"/>
      <c r="LFV138" s="278"/>
      <c r="LGI138" s="278"/>
      <c r="LGV138" s="278"/>
      <c r="LHI138" s="278"/>
      <c r="LHV138" s="278"/>
      <c r="LII138" s="278"/>
      <c r="LIV138" s="278"/>
      <c r="LJI138" s="278"/>
      <c r="LJV138" s="278"/>
      <c r="LKI138" s="278"/>
      <c r="LKV138" s="278"/>
      <c r="LLI138" s="278"/>
      <c r="LLV138" s="278"/>
      <c r="LMI138" s="278"/>
      <c r="LMV138" s="278"/>
      <c r="LNI138" s="278"/>
      <c r="LNV138" s="278"/>
      <c r="LOI138" s="278"/>
      <c r="LOV138" s="278"/>
      <c r="LPI138" s="278"/>
      <c r="LPV138" s="278"/>
      <c r="LQI138" s="278"/>
      <c r="LQV138" s="278"/>
      <c r="LRI138" s="278"/>
      <c r="LRV138" s="278"/>
      <c r="LSI138" s="278"/>
      <c r="LSV138" s="278"/>
      <c r="LTI138" s="278"/>
      <c r="LTV138" s="278"/>
      <c r="LUI138" s="278"/>
      <c r="LUV138" s="278"/>
      <c r="LVI138" s="278"/>
      <c r="LVV138" s="278"/>
      <c r="LWI138" s="278"/>
      <c r="LWV138" s="278"/>
      <c r="LXI138" s="278"/>
      <c r="LXV138" s="278"/>
      <c r="LYI138" s="278"/>
      <c r="LYV138" s="278"/>
      <c r="LZI138" s="278"/>
      <c r="LZV138" s="278"/>
      <c r="MAI138" s="278"/>
      <c r="MAV138" s="278"/>
      <c r="MBI138" s="278"/>
      <c r="MBV138" s="278"/>
      <c r="MCI138" s="278"/>
      <c r="MCV138" s="278"/>
      <c r="MDI138" s="278"/>
      <c r="MDV138" s="278"/>
      <c r="MEI138" s="278"/>
      <c r="MEV138" s="278"/>
      <c r="MFI138" s="278"/>
      <c r="MFV138" s="278"/>
      <c r="MGI138" s="278"/>
      <c r="MGV138" s="278"/>
      <c r="MHI138" s="278"/>
      <c r="MHV138" s="278"/>
      <c r="MII138" s="278"/>
      <c r="MIV138" s="278"/>
      <c r="MJI138" s="278"/>
      <c r="MJV138" s="278"/>
      <c r="MKI138" s="278"/>
      <c r="MKV138" s="278"/>
      <c r="MLI138" s="278"/>
      <c r="MLV138" s="278"/>
      <c r="MMI138" s="278"/>
      <c r="MMV138" s="278"/>
      <c r="MNI138" s="278"/>
      <c r="MNV138" s="278"/>
      <c r="MOI138" s="278"/>
      <c r="MOV138" s="278"/>
      <c r="MPI138" s="278"/>
      <c r="MPV138" s="278"/>
      <c r="MQI138" s="278"/>
      <c r="MQV138" s="278"/>
      <c r="MRI138" s="278"/>
      <c r="MRV138" s="278"/>
      <c r="MSI138" s="278"/>
      <c r="MSV138" s="278"/>
      <c r="MTI138" s="278"/>
      <c r="MTV138" s="278"/>
      <c r="MUI138" s="278"/>
      <c r="MUV138" s="278"/>
      <c r="MVI138" s="278"/>
      <c r="MVV138" s="278"/>
      <c r="MWI138" s="278"/>
      <c r="MWV138" s="278"/>
      <c r="MXI138" s="278"/>
      <c r="MXV138" s="278"/>
      <c r="MYI138" s="278"/>
      <c r="MYV138" s="278"/>
      <c r="MZI138" s="278"/>
      <c r="MZV138" s="278"/>
      <c r="NAI138" s="278"/>
      <c r="NAV138" s="278"/>
      <c r="NBI138" s="278"/>
      <c r="NBV138" s="278"/>
      <c r="NCI138" s="278"/>
      <c r="NCV138" s="278"/>
      <c r="NDI138" s="278"/>
      <c r="NDV138" s="278"/>
      <c r="NEI138" s="278"/>
      <c r="NEV138" s="278"/>
      <c r="NFI138" s="278"/>
      <c r="NFV138" s="278"/>
      <c r="NGI138" s="278"/>
      <c r="NGV138" s="278"/>
      <c r="NHI138" s="278"/>
      <c r="NHV138" s="278"/>
      <c r="NII138" s="278"/>
      <c r="NIV138" s="278"/>
      <c r="NJI138" s="278"/>
      <c r="NJV138" s="278"/>
      <c r="NKI138" s="278"/>
      <c r="NKV138" s="278"/>
      <c r="NLI138" s="278"/>
      <c r="NLV138" s="278"/>
      <c r="NMI138" s="278"/>
      <c r="NMV138" s="278"/>
      <c r="NNI138" s="278"/>
      <c r="NNV138" s="278"/>
      <c r="NOI138" s="278"/>
      <c r="NOV138" s="278"/>
      <c r="NPI138" s="278"/>
      <c r="NPV138" s="278"/>
      <c r="NQI138" s="278"/>
      <c r="NQV138" s="278"/>
      <c r="NRI138" s="278"/>
      <c r="NRV138" s="278"/>
      <c r="NSI138" s="278"/>
      <c r="NSV138" s="278"/>
      <c r="NTI138" s="278"/>
      <c r="NTV138" s="278"/>
      <c r="NUI138" s="278"/>
      <c r="NUV138" s="278"/>
      <c r="NVI138" s="278"/>
      <c r="NVV138" s="278"/>
      <c r="NWI138" s="278"/>
      <c r="NWV138" s="278"/>
      <c r="NXI138" s="278"/>
      <c r="NXV138" s="278"/>
      <c r="NYI138" s="278"/>
      <c r="NYV138" s="278"/>
      <c r="NZI138" s="278"/>
      <c r="NZV138" s="278"/>
      <c r="OAI138" s="278"/>
      <c r="OAV138" s="278"/>
      <c r="OBI138" s="278"/>
      <c r="OBV138" s="278"/>
      <c r="OCI138" s="278"/>
      <c r="OCV138" s="278"/>
      <c r="ODI138" s="278"/>
      <c r="ODV138" s="278"/>
      <c r="OEI138" s="278"/>
      <c r="OEV138" s="278"/>
      <c r="OFI138" s="278"/>
      <c r="OFV138" s="278"/>
      <c r="OGI138" s="278"/>
      <c r="OGV138" s="278"/>
      <c r="OHI138" s="278"/>
      <c r="OHV138" s="278"/>
      <c r="OII138" s="278"/>
      <c r="OIV138" s="278"/>
      <c r="OJI138" s="278"/>
      <c r="OJV138" s="278"/>
      <c r="OKI138" s="278"/>
      <c r="OKV138" s="278"/>
      <c r="OLI138" s="278"/>
      <c r="OLV138" s="278"/>
      <c r="OMI138" s="278"/>
      <c r="OMV138" s="278"/>
      <c r="ONI138" s="278"/>
      <c r="ONV138" s="278"/>
      <c r="OOI138" s="278"/>
      <c r="OOV138" s="278"/>
      <c r="OPI138" s="278"/>
      <c r="OPV138" s="278"/>
      <c r="OQI138" s="278"/>
      <c r="OQV138" s="278"/>
      <c r="ORI138" s="278"/>
      <c r="ORV138" s="278"/>
      <c r="OSI138" s="278"/>
      <c r="OSV138" s="278"/>
      <c r="OTI138" s="278"/>
      <c r="OTV138" s="278"/>
      <c r="OUI138" s="278"/>
      <c r="OUV138" s="278"/>
      <c r="OVI138" s="278"/>
      <c r="OVV138" s="278"/>
      <c r="OWI138" s="278"/>
      <c r="OWV138" s="278"/>
      <c r="OXI138" s="278"/>
      <c r="OXV138" s="278"/>
      <c r="OYI138" s="278"/>
      <c r="OYV138" s="278"/>
      <c r="OZI138" s="278"/>
      <c r="OZV138" s="278"/>
      <c r="PAI138" s="278"/>
      <c r="PAV138" s="278"/>
      <c r="PBI138" s="278"/>
      <c r="PBV138" s="278"/>
      <c r="PCI138" s="278"/>
      <c r="PCV138" s="278"/>
      <c r="PDI138" s="278"/>
      <c r="PDV138" s="278"/>
      <c r="PEI138" s="278"/>
      <c r="PEV138" s="278"/>
      <c r="PFI138" s="278"/>
      <c r="PFV138" s="278"/>
      <c r="PGI138" s="278"/>
      <c r="PGV138" s="278"/>
      <c r="PHI138" s="278"/>
      <c r="PHV138" s="278"/>
      <c r="PII138" s="278"/>
      <c r="PIV138" s="278"/>
      <c r="PJI138" s="278"/>
      <c r="PJV138" s="278"/>
      <c r="PKI138" s="278"/>
      <c r="PKV138" s="278"/>
      <c r="PLI138" s="278"/>
      <c r="PLV138" s="278"/>
      <c r="PMI138" s="278"/>
      <c r="PMV138" s="278"/>
      <c r="PNI138" s="278"/>
      <c r="PNV138" s="278"/>
      <c r="POI138" s="278"/>
      <c r="POV138" s="278"/>
      <c r="PPI138" s="278"/>
      <c r="PPV138" s="278"/>
      <c r="PQI138" s="278"/>
      <c r="PQV138" s="278"/>
      <c r="PRI138" s="278"/>
      <c r="PRV138" s="278"/>
      <c r="PSI138" s="278"/>
      <c r="PSV138" s="278"/>
      <c r="PTI138" s="278"/>
      <c r="PTV138" s="278"/>
      <c r="PUI138" s="278"/>
      <c r="PUV138" s="278"/>
      <c r="PVI138" s="278"/>
      <c r="PVV138" s="278"/>
      <c r="PWI138" s="278"/>
      <c r="PWV138" s="278"/>
      <c r="PXI138" s="278"/>
      <c r="PXV138" s="278"/>
      <c r="PYI138" s="278"/>
      <c r="PYV138" s="278"/>
      <c r="PZI138" s="278"/>
      <c r="PZV138" s="278"/>
      <c r="QAI138" s="278"/>
      <c r="QAV138" s="278"/>
      <c r="QBI138" s="278"/>
      <c r="QBV138" s="278"/>
      <c r="QCI138" s="278"/>
      <c r="QCV138" s="278"/>
      <c r="QDI138" s="278"/>
      <c r="QDV138" s="278"/>
      <c r="QEI138" s="278"/>
      <c r="QEV138" s="278"/>
      <c r="QFI138" s="278"/>
      <c r="QFV138" s="278"/>
      <c r="QGI138" s="278"/>
      <c r="QGV138" s="278"/>
      <c r="QHI138" s="278"/>
      <c r="QHV138" s="278"/>
      <c r="QII138" s="278"/>
      <c r="QIV138" s="278"/>
      <c r="QJI138" s="278"/>
      <c r="QJV138" s="278"/>
      <c r="QKI138" s="278"/>
      <c r="QKV138" s="278"/>
      <c r="QLI138" s="278"/>
      <c r="QLV138" s="278"/>
      <c r="QMI138" s="278"/>
      <c r="QMV138" s="278"/>
      <c r="QNI138" s="278"/>
      <c r="QNV138" s="278"/>
      <c r="QOI138" s="278"/>
      <c r="QOV138" s="278"/>
      <c r="QPI138" s="278"/>
      <c r="QPV138" s="278"/>
      <c r="QQI138" s="278"/>
      <c r="QQV138" s="278"/>
      <c r="QRI138" s="278"/>
      <c r="QRV138" s="278"/>
      <c r="QSI138" s="278"/>
      <c r="QSV138" s="278"/>
      <c r="QTI138" s="278"/>
      <c r="QTV138" s="278"/>
      <c r="QUI138" s="278"/>
      <c r="QUV138" s="278"/>
      <c r="QVI138" s="278"/>
      <c r="QVV138" s="278"/>
      <c r="QWI138" s="278"/>
      <c r="QWV138" s="278"/>
      <c r="QXI138" s="278"/>
      <c r="QXV138" s="278"/>
      <c r="QYI138" s="278"/>
      <c r="QYV138" s="278"/>
      <c r="QZI138" s="278"/>
      <c r="QZV138" s="278"/>
      <c r="RAI138" s="278"/>
      <c r="RAV138" s="278"/>
      <c r="RBI138" s="278"/>
      <c r="RBV138" s="278"/>
      <c r="RCI138" s="278"/>
      <c r="RCV138" s="278"/>
      <c r="RDI138" s="278"/>
      <c r="RDV138" s="278"/>
      <c r="REI138" s="278"/>
      <c r="REV138" s="278"/>
      <c r="RFI138" s="278"/>
      <c r="RFV138" s="278"/>
      <c r="RGI138" s="278"/>
      <c r="RGV138" s="278"/>
      <c r="RHI138" s="278"/>
      <c r="RHV138" s="278"/>
      <c r="RII138" s="278"/>
      <c r="RIV138" s="278"/>
      <c r="RJI138" s="278"/>
      <c r="RJV138" s="278"/>
      <c r="RKI138" s="278"/>
      <c r="RKV138" s="278"/>
      <c r="RLI138" s="278"/>
      <c r="RLV138" s="278"/>
      <c r="RMI138" s="278"/>
      <c r="RMV138" s="278"/>
      <c r="RNI138" s="278"/>
      <c r="RNV138" s="278"/>
      <c r="ROI138" s="278"/>
      <c r="ROV138" s="278"/>
      <c r="RPI138" s="278"/>
      <c r="RPV138" s="278"/>
      <c r="RQI138" s="278"/>
      <c r="RQV138" s="278"/>
      <c r="RRI138" s="278"/>
      <c r="RRV138" s="278"/>
      <c r="RSI138" s="278"/>
      <c r="RSV138" s="278"/>
      <c r="RTI138" s="278"/>
      <c r="RTV138" s="278"/>
      <c r="RUI138" s="278"/>
      <c r="RUV138" s="278"/>
      <c r="RVI138" s="278"/>
      <c r="RVV138" s="278"/>
      <c r="RWI138" s="278"/>
      <c r="RWV138" s="278"/>
      <c r="RXI138" s="278"/>
      <c r="RXV138" s="278"/>
      <c r="RYI138" s="278"/>
      <c r="RYV138" s="278"/>
      <c r="RZI138" s="278"/>
      <c r="RZV138" s="278"/>
      <c r="SAI138" s="278"/>
      <c r="SAV138" s="278"/>
      <c r="SBI138" s="278"/>
      <c r="SBV138" s="278"/>
      <c r="SCI138" s="278"/>
      <c r="SCV138" s="278"/>
      <c r="SDI138" s="278"/>
      <c r="SDV138" s="278"/>
      <c r="SEI138" s="278"/>
      <c r="SEV138" s="278"/>
      <c r="SFI138" s="278"/>
      <c r="SFV138" s="278"/>
      <c r="SGI138" s="278"/>
      <c r="SGV138" s="278"/>
      <c r="SHI138" s="278"/>
      <c r="SHV138" s="278"/>
      <c r="SII138" s="278"/>
      <c r="SIV138" s="278"/>
      <c r="SJI138" s="278"/>
      <c r="SJV138" s="278"/>
      <c r="SKI138" s="278"/>
      <c r="SKV138" s="278"/>
      <c r="SLI138" s="278"/>
      <c r="SLV138" s="278"/>
      <c r="SMI138" s="278"/>
      <c r="SMV138" s="278"/>
      <c r="SNI138" s="278"/>
      <c r="SNV138" s="278"/>
      <c r="SOI138" s="278"/>
      <c r="SOV138" s="278"/>
      <c r="SPI138" s="278"/>
      <c r="SPV138" s="278"/>
      <c r="SQI138" s="278"/>
      <c r="SQV138" s="278"/>
      <c r="SRI138" s="278"/>
      <c r="SRV138" s="278"/>
      <c r="SSI138" s="278"/>
      <c r="SSV138" s="278"/>
      <c r="STI138" s="278"/>
      <c r="STV138" s="278"/>
      <c r="SUI138" s="278"/>
      <c r="SUV138" s="278"/>
      <c r="SVI138" s="278"/>
      <c r="SVV138" s="278"/>
      <c r="SWI138" s="278"/>
      <c r="SWV138" s="278"/>
      <c r="SXI138" s="278"/>
      <c r="SXV138" s="278"/>
      <c r="SYI138" s="278"/>
      <c r="SYV138" s="278"/>
      <c r="SZI138" s="278"/>
      <c r="SZV138" s="278"/>
      <c r="TAI138" s="278"/>
      <c r="TAV138" s="278"/>
      <c r="TBI138" s="278"/>
      <c r="TBV138" s="278"/>
      <c r="TCI138" s="278"/>
      <c r="TCV138" s="278"/>
      <c r="TDI138" s="278"/>
      <c r="TDV138" s="278"/>
      <c r="TEI138" s="278"/>
      <c r="TEV138" s="278"/>
      <c r="TFI138" s="278"/>
      <c r="TFV138" s="278"/>
      <c r="TGI138" s="278"/>
      <c r="TGV138" s="278"/>
      <c r="THI138" s="278"/>
      <c r="THV138" s="278"/>
      <c r="TII138" s="278"/>
      <c r="TIV138" s="278"/>
      <c r="TJI138" s="278"/>
      <c r="TJV138" s="278"/>
      <c r="TKI138" s="278"/>
      <c r="TKV138" s="278"/>
      <c r="TLI138" s="278"/>
      <c r="TLV138" s="278"/>
      <c r="TMI138" s="278"/>
      <c r="TMV138" s="278"/>
      <c r="TNI138" s="278"/>
      <c r="TNV138" s="278"/>
      <c r="TOI138" s="278"/>
      <c r="TOV138" s="278"/>
      <c r="TPI138" s="278"/>
      <c r="TPV138" s="278"/>
      <c r="TQI138" s="278"/>
      <c r="TQV138" s="278"/>
      <c r="TRI138" s="278"/>
      <c r="TRV138" s="278"/>
      <c r="TSI138" s="278"/>
      <c r="TSV138" s="278"/>
      <c r="TTI138" s="278"/>
      <c r="TTV138" s="278"/>
      <c r="TUI138" s="278"/>
      <c r="TUV138" s="278"/>
      <c r="TVI138" s="278"/>
      <c r="TVV138" s="278"/>
      <c r="TWI138" s="278"/>
      <c r="TWV138" s="278"/>
      <c r="TXI138" s="278"/>
      <c r="TXV138" s="278"/>
      <c r="TYI138" s="278"/>
      <c r="TYV138" s="278"/>
      <c r="TZI138" s="278"/>
      <c r="TZV138" s="278"/>
      <c r="UAI138" s="278"/>
      <c r="UAV138" s="278"/>
      <c r="UBI138" s="278"/>
      <c r="UBV138" s="278"/>
      <c r="UCI138" s="278"/>
      <c r="UCV138" s="278"/>
      <c r="UDI138" s="278"/>
      <c r="UDV138" s="278"/>
      <c r="UEI138" s="278"/>
      <c r="UEV138" s="278"/>
      <c r="UFI138" s="278"/>
      <c r="UFV138" s="278"/>
      <c r="UGI138" s="278"/>
      <c r="UGV138" s="278"/>
      <c r="UHI138" s="278"/>
      <c r="UHV138" s="278"/>
      <c r="UII138" s="278"/>
      <c r="UIV138" s="278"/>
      <c r="UJI138" s="278"/>
      <c r="UJV138" s="278"/>
      <c r="UKI138" s="278"/>
      <c r="UKV138" s="278"/>
      <c r="ULI138" s="278"/>
      <c r="ULV138" s="278"/>
      <c r="UMI138" s="278"/>
      <c r="UMV138" s="278"/>
      <c r="UNI138" s="278"/>
      <c r="UNV138" s="278"/>
      <c r="UOI138" s="278"/>
      <c r="UOV138" s="278"/>
      <c r="UPI138" s="278"/>
      <c r="UPV138" s="278"/>
      <c r="UQI138" s="278"/>
      <c r="UQV138" s="278"/>
      <c r="URI138" s="278"/>
      <c r="URV138" s="278"/>
      <c r="USI138" s="278"/>
      <c r="USV138" s="278"/>
      <c r="UTI138" s="278"/>
      <c r="UTV138" s="278"/>
      <c r="UUI138" s="278"/>
      <c r="UUV138" s="278"/>
      <c r="UVI138" s="278"/>
      <c r="UVV138" s="278"/>
      <c r="UWI138" s="278"/>
      <c r="UWV138" s="278"/>
      <c r="UXI138" s="278"/>
      <c r="UXV138" s="278"/>
      <c r="UYI138" s="278"/>
      <c r="UYV138" s="278"/>
      <c r="UZI138" s="278"/>
      <c r="UZV138" s="278"/>
      <c r="VAI138" s="278"/>
      <c r="VAV138" s="278"/>
      <c r="VBI138" s="278"/>
      <c r="VBV138" s="278"/>
      <c r="VCI138" s="278"/>
      <c r="VCV138" s="278"/>
      <c r="VDI138" s="278"/>
      <c r="VDV138" s="278"/>
      <c r="VEI138" s="278"/>
      <c r="VEV138" s="278"/>
      <c r="VFI138" s="278"/>
      <c r="VFV138" s="278"/>
      <c r="VGI138" s="278"/>
      <c r="VGV138" s="278"/>
      <c r="VHI138" s="278"/>
      <c r="VHV138" s="278"/>
      <c r="VII138" s="278"/>
      <c r="VIV138" s="278"/>
      <c r="VJI138" s="278"/>
      <c r="VJV138" s="278"/>
      <c r="VKI138" s="278"/>
      <c r="VKV138" s="278"/>
      <c r="VLI138" s="278"/>
      <c r="VLV138" s="278"/>
      <c r="VMI138" s="278"/>
      <c r="VMV138" s="278"/>
      <c r="VNI138" s="278"/>
      <c r="VNV138" s="278"/>
      <c r="VOI138" s="278"/>
      <c r="VOV138" s="278"/>
      <c r="VPI138" s="278"/>
      <c r="VPV138" s="278"/>
      <c r="VQI138" s="278"/>
      <c r="VQV138" s="278"/>
      <c r="VRI138" s="278"/>
      <c r="VRV138" s="278"/>
      <c r="VSI138" s="278"/>
      <c r="VSV138" s="278"/>
      <c r="VTI138" s="278"/>
      <c r="VTV138" s="278"/>
      <c r="VUI138" s="278"/>
      <c r="VUV138" s="278"/>
      <c r="VVI138" s="278"/>
      <c r="VVV138" s="278"/>
      <c r="VWI138" s="278"/>
      <c r="VWV138" s="278"/>
      <c r="VXI138" s="278"/>
      <c r="VXV138" s="278"/>
      <c r="VYI138" s="278"/>
      <c r="VYV138" s="278"/>
      <c r="VZI138" s="278"/>
      <c r="VZV138" s="278"/>
      <c r="WAI138" s="278"/>
      <c r="WAV138" s="278"/>
      <c r="WBI138" s="278"/>
      <c r="WBV138" s="278"/>
      <c r="WCI138" s="278"/>
      <c r="WCV138" s="278"/>
      <c r="WDI138" s="278"/>
      <c r="WDV138" s="278"/>
      <c r="WEI138" s="278"/>
      <c r="WEV138" s="278"/>
      <c r="WFI138" s="278"/>
      <c r="WFV138" s="278"/>
      <c r="WGI138" s="278"/>
      <c r="WGV138" s="278"/>
      <c r="WHI138" s="278"/>
      <c r="WHV138" s="278"/>
      <c r="WII138" s="278"/>
      <c r="WIV138" s="278"/>
      <c r="WJI138" s="278"/>
      <c r="WJV138" s="278"/>
      <c r="WKI138" s="278"/>
      <c r="WKV138" s="278"/>
      <c r="WLI138" s="278"/>
      <c r="WLV138" s="278"/>
      <c r="WMI138" s="278"/>
      <c r="WMV138" s="278"/>
      <c r="WNI138" s="278"/>
      <c r="WNV138" s="278"/>
      <c r="WOI138" s="278"/>
      <c r="WOV138" s="278"/>
      <c r="WPI138" s="278"/>
      <c r="WPV138" s="278"/>
      <c r="WQI138" s="278"/>
      <c r="WQV138" s="278"/>
      <c r="WRI138" s="278"/>
      <c r="WRV138" s="278"/>
      <c r="WSI138" s="278"/>
      <c r="WSV138" s="278"/>
      <c r="WTI138" s="278"/>
      <c r="WTV138" s="278"/>
      <c r="WUI138" s="278"/>
      <c r="WUV138" s="278"/>
      <c r="WVI138" s="278"/>
      <c r="WVV138" s="278"/>
      <c r="WWI138" s="278"/>
      <c r="WWV138" s="278"/>
      <c r="WXI138" s="278"/>
      <c r="WXV138" s="278"/>
      <c r="WYI138" s="278"/>
      <c r="WYV138" s="278"/>
      <c r="WZI138" s="278"/>
      <c r="WZV138" s="278"/>
      <c r="XAI138" s="278"/>
      <c r="XAV138" s="278"/>
      <c r="XBI138" s="278"/>
      <c r="XBV138" s="278"/>
      <c r="XCI138" s="278"/>
      <c r="XCV138" s="278"/>
      <c r="XDI138" s="278"/>
      <c r="XDV138" s="278"/>
      <c r="XEI138" s="278"/>
      <c r="XEV138" s="278"/>
    </row>
    <row r="139" spans="2:1023 1036:2037 2050:3064 3077:4091 4104:5118 5131:6132 6145:7159 7172:8186 8199:9213 9226:10240 10253:11254 11267:12281 12294:13308 13321:14335 14348:15349 15362:16376" s="328" customFormat="1" ht="24" customHeight="1" x14ac:dyDescent="0.35">
      <c r="B139" s="369" t="s">
        <v>344</v>
      </c>
      <c r="C139" s="369" t="s">
        <v>356</v>
      </c>
      <c r="D139" s="369" t="s">
        <v>311</v>
      </c>
      <c r="E139" s="369" t="s">
        <v>426</v>
      </c>
      <c r="F139" s="369" t="s">
        <v>71</v>
      </c>
      <c r="G139" s="369" t="s">
        <v>71</v>
      </c>
      <c r="H139" s="369" t="s">
        <v>398</v>
      </c>
      <c r="I139" s="369" t="s">
        <v>96</v>
      </c>
      <c r="J139" s="370">
        <v>30414965419</v>
      </c>
      <c r="K139" s="369" t="s">
        <v>71</v>
      </c>
      <c r="L139" s="369"/>
      <c r="M139" s="369"/>
      <c r="N139" s="369"/>
      <c r="O139" s="263"/>
      <c r="P139" s="263"/>
      <c r="Q139" s="263"/>
      <c r="R139" s="263"/>
      <c r="S139" s="263"/>
      <c r="V139" s="329"/>
      <c r="AI139" s="329"/>
      <c r="AV139" s="329"/>
      <c r="BI139" s="329"/>
      <c r="BV139" s="329"/>
      <c r="CI139" s="329"/>
      <c r="CV139" s="329"/>
      <c r="DI139" s="329"/>
      <c r="DV139" s="329"/>
      <c r="EI139" s="329"/>
      <c r="EV139" s="329"/>
      <c r="FI139" s="329"/>
      <c r="FV139" s="329"/>
      <c r="GI139" s="329"/>
      <c r="GV139" s="329"/>
      <c r="HI139" s="329"/>
      <c r="HV139" s="329"/>
      <c r="II139" s="329"/>
      <c r="IV139" s="329"/>
      <c r="JI139" s="329"/>
      <c r="JV139" s="329"/>
      <c r="KI139" s="329"/>
      <c r="KV139" s="329"/>
      <c r="LI139" s="329"/>
      <c r="LV139" s="329"/>
      <c r="MI139" s="329"/>
      <c r="MV139" s="329"/>
      <c r="NI139" s="329"/>
      <c r="NV139" s="329"/>
      <c r="OI139" s="329"/>
      <c r="OV139" s="329"/>
      <c r="PI139" s="329"/>
      <c r="PV139" s="329"/>
      <c r="QI139" s="329"/>
      <c r="QV139" s="329"/>
      <c r="RI139" s="329"/>
      <c r="RV139" s="329"/>
      <c r="SI139" s="329"/>
      <c r="SV139" s="329"/>
      <c r="TI139" s="329"/>
      <c r="TV139" s="329"/>
      <c r="UI139" s="329"/>
      <c r="UV139" s="329"/>
      <c r="VI139" s="329"/>
      <c r="VV139" s="329"/>
      <c r="WI139" s="329"/>
      <c r="WV139" s="329"/>
      <c r="XI139" s="329"/>
      <c r="XV139" s="329"/>
      <c r="YI139" s="329"/>
      <c r="YV139" s="329"/>
      <c r="ZI139" s="329"/>
      <c r="ZV139" s="329"/>
      <c r="AAI139" s="329"/>
      <c r="AAV139" s="329"/>
      <c r="ABI139" s="329"/>
      <c r="ABV139" s="329"/>
      <c r="ACI139" s="329"/>
      <c r="ACV139" s="329"/>
      <c r="ADI139" s="329"/>
      <c r="ADV139" s="329"/>
      <c r="AEI139" s="329"/>
      <c r="AEV139" s="329"/>
      <c r="AFI139" s="329"/>
      <c r="AFV139" s="329"/>
      <c r="AGI139" s="329"/>
      <c r="AGV139" s="329"/>
      <c r="AHI139" s="329"/>
      <c r="AHV139" s="329"/>
      <c r="AII139" s="329"/>
      <c r="AIV139" s="329"/>
      <c r="AJI139" s="329"/>
      <c r="AJV139" s="329"/>
      <c r="AKI139" s="329"/>
      <c r="AKV139" s="329"/>
      <c r="ALI139" s="329"/>
      <c r="ALV139" s="329"/>
      <c r="AMI139" s="329"/>
      <c r="AMV139" s="329"/>
      <c r="ANI139" s="329"/>
      <c r="ANV139" s="329"/>
      <c r="AOI139" s="329"/>
      <c r="AOV139" s="329"/>
      <c r="API139" s="329"/>
      <c r="APV139" s="329"/>
      <c r="AQI139" s="329"/>
      <c r="AQV139" s="329"/>
      <c r="ARI139" s="329"/>
      <c r="ARV139" s="329"/>
      <c r="ASI139" s="329"/>
      <c r="ASV139" s="329"/>
      <c r="ATI139" s="329"/>
      <c r="ATV139" s="329"/>
      <c r="AUI139" s="329"/>
      <c r="AUV139" s="329"/>
      <c r="AVI139" s="329"/>
      <c r="AVV139" s="329"/>
      <c r="AWI139" s="329"/>
      <c r="AWV139" s="329"/>
      <c r="AXI139" s="329"/>
      <c r="AXV139" s="329"/>
      <c r="AYI139" s="329"/>
      <c r="AYV139" s="329"/>
      <c r="AZI139" s="329"/>
      <c r="AZV139" s="329"/>
      <c r="BAI139" s="329"/>
      <c r="BAV139" s="329"/>
      <c r="BBI139" s="329"/>
      <c r="BBV139" s="329"/>
      <c r="BCI139" s="329"/>
      <c r="BCV139" s="329"/>
      <c r="BDI139" s="329"/>
      <c r="BDV139" s="329"/>
      <c r="BEI139" s="329"/>
      <c r="BEV139" s="329"/>
      <c r="BFI139" s="329"/>
      <c r="BFV139" s="329"/>
      <c r="BGI139" s="329"/>
      <c r="BGV139" s="329"/>
      <c r="BHI139" s="329"/>
      <c r="BHV139" s="329"/>
      <c r="BII139" s="329"/>
      <c r="BIV139" s="329"/>
      <c r="BJI139" s="329"/>
      <c r="BJV139" s="329"/>
      <c r="BKI139" s="329"/>
      <c r="BKV139" s="329"/>
      <c r="BLI139" s="329"/>
      <c r="BLV139" s="329"/>
      <c r="BMI139" s="329"/>
      <c r="BMV139" s="329"/>
      <c r="BNI139" s="329"/>
      <c r="BNV139" s="329"/>
      <c r="BOI139" s="329"/>
      <c r="BOV139" s="329"/>
      <c r="BPI139" s="329"/>
      <c r="BPV139" s="329"/>
      <c r="BQI139" s="329"/>
      <c r="BQV139" s="329"/>
      <c r="BRI139" s="329"/>
      <c r="BRV139" s="329"/>
      <c r="BSI139" s="329"/>
      <c r="BSV139" s="329"/>
      <c r="BTI139" s="329"/>
      <c r="BTV139" s="329"/>
      <c r="BUI139" s="329"/>
      <c r="BUV139" s="329"/>
      <c r="BVI139" s="329"/>
      <c r="BVV139" s="329"/>
      <c r="BWI139" s="329"/>
      <c r="BWV139" s="329"/>
      <c r="BXI139" s="329"/>
      <c r="BXV139" s="329"/>
      <c r="BYI139" s="329"/>
      <c r="BYV139" s="329"/>
      <c r="BZI139" s="329"/>
      <c r="BZV139" s="329"/>
      <c r="CAI139" s="329"/>
      <c r="CAV139" s="329"/>
      <c r="CBI139" s="329"/>
      <c r="CBV139" s="329"/>
      <c r="CCI139" s="329"/>
      <c r="CCV139" s="329"/>
      <c r="CDI139" s="329"/>
      <c r="CDV139" s="329"/>
      <c r="CEI139" s="329"/>
      <c r="CEV139" s="329"/>
      <c r="CFI139" s="329"/>
      <c r="CFV139" s="329"/>
      <c r="CGI139" s="329"/>
      <c r="CGV139" s="329"/>
      <c r="CHI139" s="329"/>
      <c r="CHV139" s="329"/>
      <c r="CII139" s="329"/>
      <c r="CIV139" s="329"/>
      <c r="CJI139" s="329"/>
      <c r="CJV139" s="329"/>
      <c r="CKI139" s="329"/>
      <c r="CKV139" s="329"/>
      <c r="CLI139" s="329"/>
      <c r="CLV139" s="329"/>
      <c r="CMI139" s="329"/>
      <c r="CMV139" s="329"/>
      <c r="CNI139" s="329"/>
      <c r="CNV139" s="329"/>
      <c r="COI139" s="329"/>
      <c r="COV139" s="329"/>
      <c r="CPI139" s="329"/>
      <c r="CPV139" s="329"/>
      <c r="CQI139" s="329"/>
      <c r="CQV139" s="329"/>
      <c r="CRI139" s="329"/>
      <c r="CRV139" s="329"/>
      <c r="CSI139" s="329"/>
      <c r="CSV139" s="329"/>
      <c r="CTI139" s="329"/>
      <c r="CTV139" s="329"/>
      <c r="CUI139" s="329"/>
      <c r="CUV139" s="329"/>
      <c r="CVI139" s="329"/>
      <c r="CVV139" s="329"/>
      <c r="CWI139" s="329"/>
      <c r="CWV139" s="329"/>
      <c r="CXI139" s="329"/>
      <c r="CXV139" s="329"/>
      <c r="CYI139" s="329"/>
      <c r="CYV139" s="329"/>
      <c r="CZI139" s="329"/>
      <c r="CZV139" s="329"/>
      <c r="DAI139" s="329"/>
      <c r="DAV139" s="329"/>
      <c r="DBI139" s="329"/>
      <c r="DBV139" s="329"/>
      <c r="DCI139" s="329"/>
      <c r="DCV139" s="329"/>
      <c r="DDI139" s="329"/>
      <c r="DDV139" s="329"/>
      <c r="DEI139" s="329"/>
      <c r="DEV139" s="329"/>
      <c r="DFI139" s="329"/>
      <c r="DFV139" s="329"/>
      <c r="DGI139" s="329"/>
      <c r="DGV139" s="329"/>
      <c r="DHI139" s="329"/>
      <c r="DHV139" s="329"/>
      <c r="DII139" s="329"/>
      <c r="DIV139" s="329"/>
      <c r="DJI139" s="329"/>
      <c r="DJV139" s="329"/>
      <c r="DKI139" s="329"/>
      <c r="DKV139" s="329"/>
      <c r="DLI139" s="329"/>
      <c r="DLV139" s="329"/>
      <c r="DMI139" s="329"/>
      <c r="DMV139" s="329"/>
      <c r="DNI139" s="329"/>
      <c r="DNV139" s="329"/>
      <c r="DOI139" s="329"/>
      <c r="DOV139" s="329"/>
      <c r="DPI139" s="329"/>
      <c r="DPV139" s="329"/>
      <c r="DQI139" s="329"/>
      <c r="DQV139" s="329"/>
      <c r="DRI139" s="329"/>
      <c r="DRV139" s="329"/>
      <c r="DSI139" s="329"/>
      <c r="DSV139" s="329"/>
      <c r="DTI139" s="329"/>
      <c r="DTV139" s="329"/>
      <c r="DUI139" s="329"/>
      <c r="DUV139" s="329"/>
      <c r="DVI139" s="329"/>
      <c r="DVV139" s="329"/>
      <c r="DWI139" s="329"/>
      <c r="DWV139" s="329"/>
      <c r="DXI139" s="329"/>
      <c r="DXV139" s="329"/>
      <c r="DYI139" s="329"/>
      <c r="DYV139" s="329"/>
      <c r="DZI139" s="329"/>
      <c r="DZV139" s="329"/>
      <c r="EAI139" s="329"/>
      <c r="EAV139" s="329"/>
      <c r="EBI139" s="329"/>
      <c r="EBV139" s="329"/>
      <c r="ECI139" s="329"/>
      <c r="ECV139" s="329"/>
      <c r="EDI139" s="329"/>
      <c r="EDV139" s="329"/>
      <c r="EEI139" s="329"/>
      <c r="EEV139" s="329"/>
      <c r="EFI139" s="329"/>
      <c r="EFV139" s="329"/>
      <c r="EGI139" s="329"/>
      <c r="EGV139" s="329"/>
      <c r="EHI139" s="329"/>
      <c r="EHV139" s="329"/>
      <c r="EII139" s="329"/>
      <c r="EIV139" s="329"/>
      <c r="EJI139" s="329"/>
      <c r="EJV139" s="329"/>
      <c r="EKI139" s="329"/>
      <c r="EKV139" s="329"/>
      <c r="ELI139" s="329"/>
      <c r="ELV139" s="329"/>
      <c r="EMI139" s="329"/>
      <c r="EMV139" s="329"/>
      <c r="ENI139" s="329"/>
      <c r="ENV139" s="329"/>
      <c r="EOI139" s="329"/>
      <c r="EOV139" s="329"/>
      <c r="EPI139" s="329"/>
      <c r="EPV139" s="329"/>
      <c r="EQI139" s="329"/>
      <c r="EQV139" s="329"/>
      <c r="ERI139" s="329"/>
      <c r="ERV139" s="329"/>
      <c r="ESI139" s="329"/>
      <c r="ESV139" s="329"/>
      <c r="ETI139" s="329"/>
      <c r="ETV139" s="329"/>
      <c r="EUI139" s="329"/>
      <c r="EUV139" s="329"/>
      <c r="EVI139" s="329"/>
      <c r="EVV139" s="329"/>
      <c r="EWI139" s="329"/>
      <c r="EWV139" s="329"/>
      <c r="EXI139" s="329"/>
      <c r="EXV139" s="329"/>
      <c r="EYI139" s="329"/>
      <c r="EYV139" s="329"/>
      <c r="EZI139" s="329"/>
      <c r="EZV139" s="329"/>
      <c r="FAI139" s="329"/>
      <c r="FAV139" s="329"/>
      <c r="FBI139" s="329"/>
      <c r="FBV139" s="329"/>
      <c r="FCI139" s="329"/>
      <c r="FCV139" s="329"/>
      <c r="FDI139" s="329"/>
      <c r="FDV139" s="329"/>
      <c r="FEI139" s="329"/>
      <c r="FEV139" s="329"/>
      <c r="FFI139" s="329"/>
      <c r="FFV139" s="329"/>
      <c r="FGI139" s="329"/>
      <c r="FGV139" s="329"/>
      <c r="FHI139" s="329"/>
      <c r="FHV139" s="329"/>
      <c r="FII139" s="329"/>
      <c r="FIV139" s="329"/>
      <c r="FJI139" s="329"/>
      <c r="FJV139" s="329"/>
      <c r="FKI139" s="329"/>
      <c r="FKV139" s="329"/>
      <c r="FLI139" s="329"/>
      <c r="FLV139" s="329"/>
      <c r="FMI139" s="329"/>
      <c r="FMV139" s="329"/>
      <c r="FNI139" s="329"/>
      <c r="FNV139" s="329"/>
      <c r="FOI139" s="329"/>
      <c r="FOV139" s="329"/>
      <c r="FPI139" s="329"/>
      <c r="FPV139" s="329"/>
      <c r="FQI139" s="329"/>
      <c r="FQV139" s="329"/>
      <c r="FRI139" s="329"/>
      <c r="FRV139" s="329"/>
      <c r="FSI139" s="329"/>
      <c r="FSV139" s="329"/>
      <c r="FTI139" s="329"/>
      <c r="FTV139" s="329"/>
      <c r="FUI139" s="329"/>
      <c r="FUV139" s="329"/>
      <c r="FVI139" s="329"/>
      <c r="FVV139" s="329"/>
      <c r="FWI139" s="329"/>
      <c r="FWV139" s="329"/>
      <c r="FXI139" s="329"/>
      <c r="FXV139" s="329"/>
      <c r="FYI139" s="329"/>
      <c r="FYV139" s="329"/>
      <c r="FZI139" s="329"/>
      <c r="FZV139" s="329"/>
      <c r="GAI139" s="329"/>
      <c r="GAV139" s="329"/>
      <c r="GBI139" s="329"/>
      <c r="GBV139" s="329"/>
      <c r="GCI139" s="329"/>
      <c r="GCV139" s="329"/>
      <c r="GDI139" s="329"/>
      <c r="GDV139" s="329"/>
      <c r="GEI139" s="329"/>
      <c r="GEV139" s="329"/>
      <c r="GFI139" s="329"/>
      <c r="GFV139" s="329"/>
      <c r="GGI139" s="329"/>
      <c r="GGV139" s="329"/>
      <c r="GHI139" s="329"/>
      <c r="GHV139" s="329"/>
      <c r="GII139" s="329"/>
      <c r="GIV139" s="329"/>
      <c r="GJI139" s="329"/>
      <c r="GJV139" s="329"/>
      <c r="GKI139" s="329"/>
      <c r="GKV139" s="329"/>
      <c r="GLI139" s="329"/>
      <c r="GLV139" s="329"/>
      <c r="GMI139" s="329"/>
      <c r="GMV139" s="329"/>
      <c r="GNI139" s="329"/>
      <c r="GNV139" s="329"/>
      <c r="GOI139" s="329"/>
      <c r="GOV139" s="329"/>
      <c r="GPI139" s="329"/>
      <c r="GPV139" s="329"/>
      <c r="GQI139" s="329"/>
      <c r="GQV139" s="329"/>
      <c r="GRI139" s="329"/>
      <c r="GRV139" s="329"/>
      <c r="GSI139" s="329"/>
      <c r="GSV139" s="329"/>
      <c r="GTI139" s="329"/>
      <c r="GTV139" s="329"/>
      <c r="GUI139" s="329"/>
      <c r="GUV139" s="329"/>
      <c r="GVI139" s="329"/>
      <c r="GVV139" s="329"/>
      <c r="GWI139" s="329"/>
      <c r="GWV139" s="329"/>
      <c r="GXI139" s="329"/>
      <c r="GXV139" s="329"/>
      <c r="GYI139" s="329"/>
      <c r="GYV139" s="329"/>
      <c r="GZI139" s="329"/>
      <c r="GZV139" s="329"/>
      <c r="HAI139" s="329"/>
      <c r="HAV139" s="329"/>
      <c r="HBI139" s="329"/>
      <c r="HBV139" s="329"/>
      <c r="HCI139" s="329"/>
      <c r="HCV139" s="329"/>
      <c r="HDI139" s="329"/>
      <c r="HDV139" s="329"/>
      <c r="HEI139" s="329"/>
      <c r="HEV139" s="329"/>
      <c r="HFI139" s="329"/>
      <c r="HFV139" s="329"/>
      <c r="HGI139" s="329"/>
      <c r="HGV139" s="329"/>
      <c r="HHI139" s="329"/>
      <c r="HHV139" s="329"/>
      <c r="HII139" s="329"/>
      <c r="HIV139" s="329"/>
      <c r="HJI139" s="329"/>
      <c r="HJV139" s="329"/>
      <c r="HKI139" s="329"/>
      <c r="HKV139" s="329"/>
      <c r="HLI139" s="329"/>
      <c r="HLV139" s="329"/>
      <c r="HMI139" s="329"/>
      <c r="HMV139" s="329"/>
      <c r="HNI139" s="329"/>
      <c r="HNV139" s="329"/>
      <c r="HOI139" s="329"/>
      <c r="HOV139" s="329"/>
      <c r="HPI139" s="329"/>
      <c r="HPV139" s="329"/>
      <c r="HQI139" s="329"/>
      <c r="HQV139" s="329"/>
      <c r="HRI139" s="329"/>
      <c r="HRV139" s="329"/>
      <c r="HSI139" s="329"/>
      <c r="HSV139" s="329"/>
      <c r="HTI139" s="329"/>
      <c r="HTV139" s="329"/>
      <c r="HUI139" s="329"/>
      <c r="HUV139" s="329"/>
      <c r="HVI139" s="329"/>
      <c r="HVV139" s="329"/>
      <c r="HWI139" s="329"/>
      <c r="HWV139" s="329"/>
      <c r="HXI139" s="329"/>
      <c r="HXV139" s="329"/>
      <c r="HYI139" s="329"/>
      <c r="HYV139" s="329"/>
      <c r="HZI139" s="329"/>
      <c r="HZV139" s="329"/>
      <c r="IAI139" s="329"/>
      <c r="IAV139" s="329"/>
      <c r="IBI139" s="329"/>
      <c r="IBV139" s="329"/>
      <c r="ICI139" s="329"/>
      <c r="ICV139" s="329"/>
      <c r="IDI139" s="329"/>
      <c r="IDV139" s="329"/>
      <c r="IEI139" s="329"/>
      <c r="IEV139" s="329"/>
      <c r="IFI139" s="329"/>
      <c r="IFV139" s="329"/>
      <c r="IGI139" s="329"/>
      <c r="IGV139" s="329"/>
      <c r="IHI139" s="329"/>
      <c r="IHV139" s="329"/>
      <c r="III139" s="329"/>
      <c r="IIV139" s="329"/>
      <c r="IJI139" s="329"/>
      <c r="IJV139" s="329"/>
      <c r="IKI139" s="329"/>
      <c r="IKV139" s="329"/>
      <c r="ILI139" s="329"/>
      <c r="ILV139" s="329"/>
      <c r="IMI139" s="329"/>
      <c r="IMV139" s="329"/>
      <c r="INI139" s="329"/>
      <c r="INV139" s="329"/>
      <c r="IOI139" s="329"/>
      <c r="IOV139" s="329"/>
      <c r="IPI139" s="329"/>
      <c r="IPV139" s="329"/>
      <c r="IQI139" s="329"/>
      <c r="IQV139" s="329"/>
      <c r="IRI139" s="329"/>
      <c r="IRV139" s="329"/>
      <c r="ISI139" s="329"/>
      <c r="ISV139" s="329"/>
      <c r="ITI139" s="329"/>
      <c r="ITV139" s="329"/>
      <c r="IUI139" s="329"/>
      <c r="IUV139" s="329"/>
      <c r="IVI139" s="329"/>
      <c r="IVV139" s="329"/>
      <c r="IWI139" s="329"/>
      <c r="IWV139" s="329"/>
      <c r="IXI139" s="329"/>
      <c r="IXV139" s="329"/>
      <c r="IYI139" s="329"/>
      <c r="IYV139" s="329"/>
      <c r="IZI139" s="329"/>
      <c r="IZV139" s="329"/>
      <c r="JAI139" s="329"/>
      <c r="JAV139" s="329"/>
      <c r="JBI139" s="329"/>
      <c r="JBV139" s="329"/>
      <c r="JCI139" s="329"/>
      <c r="JCV139" s="329"/>
      <c r="JDI139" s="329"/>
      <c r="JDV139" s="329"/>
      <c r="JEI139" s="329"/>
      <c r="JEV139" s="329"/>
      <c r="JFI139" s="329"/>
      <c r="JFV139" s="329"/>
      <c r="JGI139" s="329"/>
      <c r="JGV139" s="329"/>
      <c r="JHI139" s="329"/>
      <c r="JHV139" s="329"/>
      <c r="JII139" s="329"/>
      <c r="JIV139" s="329"/>
      <c r="JJI139" s="329"/>
      <c r="JJV139" s="329"/>
      <c r="JKI139" s="329"/>
      <c r="JKV139" s="329"/>
      <c r="JLI139" s="329"/>
      <c r="JLV139" s="329"/>
      <c r="JMI139" s="329"/>
      <c r="JMV139" s="329"/>
      <c r="JNI139" s="329"/>
      <c r="JNV139" s="329"/>
      <c r="JOI139" s="329"/>
      <c r="JOV139" s="329"/>
      <c r="JPI139" s="329"/>
      <c r="JPV139" s="329"/>
      <c r="JQI139" s="329"/>
      <c r="JQV139" s="329"/>
      <c r="JRI139" s="329"/>
      <c r="JRV139" s="329"/>
      <c r="JSI139" s="329"/>
      <c r="JSV139" s="329"/>
      <c r="JTI139" s="329"/>
      <c r="JTV139" s="329"/>
      <c r="JUI139" s="329"/>
      <c r="JUV139" s="329"/>
      <c r="JVI139" s="329"/>
      <c r="JVV139" s="329"/>
      <c r="JWI139" s="329"/>
      <c r="JWV139" s="329"/>
      <c r="JXI139" s="329"/>
      <c r="JXV139" s="329"/>
      <c r="JYI139" s="329"/>
      <c r="JYV139" s="329"/>
      <c r="JZI139" s="329"/>
      <c r="JZV139" s="329"/>
      <c r="KAI139" s="329"/>
      <c r="KAV139" s="329"/>
      <c r="KBI139" s="329"/>
      <c r="KBV139" s="329"/>
      <c r="KCI139" s="329"/>
      <c r="KCV139" s="329"/>
      <c r="KDI139" s="329"/>
      <c r="KDV139" s="329"/>
      <c r="KEI139" s="329"/>
      <c r="KEV139" s="329"/>
      <c r="KFI139" s="329"/>
      <c r="KFV139" s="329"/>
      <c r="KGI139" s="329"/>
      <c r="KGV139" s="329"/>
      <c r="KHI139" s="329"/>
      <c r="KHV139" s="329"/>
      <c r="KII139" s="329"/>
      <c r="KIV139" s="329"/>
      <c r="KJI139" s="329"/>
      <c r="KJV139" s="329"/>
      <c r="KKI139" s="329"/>
      <c r="KKV139" s="329"/>
      <c r="KLI139" s="329"/>
      <c r="KLV139" s="329"/>
      <c r="KMI139" s="329"/>
      <c r="KMV139" s="329"/>
      <c r="KNI139" s="329"/>
      <c r="KNV139" s="329"/>
      <c r="KOI139" s="329"/>
      <c r="KOV139" s="329"/>
      <c r="KPI139" s="329"/>
      <c r="KPV139" s="329"/>
      <c r="KQI139" s="329"/>
      <c r="KQV139" s="329"/>
      <c r="KRI139" s="329"/>
      <c r="KRV139" s="329"/>
      <c r="KSI139" s="329"/>
      <c r="KSV139" s="329"/>
      <c r="KTI139" s="329"/>
      <c r="KTV139" s="329"/>
      <c r="KUI139" s="329"/>
      <c r="KUV139" s="329"/>
      <c r="KVI139" s="329"/>
      <c r="KVV139" s="329"/>
      <c r="KWI139" s="329"/>
      <c r="KWV139" s="329"/>
      <c r="KXI139" s="329"/>
      <c r="KXV139" s="329"/>
      <c r="KYI139" s="329"/>
      <c r="KYV139" s="329"/>
      <c r="KZI139" s="329"/>
      <c r="KZV139" s="329"/>
      <c r="LAI139" s="329"/>
      <c r="LAV139" s="329"/>
      <c r="LBI139" s="329"/>
      <c r="LBV139" s="329"/>
      <c r="LCI139" s="329"/>
      <c r="LCV139" s="329"/>
      <c r="LDI139" s="329"/>
      <c r="LDV139" s="329"/>
      <c r="LEI139" s="329"/>
      <c r="LEV139" s="329"/>
      <c r="LFI139" s="329"/>
      <c r="LFV139" s="329"/>
      <c r="LGI139" s="329"/>
      <c r="LGV139" s="329"/>
      <c r="LHI139" s="329"/>
      <c r="LHV139" s="329"/>
      <c r="LII139" s="329"/>
      <c r="LIV139" s="329"/>
      <c r="LJI139" s="329"/>
      <c r="LJV139" s="329"/>
      <c r="LKI139" s="329"/>
      <c r="LKV139" s="329"/>
      <c r="LLI139" s="329"/>
      <c r="LLV139" s="329"/>
      <c r="LMI139" s="329"/>
      <c r="LMV139" s="329"/>
      <c r="LNI139" s="329"/>
      <c r="LNV139" s="329"/>
      <c r="LOI139" s="329"/>
      <c r="LOV139" s="329"/>
      <c r="LPI139" s="329"/>
      <c r="LPV139" s="329"/>
      <c r="LQI139" s="329"/>
      <c r="LQV139" s="329"/>
      <c r="LRI139" s="329"/>
      <c r="LRV139" s="329"/>
      <c r="LSI139" s="329"/>
      <c r="LSV139" s="329"/>
      <c r="LTI139" s="329"/>
      <c r="LTV139" s="329"/>
      <c r="LUI139" s="329"/>
      <c r="LUV139" s="329"/>
      <c r="LVI139" s="329"/>
      <c r="LVV139" s="329"/>
      <c r="LWI139" s="329"/>
      <c r="LWV139" s="329"/>
      <c r="LXI139" s="329"/>
      <c r="LXV139" s="329"/>
      <c r="LYI139" s="329"/>
      <c r="LYV139" s="329"/>
      <c r="LZI139" s="329"/>
      <c r="LZV139" s="329"/>
      <c r="MAI139" s="329"/>
      <c r="MAV139" s="329"/>
      <c r="MBI139" s="329"/>
      <c r="MBV139" s="329"/>
      <c r="MCI139" s="329"/>
      <c r="MCV139" s="329"/>
      <c r="MDI139" s="329"/>
      <c r="MDV139" s="329"/>
      <c r="MEI139" s="329"/>
      <c r="MEV139" s="329"/>
      <c r="MFI139" s="329"/>
      <c r="MFV139" s="329"/>
      <c r="MGI139" s="329"/>
      <c r="MGV139" s="329"/>
      <c r="MHI139" s="329"/>
      <c r="MHV139" s="329"/>
      <c r="MII139" s="329"/>
      <c r="MIV139" s="329"/>
      <c r="MJI139" s="329"/>
      <c r="MJV139" s="329"/>
      <c r="MKI139" s="329"/>
      <c r="MKV139" s="329"/>
      <c r="MLI139" s="329"/>
      <c r="MLV139" s="329"/>
      <c r="MMI139" s="329"/>
      <c r="MMV139" s="329"/>
      <c r="MNI139" s="329"/>
      <c r="MNV139" s="329"/>
      <c r="MOI139" s="329"/>
      <c r="MOV139" s="329"/>
      <c r="MPI139" s="329"/>
      <c r="MPV139" s="329"/>
      <c r="MQI139" s="329"/>
      <c r="MQV139" s="329"/>
      <c r="MRI139" s="329"/>
      <c r="MRV139" s="329"/>
      <c r="MSI139" s="329"/>
      <c r="MSV139" s="329"/>
      <c r="MTI139" s="329"/>
      <c r="MTV139" s="329"/>
      <c r="MUI139" s="329"/>
      <c r="MUV139" s="329"/>
      <c r="MVI139" s="329"/>
      <c r="MVV139" s="329"/>
      <c r="MWI139" s="329"/>
      <c r="MWV139" s="329"/>
      <c r="MXI139" s="329"/>
      <c r="MXV139" s="329"/>
      <c r="MYI139" s="329"/>
      <c r="MYV139" s="329"/>
      <c r="MZI139" s="329"/>
      <c r="MZV139" s="329"/>
      <c r="NAI139" s="329"/>
      <c r="NAV139" s="329"/>
      <c r="NBI139" s="329"/>
      <c r="NBV139" s="329"/>
      <c r="NCI139" s="329"/>
      <c r="NCV139" s="329"/>
      <c r="NDI139" s="329"/>
      <c r="NDV139" s="329"/>
      <c r="NEI139" s="329"/>
      <c r="NEV139" s="329"/>
      <c r="NFI139" s="329"/>
      <c r="NFV139" s="329"/>
      <c r="NGI139" s="329"/>
      <c r="NGV139" s="329"/>
      <c r="NHI139" s="329"/>
      <c r="NHV139" s="329"/>
      <c r="NII139" s="329"/>
      <c r="NIV139" s="329"/>
      <c r="NJI139" s="329"/>
      <c r="NJV139" s="329"/>
      <c r="NKI139" s="329"/>
      <c r="NKV139" s="329"/>
      <c r="NLI139" s="329"/>
      <c r="NLV139" s="329"/>
      <c r="NMI139" s="329"/>
      <c r="NMV139" s="329"/>
      <c r="NNI139" s="329"/>
      <c r="NNV139" s="329"/>
      <c r="NOI139" s="329"/>
      <c r="NOV139" s="329"/>
      <c r="NPI139" s="329"/>
      <c r="NPV139" s="329"/>
      <c r="NQI139" s="329"/>
      <c r="NQV139" s="329"/>
      <c r="NRI139" s="329"/>
      <c r="NRV139" s="329"/>
      <c r="NSI139" s="329"/>
      <c r="NSV139" s="329"/>
      <c r="NTI139" s="329"/>
      <c r="NTV139" s="329"/>
      <c r="NUI139" s="329"/>
      <c r="NUV139" s="329"/>
      <c r="NVI139" s="329"/>
      <c r="NVV139" s="329"/>
      <c r="NWI139" s="329"/>
      <c r="NWV139" s="329"/>
      <c r="NXI139" s="329"/>
      <c r="NXV139" s="329"/>
      <c r="NYI139" s="329"/>
      <c r="NYV139" s="329"/>
      <c r="NZI139" s="329"/>
      <c r="NZV139" s="329"/>
      <c r="OAI139" s="329"/>
      <c r="OAV139" s="329"/>
      <c r="OBI139" s="329"/>
      <c r="OBV139" s="329"/>
      <c r="OCI139" s="329"/>
      <c r="OCV139" s="329"/>
      <c r="ODI139" s="329"/>
      <c r="ODV139" s="329"/>
      <c r="OEI139" s="329"/>
      <c r="OEV139" s="329"/>
      <c r="OFI139" s="329"/>
      <c r="OFV139" s="329"/>
      <c r="OGI139" s="329"/>
      <c r="OGV139" s="329"/>
      <c r="OHI139" s="329"/>
      <c r="OHV139" s="329"/>
      <c r="OII139" s="329"/>
      <c r="OIV139" s="329"/>
      <c r="OJI139" s="329"/>
      <c r="OJV139" s="329"/>
      <c r="OKI139" s="329"/>
      <c r="OKV139" s="329"/>
      <c r="OLI139" s="329"/>
      <c r="OLV139" s="329"/>
      <c r="OMI139" s="329"/>
      <c r="OMV139" s="329"/>
      <c r="ONI139" s="329"/>
      <c r="ONV139" s="329"/>
      <c r="OOI139" s="329"/>
      <c r="OOV139" s="329"/>
      <c r="OPI139" s="329"/>
      <c r="OPV139" s="329"/>
      <c r="OQI139" s="329"/>
      <c r="OQV139" s="329"/>
      <c r="ORI139" s="329"/>
      <c r="ORV139" s="329"/>
      <c r="OSI139" s="329"/>
      <c r="OSV139" s="329"/>
      <c r="OTI139" s="329"/>
      <c r="OTV139" s="329"/>
      <c r="OUI139" s="329"/>
      <c r="OUV139" s="329"/>
      <c r="OVI139" s="329"/>
      <c r="OVV139" s="329"/>
      <c r="OWI139" s="329"/>
      <c r="OWV139" s="329"/>
      <c r="OXI139" s="329"/>
      <c r="OXV139" s="329"/>
      <c r="OYI139" s="329"/>
      <c r="OYV139" s="329"/>
      <c r="OZI139" s="329"/>
      <c r="OZV139" s="329"/>
      <c r="PAI139" s="329"/>
      <c r="PAV139" s="329"/>
      <c r="PBI139" s="329"/>
      <c r="PBV139" s="329"/>
      <c r="PCI139" s="329"/>
      <c r="PCV139" s="329"/>
      <c r="PDI139" s="329"/>
      <c r="PDV139" s="329"/>
      <c r="PEI139" s="329"/>
      <c r="PEV139" s="329"/>
      <c r="PFI139" s="329"/>
      <c r="PFV139" s="329"/>
      <c r="PGI139" s="329"/>
      <c r="PGV139" s="329"/>
      <c r="PHI139" s="329"/>
      <c r="PHV139" s="329"/>
      <c r="PII139" s="329"/>
      <c r="PIV139" s="329"/>
      <c r="PJI139" s="329"/>
      <c r="PJV139" s="329"/>
      <c r="PKI139" s="329"/>
      <c r="PKV139" s="329"/>
      <c r="PLI139" s="329"/>
      <c r="PLV139" s="329"/>
      <c r="PMI139" s="329"/>
      <c r="PMV139" s="329"/>
      <c r="PNI139" s="329"/>
      <c r="PNV139" s="329"/>
      <c r="POI139" s="329"/>
      <c r="POV139" s="329"/>
      <c r="PPI139" s="329"/>
      <c r="PPV139" s="329"/>
      <c r="PQI139" s="329"/>
      <c r="PQV139" s="329"/>
      <c r="PRI139" s="329"/>
      <c r="PRV139" s="329"/>
      <c r="PSI139" s="329"/>
      <c r="PSV139" s="329"/>
      <c r="PTI139" s="329"/>
      <c r="PTV139" s="329"/>
      <c r="PUI139" s="329"/>
      <c r="PUV139" s="329"/>
      <c r="PVI139" s="329"/>
      <c r="PVV139" s="329"/>
      <c r="PWI139" s="329"/>
      <c r="PWV139" s="329"/>
      <c r="PXI139" s="329"/>
      <c r="PXV139" s="329"/>
      <c r="PYI139" s="329"/>
      <c r="PYV139" s="329"/>
      <c r="PZI139" s="329"/>
      <c r="PZV139" s="329"/>
      <c r="QAI139" s="329"/>
      <c r="QAV139" s="329"/>
      <c r="QBI139" s="329"/>
      <c r="QBV139" s="329"/>
      <c r="QCI139" s="329"/>
      <c r="QCV139" s="329"/>
      <c r="QDI139" s="329"/>
      <c r="QDV139" s="329"/>
      <c r="QEI139" s="329"/>
      <c r="QEV139" s="329"/>
      <c r="QFI139" s="329"/>
      <c r="QFV139" s="329"/>
      <c r="QGI139" s="329"/>
      <c r="QGV139" s="329"/>
      <c r="QHI139" s="329"/>
      <c r="QHV139" s="329"/>
      <c r="QII139" s="329"/>
      <c r="QIV139" s="329"/>
      <c r="QJI139" s="329"/>
      <c r="QJV139" s="329"/>
      <c r="QKI139" s="329"/>
      <c r="QKV139" s="329"/>
      <c r="QLI139" s="329"/>
      <c r="QLV139" s="329"/>
      <c r="QMI139" s="329"/>
      <c r="QMV139" s="329"/>
      <c r="QNI139" s="329"/>
      <c r="QNV139" s="329"/>
      <c r="QOI139" s="329"/>
      <c r="QOV139" s="329"/>
      <c r="QPI139" s="329"/>
      <c r="QPV139" s="329"/>
      <c r="QQI139" s="329"/>
      <c r="QQV139" s="329"/>
      <c r="QRI139" s="329"/>
      <c r="QRV139" s="329"/>
      <c r="QSI139" s="329"/>
      <c r="QSV139" s="329"/>
      <c r="QTI139" s="329"/>
      <c r="QTV139" s="329"/>
      <c r="QUI139" s="329"/>
      <c r="QUV139" s="329"/>
      <c r="QVI139" s="329"/>
      <c r="QVV139" s="329"/>
      <c r="QWI139" s="329"/>
      <c r="QWV139" s="329"/>
      <c r="QXI139" s="329"/>
      <c r="QXV139" s="329"/>
      <c r="QYI139" s="329"/>
      <c r="QYV139" s="329"/>
      <c r="QZI139" s="329"/>
      <c r="QZV139" s="329"/>
      <c r="RAI139" s="329"/>
      <c r="RAV139" s="329"/>
      <c r="RBI139" s="329"/>
      <c r="RBV139" s="329"/>
      <c r="RCI139" s="329"/>
      <c r="RCV139" s="329"/>
      <c r="RDI139" s="329"/>
      <c r="RDV139" s="329"/>
      <c r="REI139" s="329"/>
      <c r="REV139" s="329"/>
      <c r="RFI139" s="329"/>
      <c r="RFV139" s="329"/>
      <c r="RGI139" s="329"/>
      <c r="RGV139" s="329"/>
      <c r="RHI139" s="329"/>
      <c r="RHV139" s="329"/>
      <c r="RII139" s="329"/>
      <c r="RIV139" s="329"/>
      <c r="RJI139" s="329"/>
      <c r="RJV139" s="329"/>
      <c r="RKI139" s="329"/>
      <c r="RKV139" s="329"/>
      <c r="RLI139" s="329"/>
      <c r="RLV139" s="329"/>
      <c r="RMI139" s="329"/>
      <c r="RMV139" s="329"/>
      <c r="RNI139" s="329"/>
      <c r="RNV139" s="329"/>
      <c r="ROI139" s="329"/>
      <c r="ROV139" s="329"/>
      <c r="RPI139" s="329"/>
      <c r="RPV139" s="329"/>
      <c r="RQI139" s="329"/>
      <c r="RQV139" s="329"/>
      <c r="RRI139" s="329"/>
      <c r="RRV139" s="329"/>
      <c r="RSI139" s="329"/>
      <c r="RSV139" s="329"/>
      <c r="RTI139" s="329"/>
      <c r="RTV139" s="329"/>
      <c r="RUI139" s="329"/>
      <c r="RUV139" s="329"/>
      <c r="RVI139" s="329"/>
      <c r="RVV139" s="329"/>
      <c r="RWI139" s="329"/>
      <c r="RWV139" s="329"/>
      <c r="RXI139" s="329"/>
      <c r="RXV139" s="329"/>
      <c r="RYI139" s="329"/>
      <c r="RYV139" s="329"/>
      <c r="RZI139" s="329"/>
      <c r="RZV139" s="329"/>
      <c r="SAI139" s="329"/>
      <c r="SAV139" s="329"/>
      <c r="SBI139" s="329"/>
      <c r="SBV139" s="329"/>
      <c r="SCI139" s="329"/>
      <c r="SCV139" s="329"/>
      <c r="SDI139" s="329"/>
      <c r="SDV139" s="329"/>
      <c r="SEI139" s="329"/>
      <c r="SEV139" s="329"/>
      <c r="SFI139" s="329"/>
      <c r="SFV139" s="329"/>
      <c r="SGI139" s="329"/>
      <c r="SGV139" s="329"/>
      <c r="SHI139" s="329"/>
      <c r="SHV139" s="329"/>
      <c r="SII139" s="329"/>
      <c r="SIV139" s="329"/>
      <c r="SJI139" s="329"/>
      <c r="SJV139" s="329"/>
      <c r="SKI139" s="329"/>
      <c r="SKV139" s="329"/>
      <c r="SLI139" s="329"/>
      <c r="SLV139" s="329"/>
      <c r="SMI139" s="329"/>
      <c r="SMV139" s="329"/>
      <c r="SNI139" s="329"/>
      <c r="SNV139" s="329"/>
      <c r="SOI139" s="329"/>
      <c r="SOV139" s="329"/>
      <c r="SPI139" s="329"/>
      <c r="SPV139" s="329"/>
      <c r="SQI139" s="329"/>
      <c r="SQV139" s="329"/>
      <c r="SRI139" s="329"/>
      <c r="SRV139" s="329"/>
      <c r="SSI139" s="329"/>
      <c r="SSV139" s="329"/>
      <c r="STI139" s="329"/>
      <c r="STV139" s="329"/>
      <c r="SUI139" s="329"/>
      <c r="SUV139" s="329"/>
      <c r="SVI139" s="329"/>
      <c r="SVV139" s="329"/>
      <c r="SWI139" s="329"/>
      <c r="SWV139" s="329"/>
      <c r="SXI139" s="329"/>
      <c r="SXV139" s="329"/>
      <c r="SYI139" s="329"/>
      <c r="SYV139" s="329"/>
      <c r="SZI139" s="329"/>
      <c r="SZV139" s="329"/>
      <c r="TAI139" s="329"/>
      <c r="TAV139" s="329"/>
      <c r="TBI139" s="329"/>
      <c r="TBV139" s="329"/>
      <c r="TCI139" s="329"/>
      <c r="TCV139" s="329"/>
      <c r="TDI139" s="329"/>
      <c r="TDV139" s="329"/>
      <c r="TEI139" s="329"/>
      <c r="TEV139" s="329"/>
      <c r="TFI139" s="329"/>
      <c r="TFV139" s="329"/>
      <c r="TGI139" s="329"/>
      <c r="TGV139" s="329"/>
      <c r="THI139" s="329"/>
      <c r="THV139" s="329"/>
      <c r="TII139" s="329"/>
      <c r="TIV139" s="329"/>
      <c r="TJI139" s="329"/>
      <c r="TJV139" s="329"/>
      <c r="TKI139" s="329"/>
      <c r="TKV139" s="329"/>
      <c r="TLI139" s="329"/>
      <c r="TLV139" s="329"/>
      <c r="TMI139" s="329"/>
      <c r="TMV139" s="329"/>
      <c r="TNI139" s="329"/>
      <c r="TNV139" s="329"/>
      <c r="TOI139" s="329"/>
      <c r="TOV139" s="329"/>
      <c r="TPI139" s="329"/>
      <c r="TPV139" s="329"/>
      <c r="TQI139" s="329"/>
      <c r="TQV139" s="329"/>
      <c r="TRI139" s="329"/>
      <c r="TRV139" s="329"/>
      <c r="TSI139" s="329"/>
      <c r="TSV139" s="329"/>
      <c r="TTI139" s="329"/>
      <c r="TTV139" s="329"/>
      <c r="TUI139" s="329"/>
      <c r="TUV139" s="329"/>
      <c r="TVI139" s="329"/>
      <c r="TVV139" s="329"/>
      <c r="TWI139" s="329"/>
      <c r="TWV139" s="329"/>
      <c r="TXI139" s="329"/>
      <c r="TXV139" s="329"/>
      <c r="TYI139" s="329"/>
      <c r="TYV139" s="329"/>
      <c r="TZI139" s="329"/>
      <c r="TZV139" s="329"/>
      <c r="UAI139" s="329"/>
      <c r="UAV139" s="329"/>
      <c r="UBI139" s="329"/>
      <c r="UBV139" s="329"/>
      <c r="UCI139" s="329"/>
      <c r="UCV139" s="329"/>
      <c r="UDI139" s="329"/>
      <c r="UDV139" s="329"/>
      <c r="UEI139" s="329"/>
      <c r="UEV139" s="329"/>
      <c r="UFI139" s="329"/>
      <c r="UFV139" s="329"/>
      <c r="UGI139" s="329"/>
      <c r="UGV139" s="329"/>
      <c r="UHI139" s="329"/>
      <c r="UHV139" s="329"/>
      <c r="UII139" s="329"/>
      <c r="UIV139" s="329"/>
      <c r="UJI139" s="329"/>
      <c r="UJV139" s="329"/>
      <c r="UKI139" s="329"/>
      <c r="UKV139" s="329"/>
      <c r="ULI139" s="329"/>
      <c r="ULV139" s="329"/>
      <c r="UMI139" s="329"/>
      <c r="UMV139" s="329"/>
      <c r="UNI139" s="329"/>
      <c r="UNV139" s="329"/>
      <c r="UOI139" s="329"/>
      <c r="UOV139" s="329"/>
      <c r="UPI139" s="329"/>
      <c r="UPV139" s="329"/>
      <c r="UQI139" s="329"/>
      <c r="UQV139" s="329"/>
      <c r="URI139" s="329"/>
      <c r="URV139" s="329"/>
      <c r="USI139" s="329"/>
      <c r="USV139" s="329"/>
      <c r="UTI139" s="329"/>
      <c r="UTV139" s="329"/>
      <c r="UUI139" s="329"/>
      <c r="UUV139" s="329"/>
      <c r="UVI139" s="329"/>
      <c r="UVV139" s="329"/>
      <c r="UWI139" s="329"/>
      <c r="UWV139" s="329"/>
      <c r="UXI139" s="329"/>
      <c r="UXV139" s="329"/>
      <c r="UYI139" s="329"/>
      <c r="UYV139" s="329"/>
      <c r="UZI139" s="329"/>
      <c r="UZV139" s="329"/>
      <c r="VAI139" s="329"/>
      <c r="VAV139" s="329"/>
      <c r="VBI139" s="329"/>
      <c r="VBV139" s="329"/>
      <c r="VCI139" s="329"/>
      <c r="VCV139" s="329"/>
      <c r="VDI139" s="329"/>
      <c r="VDV139" s="329"/>
      <c r="VEI139" s="329"/>
      <c r="VEV139" s="329"/>
      <c r="VFI139" s="329"/>
      <c r="VFV139" s="329"/>
      <c r="VGI139" s="329"/>
      <c r="VGV139" s="329"/>
      <c r="VHI139" s="329"/>
      <c r="VHV139" s="329"/>
      <c r="VII139" s="329"/>
      <c r="VIV139" s="329"/>
      <c r="VJI139" s="329"/>
      <c r="VJV139" s="329"/>
      <c r="VKI139" s="329"/>
      <c r="VKV139" s="329"/>
      <c r="VLI139" s="329"/>
      <c r="VLV139" s="329"/>
      <c r="VMI139" s="329"/>
      <c r="VMV139" s="329"/>
      <c r="VNI139" s="329"/>
      <c r="VNV139" s="329"/>
      <c r="VOI139" s="329"/>
      <c r="VOV139" s="329"/>
      <c r="VPI139" s="329"/>
      <c r="VPV139" s="329"/>
      <c r="VQI139" s="329"/>
      <c r="VQV139" s="329"/>
      <c r="VRI139" s="329"/>
      <c r="VRV139" s="329"/>
      <c r="VSI139" s="329"/>
      <c r="VSV139" s="329"/>
      <c r="VTI139" s="329"/>
      <c r="VTV139" s="329"/>
      <c r="VUI139" s="329"/>
      <c r="VUV139" s="329"/>
      <c r="VVI139" s="329"/>
      <c r="VVV139" s="329"/>
      <c r="VWI139" s="329"/>
      <c r="VWV139" s="329"/>
      <c r="VXI139" s="329"/>
      <c r="VXV139" s="329"/>
      <c r="VYI139" s="329"/>
      <c r="VYV139" s="329"/>
      <c r="VZI139" s="329"/>
      <c r="VZV139" s="329"/>
      <c r="WAI139" s="329"/>
      <c r="WAV139" s="329"/>
      <c r="WBI139" s="329"/>
      <c r="WBV139" s="329"/>
      <c r="WCI139" s="329"/>
      <c r="WCV139" s="329"/>
      <c r="WDI139" s="329"/>
      <c r="WDV139" s="329"/>
      <c r="WEI139" s="329"/>
      <c r="WEV139" s="329"/>
      <c r="WFI139" s="329"/>
      <c r="WFV139" s="329"/>
      <c r="WGI139" s="329"/>
      <c r="WGV139" s="329"/>
      <c r="WHI139" s="329"/>
      <c r="WHV139" s="329"/>
      <c r="WII139" s="329"/>
      <c r="WIV139" s="329"/>
      <c r="WJI139" s="329"/>
      <c r="WJV139" s="329"/>
      <c r="WKI139" s="329"/>
      <c r="WKV139" s="329"/>
      <c r="WLI139" s="329"/>
      <c r="WLV139" s="329"/>
      <c r="WMI139" s="329"/>
      <c r="WMV139" s="329"/>
      <c r="WNI139" s="329"/>
      <c r="WNV139" s="329"/>
      <c r="WOI139" s="329"/>
      <c r="WOV139" s="329"/>
      <c r="WPI139" s="329"/>
      <c r="WPV139" s="329"/>
      <c r="WQI139" s="329"/>
      <c r="WQV139" s="329"/>
      <c r="WRI139" s="329"/>
      <c r="WRV139" s="329"/>
      <c r="WSI139" s="329"/>
      <c r="WSV139" s="329"/>
      <c r="WTI139" s="329"/>
      <c r="WTV139" s="329"/>
      <c r="WUI139" s="329"/>
      <c r="WUV139" s="329"/>
      <c r="WVI139" s="329"/>
      <c r="WVV139" s="329"/>
      <c r="WWI139" s="329"/>
      <c r="WWV139" s="329"/>
      <c r="WXI139" s="329"/>
      <c r="WXV139" s="329"/>
      <c r="WYI139" s="329"/>
      <c r="WYV139" s="329"/>
      <c r="WZI139" s="329"/>
      <c r="WZV139" s="329"/>
      <c r="XAI139" s="329"/>
      <c r="XAV139" s="329"/>
      <c r="XBI139" s="329"/>
      <c r="XBV139" s="329"/>
      <c r="XCI139" s="329"/>
      <c r="XCV139" s="329"/>
      <c r="XDI139" s="329"/>
      <c r="XDV139" s="329"/>
      <c r="XEI139" s="329"/>
      <c r="XEV139" s="329"/>
    </row>
    <row r="140" spans="2:1023 1036:2037 2050:3064 3077:4091 4104:5118 5131:6132 6145:7159 7172:8186 8199:9213 9226:10240 10253:11254 11267:12281 12294:13308 13321:14335 14348:15349 15362:16376" ht="24" customHeight="1" x14ac:dyDescent="0.35">
      <c r="B140" s="369" t="s">
        <v>344</v>
      </c>
      <c r="C140" s="369" t="s">
        <v>356</v>
      </c>
      <c r="D140" s="369" t="s">
        <v>311</v>
      </c>
      <c r="E140" s="369" t="s">
        <v>436</v>
      </c>
      <c r="F140" s="369" t="s">
        <v>71</v>
      </c>
      <c r="G140" s="369" t="s">
        <v>71</v>
      </c>
      <c r="H140" s="369" t="s">
        <v>398</v>
      </c>
      <c r="I140" s="369" t="s">
        <v>96</v>
      </c>
      <c r="J140" s="370">
        <v>10574354108</v>
      </c>
      <c r="K140" s="369" t="s">
        <v>71</v>
      </c>
      <c r="L140" s="369"/>
      <c r="M140" s="369"/>
      <c r="N140" s="369"/>
      <c r="V140" s="278"/>
      <c r="AI140" s="278"/>
      <c r="AV140" s="278"/>
      <c r="BI140" s="278"/>
      <c r="BV140" s="278"/>
      <c r="CI140" s="278"/>
      <c r="CV140" s="278"/>
      <c r="DI140" s="278"/>
      <c r="DV140" s="278"/>
      <c r="EI140" s="278"/>
      <c r="EV140" s="278"/>
      <c r="FI140" s="278"/>
      <c r="FV140" s="278"/>
      <c r="GI140" s="278"/>
      <c r="GV140" s="278"/>
      <c r="HI140" s="278"/>
      <c r="HV140" s="278"/>
      <c r="II140" s="278"/>
      <c r="IV140" s="278"/>
      <c r="JI140" s="278"/>
      <c r="JV140" s="278"/>
      <c r="KI140" s="278"/>
      <c r="KV140" s="278"/>
      <c r="LI140" s="278"/>
      <c r="LV140" s="278"/>
      <c r="MI140" s="278"/>
      <c r="MV140" s="278"/>
      <c r="NI140" s="278"/>
      <c r="NV140" s="278"/>
      <c r="OI140" s="278"/>
      <c r="OV140" s="278"/>
      <c r="PI140" s="278"/>
      <c r="PV140" s="278"/>
      <c r="QI140" s="278"/>
      <c r="QV140" s="278"/>
      <c r="RI140" s="278"/>
      <c r="RV140" s="278"/>
      <c r="SI140" s="278"/>
      <c r="SV140" s="278"/>
      <c r="TI140" s="278"/>
      <c r="TV140" s="278"/>
      <c r="UI140" s="278"/>
      <c r="UV140" s="278"/>
      <c r="VI140" s="278"/>
      <c r="VV140" s="278"/>
      <c r="WI140" s="278"/>
      <c r="WV140" s="278"/>
      <c r="XI140" s="278"/>
      <c r="XV140" s="278"/>
      <c r="YI140" s="278"/>
      <c r="YV140" s="278"/>
      <c r="ZI140" s="278"/>
      <c r="ZV140" s="278"/>
      <c r="AAI140" s="278"/>
      <c r="AAV140" s="278"/>
      <c r="ABI140" s="278"/>
      <c r="ABV140" s="278"/>
      <c r="ACI140" s="278"/>
      <c r="ACV140" s="278"/>
      <c r="ADI140" s="278"/>
      <c r="ADV140" s="278"/>
      <c r="AEI140" s="278"/>
      <c r="AEV140" s="278"/>
      <c r="AFI140" s="278"/>
      <c r="AFV140" s="278"/>
      <c r="AGI140" s="278"/>
      <c r="AGV140" s="278"/>
      <c r="AHI140" s="278"/>
      <c r="AHV140" s="278"/>
      <c r="AII140" s="278"/>
      <c r="AIV140" s="278"/>
      <c r="AJI140" s="278"/>
      <c r="AJV140" s="278"/>
      <c r="AKI140" s="278"/>
      <c r="AKV140" s="278"/>
      <c r="ALI140" s="278"/>
      <c r="ALV140" s="278"/>
      <c r="AMI140" s="278"/>
      <c r="AMV140" s="278"/>
      <c r="ANI140" s="278"/>
      <c r="ANV140" s="278"/>
      <c r="AOI140" s="278"/>
      <c r="AOV140" s="278"/>
      <c r="API140" s="278"/>
      <c r="APV140" s="278"/>
      <c r="AQI140" s="278"/>
      <c r="AQV140" s="278"/>
      <c r="ARI140" s="278"/>
      <c r="ARV140" s="278"/>
      <c r="ASI140" s="278"/>
      <c r="ASV140" s="278"/>
      <c r="ATI140" s="278"/>
      <c r="ATV140" s="278"/>
      <c r="AUI140" s="278"/>
      <c r="AUV140" s="278"/>
      <c r="AVI140" s="278"/>
      <c r="AVV140" s="278"/>
      <c r="AWI140" s="278"/>
      <c r="AWV140" s="278"/>
      <c r="AXI140" s="278"/>
      <c r="AXV140" s="278"/>
      <c r="AYI140" s="278"/>
      <c r="AYV140" s="278"/>
      <c r="AZI140" s="278"/>
      <c r="AZV140" s="278"/>
      <c r="BAI140" s="278"/>
      <c r="BAV140" s="278"/>
      <c r="BBI140" s="278"/>
      <c r="BBV140" s="278"/>
      <c r="BCI140" s="278"/>
      <c r="BCV140" s="278"/>
      <c r="BDI140" s="278"/>
      <c r="BDV140" s="278"/>
      <c r="BEI140" s="278"/>
      <c r="BEV140" s="278"/>
      <c r="BFI140" s="278"/>
      <c r="BFV140" s="278"/>
      <c r="BGI140" s="278"/>
      <c r="BGV140" s="278"/>
      <c r="BHI140" s="278"/>
      <c r="BHV140" s="278"/>
      <c r="BII140" s="278"/>
      <c r="BIV140" s="278"/>
      <c r="BJI140" s="278"/>
      <c r="BJV140" s="278"/>
      <c r="BKI140" s="278"/>
      <c r="BKV140" s="278"/>
      <c r="BLI140" s="278"/>
      <c r="BLV140" s="278"/>
      <c r="BMI140" s="278"/>
      <c r="BMV140" s="278"/>
      <c r="BNI140" s="278"/>
      <c r="BNV140" s="278"/>
      <c r="BOI140" s="278"/>
      <c r="BOV140" s="278"/>
      <c r="BPI140" s="278"/>
      <c r="BPV140" s="278"/>
      <c r="BQI140" s="278"/>
      <c r="BQV140" s="278"/>
      <c r="BRI140" s="278"/>
      <c r="BRV140" s="278"/>
      <c r="BSI140" s="278"/>
      <c r="BSV140" s="278"/>
      <c r="BTI140" s="278"/>
      <c r="BTV140" s="278"/>
      <c r="BUI140" s="278"/>
      <c r="BUV140" s="278"/>
      <c r="BVI140" s="278"/>
      <c r="BVV140" s="278"/>
      <c r="BWI140" s="278"/>
      <c r="BWV140" s="278"/>
      <c r="BXI140" s="278"/>
      <c r="BXV140" s="278"/>
      <c r="BYI140" s="278"/>
      <c r="BYV140" s="278"/>
      <c r="BZI140" s="278"/>
      <c r="BZV140" s="278"/>
      <c r="CAI140" s="278"/>
      <c r="CAV140" s="278"/>
      <c r="CBI140" s="278"/>
      <c r="CBV140" s="278"/>
      <c r="CCI140" s="278"/>
      <c r="CCV140" s="278"/>
      <c r="CDI140" s="278"/>
      <c r="CDV140" s="278"/>
      <c r="CEI140" s="278"/>
      <c r="CEV140" s="278"/>
      <c r="CFI140" s="278"/>
      <c r="CFV140" s="278"/>
      <c r="CGI140" s="278"/>
      <c r="CGV140" s="278"/>
      <c r="CHI140" s="278"/>
      <c r="CHV140" s="278"/>
      <c r="CII140" s="278"/>
      <c r="CIV140" s="278"/>
      <c r="CJI140" s="278"/>
      <c r="CJV140" s="278"/>
      <c r="CKI140" s="278"/>
      <c r="CKV140" s="278"/>
      <c r="CLI140" s="278"/>
      <c r="CLV140" s="278"/>
      <c r="CMI140" s="278"/>
      <c r="CMV140" s="278"/>
      <c r="CNI140" s="278"/>
      <c r="CNV140" s="278"/>
      <c r="COI140" s="278"/>
      <c r="COV140" s="278"/>
      <c r="CPI140" s="278"/>
      <c r="CPV140" s="278"/>
      <c r="CQI140" s="278"/>
      <c r="CQV140" s="278"/>
      <c r="CRI140" s="278"/>
      <c r="CRV140" s="278"/>
      <c r="CSI140" s="278"/>
      <c r="CSV140" s="278"/>
      <c r="CTI140" s="278"/>
      <c r="CTV140" s="278"/>
      <c r="CUI140" s="278"/>
      <c r="CUV140" s="278"/>
      <c r="CVI140" s="278"/>
      <c r="CVV140" s="278"/>
      <c r="CWI140" s="278"/>
      <c r="CWV140" s="278"/>
      <c r="CXI140" s="278"/>
      <c r="CXV140" s="278"/>
      <c r="CYI140" s="278"/>
      <c r="CYV140" s="278"/>
      <c r="CZI140" s="278"/>
      <c r="CZV140" s="278"/>
      <c r="DAI140" s="278"/>
      <c r="DAV140" s="278"/>
      <c r="DBI140" s="278"/>
      <c r="DBV140" s="278"/>
      <c r="DCI140" s="278"/>
      <c r="DCV140" s="278"/>
      <c r="DDI140" s="278"/>
      <c r="DDV140" s="278"/>
      <c r="DEI140" s="278"/>
      <c r="DEV140" s="278"/>
      <c r="DFI140" s="278"/>
      <c r="DFV140" s="278"/>
      <c r="DGI140" s="278"/>
      <c r="DGV140" s="278"/>
      <c r="DHI140" s="278"/>
      <c r="DHV140" s="278"/>
      <c r="DII140" s="278"/>
      <c r="DIV140" s="278"/>
      <c r="DJI140" s="278"/>
      <c r="DJV140" s="278"/>
      <c r="DKI140" s="278"/>
      <c r="DKV140" s="278"/>
      <c r="DLI140" s="278"/>
      <c r="DLV140" s="278"/>
      <c r="DMI140" s="278"/>
      <c r="DMV140" s="278"/>
      <c r="DNI140" s="278"/>
      <c r="DNV140" s="278"/>
      <c r="DOI140" s="278"/>
      <c r="DOV140" s="278"/>
      <c r="DPI140" s="278"/>
      <c r="DPV140" s="278"/>
      <c r="DQI140" s="278"/>
      <c r="DQV140" s="278"/>
      <c r="DRI140" s="278"/>
      <c r="DRV140" s="278"/>
      <c r="DSI140" s="278"/>
      <c r="DSV140" s="278"/>
      <c r="DTI140" s="278"/>
      <c r="DTV140" s="278"/>
      <c r="DUI140" s="278"/>
      <c r="DUV140" s="278"/>
      <c r="DVI140" s="278"/>
      <c r="DVV140" s="278"/>
      <c r="DWI140" s="278"/>
      <c r="DWV140" s="278"/>
      <c r="DXI140" s="278"/>
      <c r="DXV140" s="278"/>
      <c r="DYI140" s="278"/>
      <c r="DYV140" s="278"/>
      <c r="DZI140" s="278"/>
      <c r="DZV140" s="278"/>
      <c r="EAI140" s="278"/>
      <c r="EAV140" s="278"/>
      <c r="EBI140" s="278"/>
      <c r="EBV140" s="278"/>
      <c r="ECI140" s="278"/>
      <c r="ECV140" s="278"/>
      <c r="EDI140" s="278"/>
      <c r="EDV140" s="278"/>
      <c r="EEI140" s="278"/>
      <c r="EEV140" s="278"/>
      <c r="EFI140" s="278"/>
      <c r="EFV140" s="278"/>
      <c r="EGI140" s="278"/>
      <c r="EGV140" s="278"/>
      <c r="EHI140" s="278"/>
      <c r="EHV140" s="278"/>
      <c r="EII140" s="278"/>
      <c r="EIV140" s="278"/>
      <c r="EJI140" s="278"/>
      <c r="EJV140" s="278"/>
      <c r="EKI140" s="278"/>
      <c r="EKV140" s="278"/>
      <c r="ELI140" s="278"/>
      <c r="ELV140" s="278"/>
      <c r="EMI140" s="278"/>
      <c r="EMV140" s="278"/>
      <c r="ENI140" s="278"/>
      <c r="ENV140" s="278"/>
      <c r="EOI140" s="278"/>
      <c r="EOV140" s="278"/>
      <c r="EPI140" s="278"/>
      <c r="EPV140" s="278"/>
      <c r="EQI140" s="278"/>
      <c r="EQV140" s="278"/>
      <c r="ERI140" s="278"/>
      <c r="ERV140" s="278"/>
      <c r="ESI140" s="278"/>
      <c r="ESV140" s="278"/>
      <c r="ETI140" s="278"/>
      <c r="ETV140" s="278"/>
      <c r="EUI140" s="278"/>
      <c r="EUV140" s="278"/>
      <c r="EVI140" s="278"/>
      <c r="EVV140" s="278"/>
      <c r="EWI140" s="278"/>
      <c r="EWV140" s="278"/>
      <c r="EXI140" s="278"/>
      <c r="EXV140" s="278"/>
      <c r="EYI140" s="278"/>
      <c r="EYV140" s="278"/>
      <c r="EZI140" s="278"/>
      <c r="EZV140" s="278"/>
      <c r="FAI140" s="278"/>
      <c r="FAV140" s="278"/>
      <c r="FBI140" s="278"/>
      <c r="FBV140" s="278"/>
      <c r="FCI140" s="278"/>
      <c r="FCV140" s="278"/>
      <c r="FDI140" s="278"/>
      <c r="FDV140" s="278"/>
      <c r="FEI140" s="278"/>
      <c r="FEV140" s="278"/>
      <c r="FFI140" s="278"/>
      <c r="FFV140" s="278"/>
      <c r="FGI140" s="278"/>
      <c r="FGV140" s="278"/>
      <c r="FHI140" s="278"/>
      <c r="FHV140" s="278"/>
      <c r="FII140" s="278"/>
      <c r="FIV140" s="278"/>
      <c r="FJI140" s="278"/>
      <c r="FJV140" s="278"/>
      <c r="FKI140" s="278"/>
      <c r="FKV140" s="278"/>
      <c r="FLI140" s="278"/>
      <c r="FLV140" s="278"/>
      <c r="FMI140" s="278"/>
      <c r="FMV140" s="278"/>
      <c r="FNI140" s="278"/>
      <c r="FNV140" s="278"/>
      <c r="FOI140" s="278"/>
      <c r="FOV140" s="278"/>
      <c r="FPI140" s="278"/>
      <c r="FPV140" s="278"/>
      <c r="FQI140" s="278"/>
      <c r="FQV140" s="278"/>
      <c r="FRI140" s="278"/>
      <c r="FRV140" s="278"/>
      <c r="FSI140" s="278"/>
      <c r="FSV140" s="278"/>
      <c r="FTI140" s="278"/>
      <c r="FTV140" s="278"/>
      <c r="FUI140" s="278"/>
      <c r="FUV140" s="278"/>
      <c r="FVI140" s="278"/>
      <c r="FVV140" s="278"/>
      <c r="FWI140" s="278"/>
      <c r="FWV140" s="278"/>
      <c r="FXI140" s="278"/>
      <c r="FXV140" s="278"/>
      <c r="FYI140" s="278"/>
      <c r="FYV140" s="278"/>
      <c r="FZI140" s="278"/>
      <c r="FZV140" s="278"/>
      <c r="GAI140" s="278"/>
      <c r="GAV140" s="278"/>
      <c r="GBI140" s="278"/>
      <c r="GBV140" s="278"/>
      <c r="GCI140" s="278"/>
      <c r="GCV140" s="278"/>
      <c r="GDI140" s="278"/>
      <c r="GDV140" s="278"/>
      <c r="GEI140" s="278"/>
      <c r="GEV140" s="278"/>
      <c r="GFI140" s="278"/>
      <c r="GFV140" s="278"/>
      <c r="GGI140" s="278"/>
      <c r="GGV140" s="278"/>
      <c r="GHI140" s="278"/>
      <c r="GHV140" s="278"/>
      <c r="GII140" s="278"/>
      <c r="GIV140" s="278"/>
      <c r="GJI140" s="278"/>
      <c r="GJV140" s="278"/>
      <c r="GKI140" s="278"/>
      <c r="GKV140" s="278"/>
      <c r="GLI140" s="278"/>
      <c r="GLV140" s="278"/>
      <c r="GMI140" s="278"/>
      <c r="GMV140" s="278"/>
      <c r="GNI140" s="278"/>
      <c r="GNV140" s="278"/>
      <c r="GOI140" s="278"/>
      <c r="GOV140" s="278"/>
      <c r="GPI140" s="278"/>
      <c r="GPV140" s="278"/>
      <c r="GQI140" s="278"/>
      <c r="GQV140" s="278"/>
      <c r="GRI140" s="278"/>
      <c r="GRV140" s="278"/>
      <c r="GSI140" s="278"/>
      <c r="GSV140" s="278"/>
      <c r="GTI140" s="278"/>
      <c r="GTV140" s="278"/>
      <c r="GUI140" s="278"/>
      <c r="GUV140" s="278"/>
      <c r="GVI140" s="278"/>
      <c r="GVV140" s="278"/>
      <c r="GWI140" s="278"/>
      <c r="GWV140" s="278"/>
      <c r="GXI140" s="278"/>
      <c r="GXV140" s="278"/>
      <c r="GYI140" s="278"/>
      <c r="GYV140" s="278"/>
      <c r="GZI140" s="278"/>
      <c r="GZV140" s="278"/>
      <c r="HAI140" s="278"/>
      <c r="HAV140" s="278"/>
      <c r="HBI140" s="278"/>
      <c r="HBV140" s="278"/>
      <c r="HCI140" s="278"/>
      <c r="HCV140" s="278"/>
      <c r="HDI140" s="278"/>
      <c r="HDV140" s="278"/>
      <c r="HEI140" s="278"/>
      <c r="HEV140" s="278"/>
      <c r="HFI140" s="278"/>
      <c r="HFV140" s="278"/>
      <c r="HGI140" s="278"/>
      <c r="HGV140" s="278"/>
      <c r="HHI140" s="278"/>
      <c r="HHV140" s="278"/>
      <c r="HII140" s="278"/>
      <c r="HIV140" s="278"/>
      <c r="HJI140" s="278"/>
      <c r="HJV140" s="278"/>
      <c r="HKI140" s="278"/>
      <c r="HKV140" s="278"/>
      <c r="HLI140" s="278"/>
      <c r="HLV140" s="278"/>
      <c r="HMI140" s="278"/>
      <c r="HMV140" s="278"/>
      <c r="HNI140" s="278"/>
      <c r="HNV140" s="278"/>
      <c r="HOI140" s="278"/>
      <c r="HOV140" s="278"/>
      <c r="HPI140" s="278"/>
      <c r="HPV140" s="278"/>
      <c r="HQI140" s="278"/>
      <c r="HQV140" s="278"/>
      <c r="HRI140" s="278"/>
      <c r="HRV140" s="278"/>
      <c r="HSI140" s="278"/>
      <c r="HSV140" s="278"/>
      <c r="HTI140" s="278"/>
      <c r="HTV140" s="278"/>
      <c r="HUI140" s="278"/>
      <c r="HUV140" s="278"/>
      <c r="HVI140" s="278"/>
      <c r="HVV140" s="278"/>
      <c r="HWI140" s="278"/>
      <c r="HWV140" s="278"/>
      <c r="HXI140" s="278"/>
      <c r="HXV140" s="278"/>
      <c r="HYI140" s="278"/>
      <c r="HYV140" s="278"/>
      <c r="HZI140" s="278"/>
      <c r="HZV140" s="278"/>
      <c r="IAI140" s="278"/>
      <c r="IAV140" s="278"/>
      <c r="IBI140" s="278"/>
      <c r="IBV140" s="278"/>
      <c r="ICI140" s="278"/>
      <c r="ICV140" s="278"/>
      <c r="IDI140" s="278"/>
      <c r="IDV140" s="278"/>
      <c r="IEI140" s="278"/>
      <c r="IEV140" s="278"/>
      <c r="IFI140" s="278"/>
      <c r="IFV140" s="278"/>
      <c r="IGI140" s="278"/>
      <c r="IGV140" s="278"/>
      <c r="IHI140" s="278"/>
      <c r="IHV140" s="278"/>
      <c r="III140" s="278"/>
      <c r="IIV140" s="278"/>
      <c r="IJI140" s="278"/>
      <c r="IJV140" s="278"/>
      <c r="IKI140" s="278"/>
      <c r="IKV140" s="278"/>
      <c r="ILI140" s="278"/>
      <c r="ILV140" s="278"/>
      <c r="IMI140" s="278"/>
      <c r="IMV140" s="278"/>
      <c r="INI140" s="278"/>
      <c r="INV140" s="278"/>
      <c r="IOI140" s="278"/>
      <c r="IOV140" s="278"/>
      <c r="IPI140" s="278"/>
      <c r="IPV140" s="278"/>
      <c r="IQI140" s="278"/>
      <c r="IQV140" s="278"/>
      <c r="IRI140" s="278"/>
      <c r="IRV140" s="278"/>
      <c r="ISI140" s="278"/>
      <c r="ISV140" s="278"/>
      <c r="ITI140" s="278"/>
      <c r="ITV140" s="278"/>
      <c r="IUI140" s="278"/>
      <c r="IUV140" s="278"/>
      <c r="IVI140" s="278"/>
      <c r="IVV140" s="278"/>
      <c r="IWI140" s="278"/>
      <c r="IWV140" s="278"/>
      <c r="IXI140" s="278"/>
      <c r="IXV140" s="278"/>
      <c r="IYI140" s="278"/>
      <c r="IYV140" s="278"/>
      <c r="IZI140" s="278"/>
      <c r="IZV140" s="278"/>
      <c r="JAI140" s="278"/>
      <c r="JAV140" s="278"/>
      <c r="JBI140" s="278"/>
      <c r="JBV140" s="278"/>
      <c r="JCI140" s="278"/>
      <c r="JCV140" s="278"/>
      <c r="JDI140" s="278"/>
      <c r="JDV140" s="278"/>
      <c r="JEI140" s="278"/>
      <c r="JEV140" s="278"/>
      <c r="JFI140" s="278"/>
      <c r="JFV140" s="278"/>
      <c r="JGI140" s="278"/>
      <c r="JGV140" s="278"/>
      <c r="JHI140" s="278"/>
      <c r="JHV140" s="278"/>
      <c r="JII140" s="278"/>
      <c r="JIV140" s="278"/>
      <c r="JJI140" s="278"/>
      <c r="JJV140" s="278"/>
      <c r="JKI140" s="278"/>
      <c r="JKV140" s="278"/>
      <c r="JLI140" s="278"/>
      <c r="JLV140" s="278"/>
      <c r="JMI140" s="278"/>
      <c r="JMV140" s="278"/>
      <c r="JNI140" s="278"/>
      <c r="JNV140" s="278"/>
      <c r="JOI140" s="278"/>
      <c r="JOV140" s="278"/>
      <c r="JPI140" s="278"/>
      <c r="JPV140" s="278"/>
      <c r="JQI140" s="278"/>
      <c r="JQV140" s="278"/>
      <c r="JRI140" s="278"/>
      <c r="JRV140" s="278"/>
      <c r="JSI140" s="278"/>
      <c r="JSV140" s="278"/>
      <c r="JTI140" s="278"/>
      <c r="JTV140" s="278"/>
      <c r="JUI140" s="278"/>
      <c r="JUV140" s="278"/>
      <c r="JVI140" s="278"/>
      <c r="JVV140" s="278"/>
      <c r="JWI140" s="278"/>
      <c r="JWV140" s="278"/>
      <c r="JXI140" s="278"/>
      <c r="JXV140" s="278"/>
      <c r="JYI140" s="278"/>
      <c r="JYV140" s="278"/>
      <c r="JZI140" s="278"/>
      <c r="JZV140" s="278"/>
      <c r="KAI140" s="278"/>
      <c r="KAV140" s="278"/>
      <c r="KBI140" s="278"/>
      <c r="KBV140" s="278"/>
      <c r="KCI140" s="278"/>
      <c r="KCV140" s="278"/>
      <c r="KDI140" s="278"/>
      <c r="KDV140" s="278"/>
      <c r="KEI140" s="278"/>
      <c r="KEV140" s="278"/>
      <c r="KFI140" s="278"/>
      <c r="KFV140" s="278"/>
      <c r="KGI140" s="278"/>
      <c r="KGV140" s="278"/>
      <c r="KHI140" s="278"/>
      <c r="KHV140" s="278"/>
      <c r="KII140" s="278"/>
      <c r="KIV140" s="278"/>
      <c r="KJI140" s="278"/>
      <c r="KJV140" s="278"/>
      <c r="KKI140" s="278"/>
      <c r="KKV140" s="278"/>
      <c r="KLI140" s="278"/>
      <c r="KLV140" s="278"/>
      <c r="KMI140" s="278"/>
      <c r="KMV140" s="278"/>
      <c r="KNI140" s="278"/>
      <c r="KNV140" s="278"/>
      <c r="KOI140" s="278"/>
      <c r="KOV140" s="278"/>
      <c r="KPI140" s="278"/>
      <c r="KPV140" s="278"/>
      <c r="KQI140" s="278"/>
      <c r="KQV140" s="278"/>
      <c r="KRI140" s="278"/>
      <c r="KRV140" s="278"/>
      <c r="KSI140" s="278"/>
      <c r="KSV140" s="278"/>
      <c r="KTI140" s="278"/>
      <c r="KTV140" s="278"/>
      <c r="KUI140" s="278"/>
      <c r="KUV140" s="278"/>
      <c r="KVI140" s="278"/>
      <c r="KVV140" s="278"/>
      <c r="KWI140" s="278"/>
      <c r="KWV140" s="278"/>
      <c r="KXI140" s="278"/>
      <c r="KXV140" s="278"/>
      <c r="KYI140" s="278"/>
      <c r="KYV140" s="278"/>
      <c r="KZI140" s="278"/>
      <c r="KZV140" s="278"/>
      <c r="LAI140" s="278"/>
      <c r="LAV140" s="278"/>
      <c r="LBI140" s="278"/>
      <c r="LBV140" s="278"/>
      <c r="LCI140" s="278"/>
      <c r="LCV140" s="278"/>
      <c r="LDI140" s="278"/>
      <c r="LDV140" s="278"/>
      <c r="LEI140" s="278"/>
      <c r="LEV140" s="278"/>
      <c r="LFI140" s="278"/>
      <c r="LFV140" s="278"/>
      <c r="LGI140" s="278"/>
      <c r="LGV140" s="278"/>
      <c r="LHI140" s="278"/>
      <c r="LHV140" s="278"/>
      <c r="LII140" s="278"/>
      <c r="LIV140" s="278"/>
      <c r="LJI140" s="278"/>
      <c r="LJV140" s="278"/>
      <c r="LKI140" s="278"/>
      <c r="LKV140" s="278"/>
      <c r="LLI140" s="278"/>
      <c r="LLV140" s="278"/>
      <c r="LMI140" s="278"/>
      <c r="LMV140" s="278"/>
      <c r="LNI140" s="278"/>
      <c r="LNV140" s="278"/>
      <c r="LOI140" s="278"/>
      <c r="LOV140" s="278"/>
      <c r="LPI140" s="278"/>
      <c r="LPV140" s="278"/>
      <c r="LQI140" s="278"/>
      <c r="LQV140" s="278"/>
      <c r="LRI140" s="278"/>
      <c r="LRV140" s="278"/>
      <c r="LSI140" s="278"/>
      <c r="LSV140" s="278"/>
      <c r="LTI140" s="278"/>
      <c r="LTV140" s="278"/>
      <c r="LUI140" s="278"/>
      <c r="LUV140" s="278"/>
      <c r="LVI140" s="278"/>
      <c r="LVV140" s="278"/>
      <c r="LWI140" s="278"/>
      <c r="LWV140" s="278"/>
      <c r="LXI140" s="278"/>
      <c r="LXV140" s="278"/>
      <c r="LYI140" s="278"/>
      <c r="LYV140" s="278"/>
      <c r="LZI140" s="278"/>
      <c r="LZV140" s="278"/>
      <c r="MAI140" s="278"/>
      <c r="MAV140" s="278"/>
      <c r="MBI140" s="278"/>
      <c r="MBV140" s="278"/>
      <c r="MCI140" s="278"/>
      <c r="MCV140" s="278"/>
      <c r="MDI140" s="278"/>
      <c r="MDV140" s="278"/>
      <c r="MEI140" s="278"/>
      <c r="MEV140" s="278"/>
      <c r="MFI140" s="278"/>
      <c r="MFV140" s="278"/>
      <c r="MGI140" s="278"/>
      <c r="MGV140" s="278"/>
      <c r="MHI140" s="278"/>
      <c r="MHV140" s="278"/>
      <c r="MII140" s="278"/>
      <c r="MIV140" s="278"/>
      <c r="MJI140" s="278"/>
      <c r="MJV140" s="278"/>
      <c r="MKI140" s="278"/>
      <c r="MKV140" s="278"/>
      <c r="MLI140" s="278"/>
      <c r="MLV140" s="278"/>
      <c r="MMI140" s="278"/>
      <c r="MMV140" s="278"/>
      <c r="MNI140" s="278"/>
      <c r="MNV140" s="278"/>
      <c r="MOI140" s="278"/>
      <c r="MOV140" s="278"/>
      <c r="MPI140" s="278"/>
      <c r="MPV140" s="278"/>
      <c r="MQI140" s="278"/>
      <c r="MQV140" s="278"/>
      <c r="MRI140" s="278"/>
      <c r="MRV140" s="278"/>
      <c r="MSI140" s="278"/>
      <c r="MSV140" s="278"/>
      <c r="MTI140" s="278"/>
      <c r="MTV140" s="278"/>
      <c r="MUI140" s="278"/>
      <c r="MUV140" s="278"/>
      <c r="MVI140" s="278"/>
      <c r="MVV140" s="278"/>
      <c r="MWI140" s="278"/>
      <c r="MWV140" s="278"/>
      <c r="MXI140" s="278"/>
      <c r="MXV140" s="278"/>
      <c r="MYI140" s="278"/>
      <c r="MYV140" s="278"/>
      <c r="MZI140" s="278"/>
      <c r="MZV140" s="278"/>
      <c r="NAI140" s="278"/>
      <c r="NAV140" s="278"/>
      <c r="NBI140" s="278"/>
      <c r="NBV140" s="278"/>
      <c r="NCI140" s="278"/>
      <c r="NCV140" s="278"/>
      <c r="NDI140" s="278"/>
      <c r="NDV140" s="278"/>
      <c r="NEI140" s="278"/>
      <c r="NEV140" s="278"/>
      <c r="NFI140" s="278"/>
      <c r="NFV140" s="278"/>
      <c r="NGI140" s="278"/>
      <c r="NGV140" s="278"/>
      <c r="NHI140" s="278"/>
      <c r="NHV140" s="278"/>
      <c r="NII140" s="278"/>
      <c r="NIV140" s="278"/>
      <c r="NJI140" s="278"/>
      <c r="NJV140" s="278"/>
      <c r="NKI140" s="278"/>
      <c r="NKV140" s="278"/>
      <c r="NLI140" s="278"/>
      <c r="NLV140" s="278"/>
      <c r="NMI140" s="278"/>
      <c r="NMV140" s="278"/>
      <c r="NNI140" s="278"/>
      <c r="NNV140" s="278"/>
      <c r="NOI140" s="278"/>
      <c r="NOV140" s="278"/>
      <c r="NPI140" s="278"/>
      <c r="NPV140" s="278"/>
      <c r="NQI140" s="278"/>
      <c r="NQV140" s="278"/>
      <c r="NRI140" s="278"/>
      <c r="NRV140" s="278"/>
      <c r="NSI140" s="278"/>
      <c r="NSV140" s="278"/>
      <c r="NTI140" s="278"/>
      <c r="NTV140" s="278"/>
      <c r="NUI140" s="278"/>
      <c r="NUV140" s="278"/>
      <c r="NVI140" s="278"/>
      <c r="NVV140" s="278"/>
      <c r="NWI140" s="278"/>
      <c r="NWV140" s="278"/>
      <c r="NXI140" s="278"/>
      <c r="NXV140" s="278"/>
      <c r="NYI140" s="278"/>
      <c r="NYV140" s="278"/>
      <c r="NZI140" s="278"/>
      <c r="NZV140" s="278"/>
      <c r="OAI140" s="278"/>
      <c r="OAV140" s="278"/>
      <c r="OBI140" s="278"/>
      <c r="OBV140" s="278"/>
      <c r="OCI140" s="278"/>
      <c r="OCV140" s="278"/>
      <c r="ODI140" s="278"/>
      <c r="ODV140" s="278"/>
      <c r="OEI140" s="278"/>
      <c r="OEV140" s="278"/>
      <c r="OFI140" s="278"/>
      <c r="OFV140" s="278"/>
      <c r="OGI140" s="278"/>
      <c r="OGV140" s="278"/>
      <c r="OHI140" s="278"/>
      <c r="OHV140" s="278"/>
      <c r="OII140" s="278"/>
      <c r="OIV140" s="278"/>
      <c r="OJI140" s="278"/>
      <c r="OJV140" s="278"/>
      <c r="OKI140" s="278"/>
      <c r="OKV140" s="278"/>
      <c r="OLI140" s="278"/>
      <c r="OLV140" s="278"/>
      <c r="OMI140" s="278"/>
      <c r="OMV140" s="278"/>
      <c r="ONI140" s="278"/>
      <c r="ONV140" s="278"/>
      <c r="OOI140" s="278"/>
      <c r="OOV140" s="278"/>
      <c r="OPI140" s="278"/>
      <c r="OPV140" s="278"/>
      <c r="OQI140" s="278"/>
      <c r="OQV140" s="278"/>
      <c r="ORI140" s="278"/>
      <c r="ORV140" s="278"/>
      <c r="OSI140" s="278"/>
      <c r="OSV140" s="278"/>
      <c r="OTI140" s="278"/>
      <c r="OTV140" s="278"/>
      <c r="OUI140" s="278"/>
      <c r="OUV140" s="278"/>
      <c r="OVI140" s="278"/>
      <c r="OVV140" s="278"/>
      <c r="OWI140" s="278"/>
      <c r="OWV140" s="278"/>
      <c r="OXI140" s="278"/>
      <c r="OXV140" s="278"/>
      <c r="OYI140" s="278"/>
      <c r="OYV140" s="278"/>
      <c r="OZI140" s="278"/>
      <c r="OZV140" s="278"/>
      <c r="PAI140" s="278"/>
      <c r="PAV140" s="278"/>
      <c r="PBI140" s="278"/>
      <c r="PBV140" s="278"/>
      <c r="PCI140" s="278"/>
      <c r="PCV140" s="278"/>
      <c r="PDI140" s="278"/>
      <c r="PDV140" s="278"/>
      <c r="PEI140" s="278"/>
      <c r="PEV140" s="278"/>
      <c r="PFI140" s="278"/>
      <c r="PFV140" s="278"/>
      <c r="PGI140" s="278"/>
      <c r="PGV140" s="278"/>
      <c r="PHI140" s="278"/>
      <c r="PHV140" s="278"/>
      <c r="PII140" s="278"/>
      <c r="PIV140" s="278"/>
      <c r="PJI140" s="278"/>
      <c r="PJV140" s="278"/>
      <c r="PKI140" s="278"/>
      <c r="PKV140" s="278"/>
      <c r="PLI140" s="278"/>
      <c r="PLV140" s="278"/>
      <c r="PMI140" s="278"/>
      <c r="PMV140" s="278"/>
      <c r="PNI140" s="278"/>
      <c r="PNV140" s="278"/>
      <c r="POI140" s="278"/>
      <c r="POV140" s="278"/>
      <c r="PPI140" s="278"/>
      <c r="PPV140" s="278"/>
      <c r="PQI140" s="278"/>
      <c r="PQV140" s="278"/>
      <c r="PRI140" s="278"/>
      <c r="PRV140" s="278"/>
      <c r="PSI140" s="278"/>
      <c r="PSV140" s="278"/>
      <c r="PTI140" s="278"/>
      <c r="PTV140" s="278"/>
      <c r="PUI140" s="278"/>
      <c r="PUV140" s="278"/>
      <c r="PVI140" s="278"/>
      <c r="PVV140" s="278"/>
      <c r="PWI140" s="278"/>
      <c r="PWV140" s="278"/>
      <c r="PXI140" s="278"/>
      <c r="PXV140" s="278"/>
      <c r="PYI140" s="278"/>
      <c r="PYV140" s="278"/>
      <c r="PZI140" s="278"/>
      <c r="PZV140" s="278"/>
      <c r="QAI140" s="278"/>
      <c r="QAV140" s="278"/>
      <c r="QBI140" s="278"/>
      <c r="QBV140" s="278"/>
      <c r="QCI140" s="278"/>
      <c r="QCV140" s="278"/>
      <c r="QDI140" s="278"/>
      <c r="QDV140" s="278"/>
      <c r="QEI140" s="278"/>
      <c r="QEV140" s="278"/>
      <c r="QFI140" s="278"/>
      <c r="QFV140" s="278"/>
      <c r="QGI140" s="278"/>
      <c r="QGV140" s="278"/>
      <c r="QHI140" s="278"/>
      <c r="QHV140" s="278"/>
      <c r="QII140" s="278"/>
      <c r="QIV140" s="278"/>
      <c r="QJI140" s="278"/>
      <c r="QJV140" s="278"/>
      <c r="QKI140" s="278"/>
      <c r="QKV140" s="278"/>
      <c r="QLI140" s="278"/>
      <c r="QLV140" s="278"/>
      <c r="QMI140" s="278"/>
      <c r="QMV140" s="278"/>
      <c r="QNI140" s="278"/>
      <c r="QNV140" s="278"/>
      <c r="QOI140" s="278"/>
      <c r="QOV140" s="278"/>
      <c r="QPI140" s="278"/>
      <c r="QPV140" s="278"/>
      <c r="QQI140" s="278"/>
      <c r="QQV140" s="278"/>
      <c r="QRI140" s="278"/>
      <c r="QRV140" s="278"/>
      <c r="QSI140" s="278"/>
      <c r="QSV140" s="278"/>
      <c r="QTI140" s="278"/>
      <c r="QTV140" s="278"/>
      <c r="QUI140" s="278"/>
      <c r="QUV140" s="278"/>
      <c r="QVI140" s="278"/>
      <c r="QVV140" s="278"/>
      <c r="QWI140" s="278"/>
      <c r="QWV140" s="278"/>
      <c r="QXI140" s="278"/>
      <c r="QXV140" s="278"/>
      <c r="QYI140" s="278"/>
      <c r="QYV140" s="278"/>
      <c r="QZI140" s="278"/>
      <c r="QZV140" s="278"/>
      <c r="RAI140" s="278"/>
      <c r="RAV140" s="278"/>
      <c r="RBI140" s="278"/>
      <c r="RBV140" s="278"/>
      <c r="RCI140" s="278"/>
      <c r="RCV140" s="278"/>
      <c r="RDI140" s="278"/>
      <c r="RDV140" s="278"/>
      <c r="REI140" s="278"/>
      <c r="REV140" s="278"/>
      <c r="RFI140" s="278"/>
      <c r="RFV140" s="278"/>
      <c r="RGI140" s="278"/>
      <c r="RGV140" s="278"/>
      <c r="RHI140" s="278"/>
      <c r="RHV140" s="278"/>
      <c r="RII140" s="278"/>
      <c r="RIV140" s="278"/>
      <c r="RJI140" s="278"/>
      <c r="RJV140" s="278"/>
      <c r="RKI140" s="278"/>
      <c r="RKV140" s="278"/>
      <c r="RLI140" s="278"/>
      <c r="RLV140" s="278"/>
      <c r="RMI140" s="278"/>
      <c r="RMV140" s="278"/>
      <c r="RNI140" s="278"/>
      <c r="RNV140" s="278"/>
      <c r="ROI140" s="278"/>
      <c r="ROV140" s="278"/>
      <c r="RPI140" s="278"/>
      <c r="RPV140" s="278"/>
      <c r="RQI140" s="278"/>
      <c r="RQV140" s="278"/>
      <c r="RRI140" s="278"/>
      <c r="RRV140" s="278"/>
      <c r="RSI140" s="278"/>
      <c r="RSV140" s="278"/>
      <c r="RTI140" s="278"/>
      <c r="RTV140" s="278"/>
      <c r="RUI140" s="278"/>
      <c r="RUV140" s="278"/>
      <c r="RVI140" s="278"/>
      <c r="RVV140" s="278"/>
      <c r="RWI140" s="278"/>
      <c r="RWV140" s="278"/>
      <c r="RXI140" s="278"/>
      <c r="RXV140" s="278"/>
      <c r="RYI140" s="278"/>
      <c r="RYV140" s="278"/>
      <c r="RZI140" s="278"/>
      <c r="RZV140" s="278"/>
      <c r="SAI140" s="278"/>
      <c r="SAV140" s="278"/>
      <c r="SBI140" s="278"/>
      <c r="SBV140" s="278"/>
      <c r="SCI140" s="278"/>
      <c r="SCV140" s="278"/>
      <c r="SDI140" s="278"/>
      <c r="SDV140" s="278"/>
      <c r="SEI140" s="278"/>
      <c r="SEV140" s="278"/>
      <c r="SFI140" s="278"/>
      <c r="SFV140" s="278"/>
      <c r="SGI140" s="278"/>
      <c r="SGV140" s="278"/>
      <c r="SHI140" s="278"/>
      <c r="SHV140" s="278"/>
      <c r="SII140" s="278"/>
      <c r="SIV140" s="278"/>
      <c r="SJI140" s="278"/>
      <c r="SJV140" s="278"/>
      <c r="SKI140" s="278"/>
      <c r="SKV140" s="278"/>
      <c r="SLI140" s="278"/>
      <c r="SLV140" s="278"/>
      <c r="SMI140" s="278"/>
      <c r="SMV140" s="278"/>
      <c r="SNI140" s="278"/>
      <c r="SNV140" s="278"/>
      <c r="SOI140" s="278"/>
      <c r="SOV140" s="278"/>
      <c r="SPI140" s="278"/>
      <c r="SPV140" s="278"/>
      <c r="SQI140" s="278"/>
      <c r="SQV140" s="278"/>
      <c r="SRI140" s="278"/>
      <c r="SRV140" s="278"/>
      <c r="SSI140" s="278"/>
      <c r="SSV140" s="278"/>
      <c r="STI140" s="278"/>
      <c r="STV140" s="278"/>
      <c r="SUI140" s="278"/>
      <c r="SUV140" s="278"/>
      <c r="SVI140" s="278"/>
      <c r="SVV140" s="278"/>
      <c r="SWI140" s="278"/>
      <c r="SWV140" s="278"/>
      <c r="SXI140" s="278"/>
      <c r="SXV140" s="278"/>
      <c r="SYI140" s="278"/>
      <c r="SYV140" s="278"/>
      <c r="SZI140" s="278"/>
      <c r="SZV140" s="278"/>
      <c r="TAI140" s="278"/>
      <c r="TAV140" s="278"/>
      <c r="TBI140" s="278"/>
      <c r="TBV140" s="278"/>
      <c r="TCI140" s="278"/>
      <c r="TCV140" s="278"/>
      <c r="TDI140" s="278"/>
      <c r="TDV140" s="278"/>
      <c r="TEI140" s="278"/>
      <c r="TEV140" s="278"/>
      <c r="TFI140" s="278"/>
      <c r="TFV140" s="278"/>
      <c r="TGI140" s="278"/>
      <c r="TGV140" s="278"/>
      <c r="THI140" s="278"/>
      <c r="THV140" s="278"/>
      <c r="TII140" s="278"/>
      <c r="TIV140" s="278"/>
      <c r="TJI140" s="278"/>
      <c r="TJV140" s="278"/>
      <c r="TKI140" s="278"/>
      <c r="TKV140" s="278"/>
      <c r="TLI140" s="278"/>
      <c r="TLV140" s="278"/>
      <c r="TMI140" s="278"/>
      <c r="TMV140" s="278"/>
      <c r="TNI140" s="278"/>
      <c r="TNV140" s="278"/>
      <c r="TOI140" s="278"/>
      <c r="TOV140" s="278"/>
      <c r="TPI140" s="278"/>
      <c r="TPV140" s="278"/>
      <c r="TQI140" s="278"/>
      <c r="TQV140" s="278"/>
      <c r="TRI140" s="278"/>
      <c r="TRV140" s="278"/>
      <c r="TSI140" s="278"/>
      <c r="TSV140" s="278"/>
      <c r="TTI140" s="278"/>
      <c r="TTV140" s="278"/>
      <c r="TUI140" s="278"/>
      <c r="TUV140" s="278"/>
      <c r="TVI140" s="278"/>
      <c r="TVV140" s="278"/>
      <c r="TWI140" s="278"/>
      <c r="TWV140" s="278"/>
      <c r="TXI140" s="278"/>
      <c r="TXV140" s="278"/>
      <c r="TYI140" s="278"/>
      <c r="TYV140" s="278"/>
      <c r="TZI140" s="278"/>
      <c r="TZV140" s="278"/>
      <c r="UAI140" s="278"/>
      <c r="UAV140" s="278"/>
      <c r="UBI140" s="278"/>
      <c r="UBV140" s="278"/>
      <c r="UCI140" s="278"/>
      <c r="UCV140" s="278"/>
      <c r="UDI140" s="278"/>
      <c r="UDV140" s="278"/>
      <c r="UEI140" s="278"/>
      <c r="UEV140" s="278"/>
      <c r="UFI140" s="278"/>
      <c r="UFV140" s="278"/>
      <c r="UGI140" s="278"/>
      <c r="UGV140" s="278"/>
      <c r="UHI140" s="278"/>
      <c r="UHV140" s="278"/>
      <c r="UII140" s="278"/>
      <c r="UIV140" s="278"/>
      <c r="UJI140" s="278"/>
      <c r="UJV140" s="278"/>
      <c r="UKI140" s="278"/>
      <c r="UKV140" s="278"/>
      <c r="ULI140" s="278"/>
      <c r="ULV140" s="278"/>
      <c r="UMI140" s="278"/>
      <c r="UMV140" s="278"/>
      <c r="UNI140" s="278"/>
      <c r="UNV140" s="278"/>
      <c r="UOI140" s="278"/>
      <c r="UOV140" s="278"/>
      <c r="UPI140" s="278"/>
      <c r="UPV140" s="278"/>
      <c r="UQI140" s="278"/>
      <c r="UQV140" s="278"/>
      <c r="URI140" s="278"/>
      <c r="URV140" s="278"/>
      <c r="USI140" s="278"/>
      <c r="USV140" s="278"/>
      <c r="UTI140" s="278"/>
      <c r="UTV140" s="278"/>
      <c r="UUI140" s="278"/>
      <c r="UUV140" s="278"/>
      <c r="UVI140" s="278"/>
      <c r="UVV140" s="278"/>
      <c r="UWI140" s="278"/>
      <c r="UWV140" s="278"/>
      <c r="UXI140" s="278"/>
      <c r="UXV140" s="278"/>
      <c r="UYI140" s="278"/>
      <c r="UYV140" s="278"/>
      <c r="UZI140" s="278"/>
      <c r="UZV140" s="278"/>
      <c r="VAI140" s="278"/>
      <c r="VAV140" s="278"/>
      <c r="VBI140" s="278"/>
      <c r="VBV140" s="278"/>
      <c r="VCI140" s="278"/>
      <c r="VCV140" s="278"/>
      <c r="VDI140" s="278"/>
      <c r="VDV140" s="278"/>
      <c r="VEI140" s="278"/>
      <c r="VEV140" s="278"/>
      <c r="VFI140" s="278"/>
      <c r="VFV140" s="278"/>
      <c r="VGI140" s="278"/>
      <c r="VGV140" s="278"/>
      <c r="VHI140" s="278"/>
      <c r="VHV140" s="278"/>
      <c r="VII140" s="278"/>
      <c r="VIV140" s="278"/>
      <c r="VJI140" s="278"/>
      <c r="VJV140" s="278"/>
      <c r="VKI140" s="278"/>
      <c r="VKV140" s="278"/>
      <c r="VLI140" s="278"/>
      <c r="VLV140" s="278"/>
      <c r="VMI140" s="278"/>
      <c r="VMV140" s="278"/>
      <c r="VNI140" s="278"/>
      <c r="VNV140" s="278"/>
      <c r="VOI140" s="278"/>
      <c r="VOV140" s="278"/>
      <c r="VPI140" s="278"/>
      <c r="VPV140" s="278"/>
      <c r="VQI140" s="278"/>
      <c r="VQV140" s="278"/>
      <c r="VRI140" s="278"/>
      <c r="VRV140" s="278"/>
      <c r="VSI140" s="278"/>
      <c r="VSV140" s="278"/>
      <c r="VTI140" s="278"/>
      <c r="VTV140" s="278"/>
      <c r="VUI140" s="278"/>
      <c r="VUV140" s="278"/>
      <c r="VVI140" s="278"/>
      <c r="VVV140" s="278"/>
      <c r="VWI140" s="278"/>
      <c r="VWV140" s="278"/>
      <c r="VXI140" s="278"/>
      <c r="VXV140" s="278"/>
      <c r="VYI140" s="278"/>
      <c r="VYV140" s="278"/>
      <c r="VZI140" s="278"/>
      <c r="VZV140" s="278"/>
      <c r="WAI140" s="278"/>
      <c r="WAV140" s="278"/>
      <c r="WBI140" s="278"/>
      <c r="WBV140" s="278"/>
      <c r="WCI140" s="278"/>
      <c r="WCV140" s="278"/>
      <c r="WDI140" s="278"/>
      <c r="WDV140" s="278"/>
      <c r="WEI140" s="278"/>
      <c r="WEV140" s="278"/>
      <c r="WFI140" s="278"/>
      <c r="WFV140" s="278"/>
      <c r="WGI140" s="278"/>
      <c r="WGV140" s="278"/>
      <c r="WHI140" s="278"/>
      <c r="WHV140" s="278"/>
      <c r="WII140" s="278"/>
      <c r="WIV140" s="278"/>
      <c r="WJI140" s="278"/>
      <c r="WJV140" s="278"/>
      <c r="WKI140" s="278"/>
      <c r="WKV140" s="278"/>
      <c r="WLI140" s="278"/>
      <c r="WLV140" s="278"/>
      <c r="WMI140" s="278"/>
      <c r="WMV140" s="278"/>
      <c r="WNI140" s="278"/>
      <c r="WNV140" s="278"/>
      <c r="WOI140" s="278"/>
      <c r="WOV140" s="278"/>
      <c r="WPI140" s="278"/>
      <c r="WPV140" s="278"/>
      <c r="WQI140" s="278"/>
      <c r="WQV140" s="278"/>
      <c r="WRI140" s="278"/>
      <c r="WRV140" s="278"/>
      <c r="WSI140" s="278"/>
      <c r="WSV140" s="278"/>
      <c r="WTI140" s="278"/>
      <c r="WTV140" s="278"/>
      <c r="WUI140" s="278"/>
      <c r="WUV140" s="278"/>
      <c r="WVI140" s="278"/>
      <c r="WVV140" s="278"/>
      <c r="WWI140" s="278"/>
      <c r="WWV140" s="278"/>
      <c r="WXI140" s="278"/>
      <c r="WXV140" s="278"/>
      <c r="WYI140" s="278"/>
      <c r="WYV140" s="278"/>
      <c r="WZI140" s="278"/>
      <c r="WZV140" s="278"/>
      <c r="XAI140" s="278"/>
      <c r="XAV140" s="278"/>
      <c r="XBI140" s="278"/>
      <c r="XBV140" s="278"/>
      <c r="XCI140" s="278"/>
      <c r="XCV140" s="278"/>
      <c r="XDI140" s="278"/>
      <c r="XDV140" s="278"/>
      <c r="XEI140" s="278"/>
      <c r="XEV140" s="278"/>
    </row>
    <row r="141" spans="2:1023 1036:2037 2050:3064 3077:4091 4104:5118 5131:6132 6145:7159 7172:8186 8199:9213 9226:10240 10253:11254 11267:12281 12294:13308 13321:14335 14348:15349 15362:16376" s="328" customFormat="1" ht="24" customHeight="1" x14ac:dyDescent="0.35">
      <c r="B141" s="369" t="s">
        <v>344</v>
      </c>
      <c r="C141" s="369" t="s">
        <v>356</v>
      </c>
      <c r="D141" s="369" t="s">
        <v>316</v>
      </c>
      <c r="E141" s="369" t="s">
        <v>444</v>
      </c>
      <c r="F141" s="369" t="s">
        <v>71</v>
      </c>
      <c r="G141" s="369" t="s">
        <v>71</v>
      </c>
      <c r="H141" s="369" t="s">
        <v>398</v>
      </c>
      <c r="I141" s="369" t="s">
        <v>96</v>
      </c>
      <c r="J141" s="370">
        <v>12171330935</v>
      </c>
      <c r="K141" s="369" t="s">
        <v>71</v>
      </c>
      <c r="L141" s="369"/>
      <c r="M141" s="369"/>
      <c r="N141" s="369"/>
      <c r="O141" s="263"/>
      <c r="P141" s="263"/>
      <c r="Q141" s="263"/>
      <c r="R141" s="263"/>
      <c r="S141" s="263"/>
      <c r="V141" s="329"/>
      <c r="AI141" s="329"/>
      <c r="AV141" s="329"/>
      <c r="BI141" s="329"/>
      <c r="BV141" s="329"/>
      <c r="CI141" s="329"/>
      <c r="CV141" s="329"/>
      <c r="DI141" s="329"/>
      <c r="DV141" s="329"/>
      <c r="EI141" s="329"/>
      <c r="EV141" s="329"/>
      <c r="FI141" s="329"/>
      <c r="FV141" s="329"/>
      <c r="GI141" s="329"/>
      <c r="GV141" s="329"/>
      <c r="HI141" s="329"/>
      <c r="HV141" s="329"/>
      <c r="II141" s="329"/>
      <c r="IV141" s="329"/>
      <c r="JI141" s="329"/>
      <c r="JV141" s="329"/>
      <c r="KI141" s="329"/>
      <c r="KV141" s="329"/>
      <c r="LI141" s="329"/>
      <c r="LV141" s="329"/>
      <c r="MI141" s="329"/>
      <c r="MV141" s="329"/>
      <c r="NI141" s="329"/>
      <c r="NV141" s="329"/>
      <c r="OI141" s="329"/>
      <c r="OV141" s="329"/>
      <c r="PI141" s="329"/>
      <c r="PV141" s="329"/>
      <c r="QI141" s="329"/>
      <c r="QV141" s="329"/>
      <c r="RI141" s="329"/>
      <c r="RV141" s="329"/>
      <c r="SI141" s="329"/>
      <c r="SV141" s="329"/>
      <c r="TI141" s="329"/>
      <c r="TV141" s="329"/>
      <c r="UI141" s="329"/>
      <c r="UV141" s="329"/>
      <c r="VI141" s="329"/>
      <c r="VV141" s="329"/>
      <c r="WI141" s="329"/>
      <c r="WV141" s="329"/>
      <c r="XI141" s="329"/>
      <c r="XV141" s="329"/>
      <c r="YI141" s="329"/>
      <c r="YV141" s="329"/>
      <c r="ZI141" s="329"/>
      <c r="ZV141" s="329"/>
      <c r="AAI141" s="329"/>
      <c r="AAV141" s="329"/>
      <c r="ABI141" s="329"/>
      <c r="ABV141" s="329"/>
      <c r="ACI141" s="329"/>
      <c r="ACV141" s="329"/>
      <c r="ADI141" s="329"/>
      <c r="ADV141" s="329"/>
      <c r="AEI141" s="329"/>
      <c r="AEV141" s="329"/>
      <c r="AFI141" s="329"/>
      <c r="AFV141" s="329"/>
      <c r="AGI141" s="329"/>
      <c r="AGV141" s="329"/>
      <c r="AHI141" s="329"/>
      <c r="AHV141" s="329"/>
      <c r="AII141" s="329"/>
      <c r="AIV141" s="329"/>
      <c r="AJI141" s="329"/>
      <c r="AJV141" s="329"/>
      <c r="AKI141" s="329"/>
      <c r="AKV141" s="329"/>
      <c r="ALI141" s="329"/>
      <c r="ALV141" s="329"/>
      <c r="AMI141" s="329"/>
      <c r="AMV141" s="329"/>
      <c r="ANI141" s="329"/>
      <c r="ANV141" s="329"/>
      <c r="AOI141" s="329"/>
      <c r="AOV141" s="329"/>
      <c r="API141" s="329"/>
      <c r="APV141" s="329"/>
      <c r="AQI141" s="329"/>
      <c r="AQV141" s="329"/>
      <c r="ARI141" s="329"/>
      <c r="ARV141" s="329"/>
      <c r="ASI141" s="329"/>
      <c r="ASV141" s="329"/>
      <c r="ATI141" s="329"/>
      <c r="ATV141" s="329"/>
      <c r="AUI141" s="329"/>
      <c r="AUV141" s="329"/>
      <c r="AVI141" s="329"/>
      <c r="AVV141" s="329"/>
      <c r="AWI141" s="329"/>
      <c r="AWV141" s="329"/>
      <c r="AXI141" s="329"/>
      <c r="AXV141" s="329"/>
      <c r="AYI141" s="329"/>
      <c r="AYV141" s="329"/>
      <c r="AZI141" s="329"/>
      <c r="AZV141" s="329"/>
      <c r="BAI141" s="329"/>
      <c r="BAV141" s="329"/>
      <c r="BBI141" s="329"/>
      <c r="BBV141" s="329"/>
      <c r="BCI141" s="329"/>
      <c r="BCV141" s="329"/>
      <c r="BDI141" s="329"/>
      <c r="BDV141" s="329"/>
      <c r="BEI141" s="329"/>
      <c r="BEV141" s="329"/>
      <c r="BFI141" s="329"/>
      <c r="BFV141" s="329"/>
      <c r="BGI141" s="329"/>
      <c r="BGV141" s="329"/>
      <c r="BHI141" s="329"/>
      <c r="BHV141" s="329"/>
      <c r="BII141" s="329"/>
      <c r="BIV141" s="329"/>
      <c r="BJI141" s="329"/>
      <c r="BJV141" s="329"/>
      <c r="BKI141" s="329"/>
      <c r="BKV141" s="329"/>
      <c r="BLI141" s="329"/>
      <c r="BLV141" s="329"/>
      <c r="BMI141" s="329"/>
      <c r="BMV141" s="329"/>
      <c r="BNI141" s="329"/>
      <c r="BNV141" s="329"/>
      <c r="BOI141" s="329"/>
      <c r="BOV141" s="329"/>
      <c r="BPI141" s="329"/>
      <c r="BPV141" s="329"/>
      <c r="BQI141" s="329"/>
      <c r="BQV141" s="329"/>
      <c r="BRI141" s="329"/>
      <c r="BRV141" s="329"/>
      <c r="BSI141" s="329"/>
      <c r="BSV141" s="329"/>
      <c r="BTI141" s="329"/>
      <c r="BTV141" s="329"/>
      <c r="BUI141" s="329"/>
      <c r="BUV141" s="329"/>
      <c r="BVI141" s="329"/>
      <c r="BVV141" s="329"/>
      <c r="BWI141" s="329"/>
      <c r="BWV141" s="329"/>
      <c r="BXI141" s="329"/>
      <c r="BXV141" s="329"/>
      <c r="BYI141" s="329"/>
      <c r="BYV141" s="329"/>
      <c r="BZI141" s="329"/>
      <c r="BZV141" s="329"/>
      <c r="CAI141" s="329"/>
      <c r="CAV141" s="329"/>
      <c r="CBI141" s="329"/>
      <c r="CBV141" s="329"/>
      <c r="CCI141" s="329"/>
      <c r="CCV141" s="329"/>
      <c r="CDI141" s="329"/>
      <c r="CDV141" s="329"/>
      <c r="CEI141" s="329"/>
      <c r="CEV141" s="329"/>
      <c r="CFI141" s="329"/>
      <c r="CFV141" s="329"/>
      <c r="CGI141" s="329"/>
      <c r="CGV141" s="329"/>
      <c r="CHI141" s="329"/>
      <c r="CHV141" s="329"/>
      <c r="CII141" s="329"/>
      <c r="CIV141" s="329"/>
      <c r="CJI141" s="329"/>
      <c r="CJV141" s="329"/>
      <c r="CKI141" s="329"/>
      <c r="CKV141" s="329"/>
      <c r="CLI141" s="329"/>
      <c r="CLV141" s="329"/>
      <c r="CMI141" s="329"/>
      <c r="CMV141" s="329"/>
      <c r="CNI141" s="329"/>
      <c r="CNV141" s="329"/>
      <c r="COI141" s="329"/>
      <c r="COV141" s="329"/>
      <c r="CPI141" s="329"/>
      <c r="CPV141" s="329"/>
      <c r="CQI141" s="329"/>
      <c r="CQV141" s="329"/>
      <c r="CRI141" s="329"/>
      <c r="CRV141" s="329"/>
      <c r="CSI141" s="329"/>
      <c r="CSV141" s="329"/>
      <c r="CTI141" s="329"/>
      <c r="CTV141" s="329"/>
      <c r="CUI141" s="329"/>
      <c r="CUV141" s="329"/>
      <c r="CVI141" s="329"/>
      <c r="CVV141" s="329"/>
      <c r="CWI141" s="329"/>
      <c r="CWV141" s="329"/>
      <c r="CXI141" s="329"/>
      <c r="CXV141" s="329"/>
      <c r="CYI141" s="329"/>
      <c r="CYV141" s="329"/>
      <c r="CZI141" s="329"/>
      <c r="CZV141" s="329"/>
      <c r="DAI141" s="329"/>
      <c r="DAV141" s="329"/>
      <c r="DBI141" s="329"/>
      <c r="DBV141" s="329"/>
      <c r="DCI141" s="329"/>
      <c r="DCV141" s="329"/>
      <c r="DDI141" s="329"/>
      <c r="DDV141" s="329"/>
      <c r="DEI141" s="329"/>
      <c r="DEV141" s="329"/>
      <c r="DFI141" s="329"/>
      <c r="DFV141" s="329"/>
      <c r="DGI141" s="329"/>
      <c r="DGV141" s="329"/>
      <c r="DHI141" s="329"/>
      <c r="DHV141" s="329"/>
      <c r="DII141" s="329"/>
      <c r="DIV141" s="329"/>
      <c r="DJI141" s="329"/>
      <c r="DJV141" s="329"/>
      <c r="DKI141" s="329"/>
      <c r="DKV141" s="329"/>
      <c r="DLI141" s="329"/>
      <c r="DLV141" s="329"/>
      <c r="DMI141" s="329"/>
      <c r="DMV141" s="329"/>
      <c r="DNI141" s="329"/>
      <c r="DNV141" s="329"/>
      <c r="DOI141" s="329"/>
      <c r="DOV141" s="329"/>
      <c r="DPI141" s="329"/>
      <c r="DPV141" s="329"/>
      <c r="DQI141" s="329"/>
      <c r="DQV141" s="329"/>
      <c r="DRI141" s="329"/>
      <c r="DRV141" s="329"/>
      <c r="DSI141" s="329"/>
      <c r="DSV141" s="329"/>
      <c r="DTI141" s="329"/>
      <c r="DTV141" s="329"/>
      <c r="DUI141" s="329"/>
      <c r="DUV141" s="329"/>
      <c r="DVI141" s="329"/>
      <c r="DVV141" s="329"/>
      <c r="DWI141" s="329"/>
      <c r="DWV141" s="329"/>
      <c r="DXI141" s="329"/>
      <c r="DXV141" s="329"/>
      <c r="DYI141" s="329"/>
      <c r="DYV141" s="329"/>
      <c r="DZI141" s="329"/>
      <c r="DZV141" s="329"/>
      <c r="EAI141" s="329"/>
      <c r="EAV141" s="329"/>
      <c r="EBI141" s="329"/>
      <c r="EBV141" s="329"/>
      <c r="ECI141" s="329"/>
      <c r="ECV141" s="329"/>
      <c r="EDI141" s="329"/>
      <c r="EDV141" s="329"/>
      <c r="EEI141" s="329"/>
      <c r="EEV141" s="329"/>
      <c r="EFI141" s="329"/>
      <c r="EFV141" s="329"/>
      <c r="EGI141" s="329"/>
      <c r="EGV141" s="329"/>
      <c r="EHI141" s="329"/>
      <c r="EHV141" s="329"/>
      <c r="EII141" s="329"/>
      <c r="EIV141" s="329"/>
      <c r="EJI141" s="329"/>
      <c r="EJV141" s="329"/>
      <c r="EKI141" s="329"/>
      <c r="EKV141" s="329"/>
      <c r="ELI141" s="329"/>
      <c r="ELV141" s="329"/>
      <c r="EMI141" s="329"/>
      <c r="EMV141" s="329"/>
      <c r="ENI141" s="329"/>
      <c r="ENV141" s="329"/>
      <c r="EOI141" s="329"/>
      <c r="EOV141" s="329"/>
      <c r="EPI141" s="329"/>
      <c r="EPV141" s="329"/>
      <c r="EQI141" s="329"/>
      <c r="EQV141" s="329"/>
      <c r="ERI141" s="329"/>
      <c r="ERV141" s="329"/>
      <c r="ESI141" s="329"/>
      <c r="ESV141" s="329"/>
      <c r="ETI141" s="329"/>
      <c r="ETV141" s="329"/>
      <c r="EUI141" s="329"/>
      <c r="EUV141" s="329"/>
      <c r="EVI141" s="329"/>
      <c r="EVV141" s="329"/>
      <c r="EWI141" s="329"/>
      <c r="EWV141" s="329"/>
      <c r="EXI141" s="329"/>
      <c r="EXV141" s="329"/>
      <c r="EYI141" s="329"/>
      <c r="EYV141" s="329"/>
      <c r="EZI141" s="329"/>
      <c r="EZV141" s="329"/>
      <c r="FAI141" s="329"/>
      <c r="FAV141" s="329"/>
      <c r="FBI141" s="329"/>
      <c r="FBV141" s="329"/>
      <c r="FCI141" s="329"/>
      <c r="FCV141" s="329"/>
      <c r="FDI141" s="329"/>
      <c r="FDV141" s="329"/>
      <c r="FEI141" s="329"/>
      <c r="FEV141" s="329"/>
      <c r="FFI141" s="329"/>
      <c r="FFV141" s="329"/>
      <c r="FGI141" s="329"/>
      <c r="FGV141" s="329"/>
      <c r="FHI141" s="329"/>
      <c r="FHV141" s="329"/>
      <c r="FII141" s="329"/>
      <c r="FIV141" s="329"/>
      <c r="FJI141" s="329"/>
      <c r="FJV141" s="329"/>
      <c r="FKI141" s="329"/>
      <c r="FKV141" s="329"/>
      <c r="FLI141" s="329"/>
      <c r="FLV141" s="329"/>
      <c r="FMI141" s="329"/>
      <c r="FMV141" s="329"/>
      <c r="FNI141" s="329"/>
      <c r="FNV141" s="329"/>
      <c r="FOI141" s="329"/>
      <c r="FOV141" s="329"/>
      <c r="FPI141" s="329"/>
      <c r="FPV141" s="329"/>
      <c r="FQI141" s="329"/>
      <c r="FQV141" s="329"/>
      <c r="FRI141" s="329"/>
      <c r="FRV141" s="329"/>
      <c r="FSI141" s="329"/>
      <c r="FSV141" s="329"/>
      <c r="FTI141" s="329"/>
      <c r="FTV141" s="329"/>
      <c r="FUI141" s="329"/>
      <c r="FUV141" s="329"/>
      <c r="FVI141" s="329"/>
      <c r="FVV141" s="329"/>
      <c r="FWI141" s="329"/>
      <c r="FWV141" s="329"/>
      <c r="FXI141" s="329"/>
      <c r="FXV141" s="329"/>
      <c r="FYI141" s="329"/>
      <c r="FYV141" s="329"/>
      <c r="FZI141" s="329"/>
      <c r="FZV141" s="329"/>
      <c r="GAI141" s="329"/>
      <c r="GAV141" s="329"/>
      <c r="GBI141" s="329"/>
      <c r="GBV141" s="329"/>
      <c r="GCI141" s="329"/>
      <c r="GCV141" s="329"/>
      <c r="GDI141" s="329"/>
      <c r="GDV141" s="329"/>
      <c r="GEI141" s="329"/>
      <c r="GEV141" s="329"/>
      <c r="GFI141" s="329"/>
      <c r="GFV141" s="329"/>
      <c r="GGI141" s="329"/>
      <c r="GGV141" s="329"/>
      <c r="GHI141" s="329"/>
      <c r="GHV141" s="329"/>
      <c r="GII141" s="329"/>
      <c r="GIV141" s="329"/>
      <c r="GJI141" s="329"/>
      <c r="GJV141" s="329"/>
      <c r="GKI141" s="329"/>
      <c r="GKV141" s="329"/>
      <c r="GLI141" s="329"/>
      <c r="GLV141" s="329"/>
      <c r="GMI141" s="329"/>
      <c r="GMV141" s="329"/>
      <c r="GNI141" s="329"/>
      <c r="GNV141" s="329"/>
      <c r="GOI141" s="329"/>
      <c r="GOV141" s="329"/>
      <c r="GPI141" s="329"/>
      <c r="GPV141" s="329"/>
      <c r="GQI141" s="329"/>
      <c r="GQV141" s="329"/>
      <c r="GRI141" s="329"/>
      <c r="GRV141" s="329"/>
      <c r="GSI141" s="329"/>
      <c r="GSV141" s="329"/>
      <c r="GTI141" s="329"/>
      <c r="GTV141" s="329"/>
      <c r="GUI141" s="329"/>
      <c r="GUV141" s="329"/>
      <c r="GVI141" s="329"/>
      <c r="GVV141" s="329"/>
      <c r="GWI141" s="329"/>
      <c r="GWV141" s="329"/>
      <c r="GXI141" s="329"/>
      <c r="GXV141" s="329"/>
      <c r="GYI141" s="329"/>
      <c r="GYV141" s="329"/>
      <c r="GZI141" s="329"/>
      <c r="GZV141" s="329"/>
      <c r="HAI141" s="329"/>
      <c r="HAV141" s="329"/>
      <c r="HBI141" s="329"/>
      <c r="HBV141" s="329"/>
      <c r="HCI141" s="329"/>
      <c r="HCV141" s="329"/>
      <c r="HDI141" s="329"/>
      <c r="HDV141" s="329"/>
      <c r="HEI141" s="329"/>
      <c r="HEV141" s="329"/>
      <c r="HFI141" s="329"/>
      <c r="HFV141" s="329"/>
      <c r="HGI141" s="329"/>
      <c r="HGV141" s="329"/>
      <c r="HHI141" s="329"/>
      <c r="HHV141" s="329"/>
      <c r="HII141" s="329"/>
      <c r="HIV141" s="329"/>
      <c r="HJI141" s="329"/>
      <c r="HJV141" s="329"/>
      <c r="HKI141" s="329"/>
      <c r="HKV141" s="329"/>
      <c r="HLI141" s="329"/>
      <c r="HLV141" s="329"/>
      <c r="HMI141" s="329"/>
      <c r="HMV141" s="329"/>
      <c r="HNI141" s="329"/>
      <c r="HNV141" s="329"/>
      <c r="HOI141" s="329"/>
      <c r="HOV141" s="329"/>
      <c r="HPI141" s="329"/>
      <c r="HPV141" s="329"/>
      <c r="HQI141" s="329"/>
      <c r="HQV141" s="329"/>
      <c r="HRI141" s="329"/>
      <c r="HRV141" s="329"/>
      <c r="HSI141" s="329"/>
      <c r="HSV141" s="329"/>
      <c r="HTI141" s="329"/>
      <c r="HTV141" s="329"/>
      <c r="HUI141" s="329"/>
      <c r="HUV141" s="329"/>
      <c r="HVI141" s="329"/>
      <c r="HVV141" s="329"/>
      <c r="HWI141" s="329"/>
      <c r="HWV141" s="329"/>
      <c r="HXI141" s="329"/>
      <c r="HXV141" s="329"/>
      <c r="HYI141" s="329"/>
      <c r="HYV141" s="329"/>
      <c r="HZI141" s="329"/>
      <c r="HZV141" s="329"/>
      <c r="IAI141" s="329"/>
      <c r="IAV141" s="329"/>
      <c r="IBI141" s="329"/>
      <c r="IBV141" s="329"/>
      <c r="ICI141" s="329"/>
      <c r="ICV141" s="329"/>
      <c r="IDI141" s="329"/>
      <c r="IDV141" s="329"/>
      <c r="IEI141" s="329"/>
      <c r="IEV141" s="329"/>
      <c r="IFI141" s="329"/>
      <c r="IFV141" s="329"/>
      <c r="IGI141" s="329"/>
      <c r="IGV141" s="329"/>
      <c r="IHI141" s="329"/>
      <c r="IHV141" s="329"/>
      <c r="III141" s="329"/>
      <c r="IIV141" s="329"/>
      <c r="IJI141" s="329"/>
      <c r="IJV141" s="329"/>
      <c r="IKI141" s="329"/>
      <c r="IKV141" s="329"/>
      <c r="ILI141" s="329"/>
      <c r="ILV141" s="329"/>
      <c r="IMI141" s="329"/>
      <c r="IMV141" s="329"/>
      <c r="INI141" s="329"/>
      <c r="INV141" s="329"/>
      <c r="IOI141" s="329"/>
      <c r="IOV141" s="329"/>
      <c r="IPI141" s="329"/>
      <c r="IPV141" s="329"/>
      <c r="IQI141" s="329"/>
      <c r="IQV141" s="329"/>
      <c r="IRI141" s="329"/>
      <c r="IRV141" s="329"/>
      <c r="ISI141" s="329"/>
      <c r="ISV141" s="329"/>
      <c r="ITI141" s="329"/>
      <c r="ITV141" s="329"/>
      <c r="IUI141" s="329"/>
      <c r="IUV141" s="329"/>
      <c r="IVI141" s="329"/>
      <c r="IVV141" s="329"/>
      <c r="IWI141" s="329"/>
      <c r="IWV141" s="329"/>
      <c r="IXI141" s="329"/>
      <c r="IXV141" s="329"/>
      <c r="IYI141" s="329"/>
      <c r="IYV141" s="329"/>
      <c r="IZI141" s="329"/>
      <c r="IZV141" s="329"/>
      <c r="JAI141" s="329"/>
      <c r="JAV141" s="329"/>
      <c r="JBI141" s="329"/>
      <c r="JBV141" s="329"/>
      <c r="JCI141" s="329"/>
      <c r="JCV141" s="329"/>
      <c r="JDI141" s="329"/>
      <c r="JDV141" s="329"/>
      <c r="JEI141" s="329"/>
      <c r="JEV141" s="329"/>
      <c r="JFI141" s="329"/>
      <c r="JFV141" s="329"/>
      <c r="JGI141" s="329"/>
      <c r="JGV141" s="329"/>
      <c r="JHI141" s="329"/>
      <c r="JHV141" s="329"/>
      <c r="JII141" s="329"/>
      <c r="JIV141" s="329"/>
      <c r="JJI141" s="329"/>
      <c r="JJV141" s="329"/>
      <c r="JKI141" s="329"/>
      <c r="JKV141" s="329"/>
      <c r="JLI141" s="329"/>
      <c r="JLV141" s="329"/>
      <c r="JMI141" s="329"/>
      <c r="JMV141" s="329"/>
      <c r="JNI141" s="329"/>
      <c r="JNV141" s="329"/>
      <c r="JOI141" s="329"/>
      <c r="JOV141" s="329"/>
      <c r="JPI141" s="329"/>
      <c r="JPV141" s="329"/>
      <c r="JQI141" s="329"/>
      <c r="JQV141" s="329"/>
      <c r="JRI141" s="329"/>
      <c r="JRV141" s="329"/>
      <c r="JSI141" s="329"/>
      <c r="JSV141" s="329"/>
      <c r="JTI141" s="329"/>
      <c r="JTV141" s="329"/>
      <c r="JUI141" s="329"/>
      <c r="JUV141" s="329"/>
      <c r="JVI141" s="329"/>
      <c r="JVV141" s="329"/>
      <c r="JWI141" s="329"/>
      <c r="JWV141" s="329"/>
      <c r="JXI141" s="329"/>
      <c r="JXV141" s="329"/>
      <c r="JYI141" s="329"/>
      <c r="JYV141" s="329"/>
      <c r="JZI141" s="329"/>
      <c r="JZV141" s="329"/>
      <c r="KAI141" s="329"/>
      <c r="KAV141" s="329"/>
      <c r="KBI141" s="329"/>
      <c r="KBV141" s="329"/>
      <c r="KCI141" s="329"/>
      <c r="KCV141" s="329"/>
      <c r="KDI141" s="329"/>
      <c r="KDV141" s="329"/>
      <c r="KEI141" s="329"/>
      <c r="KEV141" s="329"/>
      <c r="KFI141" s="329"/>
      <c r="KFV141" s="329"/>
      <c r="KGI141" s="329"/>
      <c r="KGV141" s="329"/>
      <c r="KHI141" s="329"/>
      <c r="KHV141" s="329"/>
      <c r="KII141" s="329"/>
      <c r="KIV141" s="329"/>
      <c r="KJI141" s="329"/>
      <c r="KJV141" s="329"/>
      <c r="KKI141" s="329"/>
      <c r="KKV141" s="329"/>
      <c r="KLI141" s="329"/>
      <c r="KLV141" s="329"/>
      <c r="KMI141" s="329"/>
      <c r="KMV141" s="329"/>
      <c r="KNI141" s="329"/>
      <c r="KNV141" s="329"/>
      <c r="KOI141" s="329"/>
      <c r="KOV141" s="329"/>
      <c r="KPI141" s="329"/>
      <c r="KPV141" s="329"/>
      <c r="KQI141" s="329"/>
      <c r="KQV141" s="329"/>
      <c r="KRI141" s="329"/>
      <c r="KRV141" s="329"/>
      <c r="KSI141" s="329"/>
      <c r="KSV141" s="329"/>
      <c r="KTI141" s="329"/>
      <c r="KTV141" s="329"/>
      <c r="KUI141" s="329"/>
      <c r="KUV141" s="329"/>
      <c r="KVI141" s="329"/>
      <c r="KVV141" s="329"/>
      <c r="KWI141" s="329"/>
      <c r="KWV141" s="329"/>
      <c r="KXI141" s="329"/>
      <c r="KXV141" s="329"/>
      <c r="KYI141" s="329"/>
      <c r="KYV141" s="329"/>
      <c r="KZI141" s="329"/>
      <c r="KZV141" s="329"/>
      <c r="LAI141" s="329"/>
      <c r="LAV141" s="329"/>
      <c r="LBI141" s="329"/>
      <c r="LBV141" s="329"/>
      <c r="LCI141" s="329"/>
      <c r="LCV141" s="329"/>
      <c r="LDI141" s="329"/>
      <c r="LDV141" s="329"/>
      <c r="LEI141" s="329"/>
      <c r="LEV141" s="329"/>
      <c r="LFI141" s="329"/>
      <c r="LFV141" s="329"/>
      <c r="LGI141" s="329"/>
      <c r="LGV141" s="329"/>
      <c r="LHI141" s="329"/>
      <c r="LHV141" s="329"/>
      <c r="LII141" s="329"/>
      <c r="LIV141" s="329"/>
      <c r="LJI141" s="329"/>
      <c r="LJV141" s="329"/>
      <c r="LKI141" s="329"/>
      <c r="LKV141" s="329"/>
      <c r="LLI141" s="329"/>
      <c r="LLV141" s="329"/>
      <c r="LMI141" s="329"/>
      <c r="LMV141" s="329"/>
      <c r="LNI141" s="329"/>
      <c r="LNV141" s="329"/>
      <c r="LOI141" s="329"/>
      <c r="LOV141" s="329"/>
      <c r="LPI141" s="329"/>
      <c r="LPV141" s="329"/>
      <c r="LQI141" s="329"/>
      <c r="LQV141" s="329"/>
      <c r="LRI141" s="329"/>
      <c r="LRV141" s="329"/>
      <c r="LSI141" s="329"/>
      <c r="LSV141" s="329"/>
      <c r="LTI141" s="329"/>
      <c r="LTV141" s="329"/>
      <c r="LUI141" s="329"/>
      <c r="LUV141" s="329"/>
      <c r="LVI141" s="329"/>
      <c r="LVV141" s="329"/>
      <c r="LWI141" s="329"/>
      <c r="LWV141" s="329"/>
      <c r="LXI141" s="329"/>
      <c r="LXV141" s="329"/>
      <c r="LYI141" s="329"/>
      <c r="LYV141" s="329"/>
      <c r="LZI141" s="329"/>
      <c r="LZV141" s="329"/>
      <c r="MAI141" s="329"/>
      <c r="MAV141" s="329"/>
      <c r="MBI141" s="329"/>
      <c r="MBV141" s="329"/>
      <c r="MCI141" s="329"/>
      <c r="MCV141" s="329"/>
      <c r="MDI141" s="329"/>
      <c r="MDV141" s="329"/>
      <c r="MEI141" s="329"/>
      <c r="MEV141" s="329"/>
      <c r="MFI141" s="329"/>
      <c r="MFV141" s="329"/>
      <c r="MGI141" s="329"/>
      <c r="MGV141" s="329"/>
      <c r="MHI141" s="329"/>
      <c r="MHV141" s="329"/>
      <c r="MII141" s="329"/>
      <c r="MIV141" s="329"/>
      <c r="MJI141" s="329"/>
      <c r="MJV141" s="329"/>
      <c r="MKI141" s="329"/>
      <c r="MKV141" s="329"/>
      <c r="MLI141" s="329"/>
      <c r="MLV141" s="329"/>
      <c r="MMI141" s="329"/>
      <c r="MMV141" s="329"/>
      <c r="MNI141" s="329"/>
      <c r="MNV141" s="329"/>
      <c r="MOI141" s="329"/>
      <c r="MOV141" s="329"/>
      <c r="MPI141" s="329"/>
      <c r="MPV141" s="329"/>
      <c r="MQI141" s="329"/>
      <c r="MQV141" s="329"/>
      <c r="MRI141" s="329"/>
      <c r="MRV141" s="329"/>
      <c r="MSI141" s="329"/>
      <c r="MSV141" s="329"/>
      <c r="MTI141" s="329"/>
      <c r="MTV141" s="329"/>
      <c r="MUI141" s="329"/>
      <c r="MUV141" s="329"/>
      <c r="MVI141" s="329"/>
      <c r="MVV141" s="329"/>
      <c r="MWI141" s="329"/>
      <c r="MWV141" s="329"/>
      <c r="MXI141" s="329"/>
      <c r="MXV141" s="329"/>
      <c r="MYI141" s="329"/>
      <c r="MYV141" s="329"/>
      <c r="MZI141" s="329"/>
      <c r="MZV141" s="329"/>
      <c r="NAI141" s="329"/>
      <c r="NAV141" s="329"/>
      <c r="NBI141" s="329"/>
      <c r="NBV141" s="329"/>
      <c r="NCI141" s="329"/>
      <c r="NCV141" s="329"/>
      <c r="NDI141" s="329"/>
      <c r="NDV141" s="329"/>
      <c r="NEI141" s="329"/>
      <c r="NEV141" s="329"/>
      <c r="NFI141" s="329"/>
      <c r="NFV141" s="329"/>
      <c r="NGI141" s="329"/>
      <c r="NGV141" s="329"/>
      <c r="NHI141" s="329"/>
      <c r="NHV141" s="329"/>
      <c r="NII141" s="329"/>
      <c r="NIV141" s="329"/>
      <c r="NJI141" s="329"/>
      <c r="NJV141" s="329"/>
      <c r="NKI141" s="329"/>
      <c r="NKV141" s="329"/>
      <c r="NLI141" s="329"/>
      <c r="NLV141" s="329"/>
      <c r="NMI141" s="329"/>
      <c r="NMV141" s="329"/>
      <c r="NNI141" s="329"/>
      <c r="NNV141" s="329"/>
      <c r="NOI141" s="329"/>
      <c r="NOV141" s="329"/>
      <c r="NPI141" s="329"/>
      <c r="NPV141" s="329"/>
      <c r="NQI141" s="329"/>
      <c r="NQV141" s="329"/>
      <c r="NRI141" s="329"/>
      <c r="NRV141" s="329"/>
      <c r="NSI141" s="329"/>
      <c r="NSV141" s="329"/>
      <c r="NTI141" s="329"/>
      <c r="NTV141" s="329"/>
      <c r="NUI141" s="329"/>
      <c r="NUV141" s="329"/>
      <c r="NVI141" s="329"/>
      <c r="NVV141" s="329"/>
      <c r="NWI141" s="329"/>
      <c r="NWV141" s="329"/>
      <c r="NXI141" s="329"/>
      <c r="NXV141" s="329"/>
      <c r="NYI141" s="329"/>
      <c r="NYV141" s="329"/>
      <c r="NZI141" s="329"/>
      <c r="NZV141" s="329"/>
      <c r="OAI141" s="329"/>
      <c r="OAV141" s="329"/>
      <c r="OBI141" s="329"/>
      <c r="OBV141" s="329"/>
      <c r="OCI141" s="329"/>
      <c r="OCV141" s="329"/>
      <c r="ODI141" s="329"/>
      <c r="ODV141" s="329"/>
      <c r="OEI141" s="329"/>
      <c r="OEV141" s="329"/>
      <c r="OFI141" s="329"/>
      <c r="OFV141" s="329"/>
      <c r="OGI141" s="329"/>
      <c r="OGV141" s="329"/>
      <c r="OHI141" s="329"/>
      <c r="OHV141" s="329"/>
      <c r="OII141" s="329"/>
      <c r="OIV141" s="329"/>
      <c r="OJI141" s="329"/>
      <c r="OJV141" s="329"/>
      <c r="OKI141" s="329"/>
      <c r="OKV141" s="329"/>
      <c r="OLI141" s="329"/>
      <c r="OLV141" s="329"/>
      <c r="OMI141" s="329"/>
      <c r="OMV141" s="329"/>
      <c r="ONI141" s="329"/>
      <c r="ONV141" s="329"/>
      <c r="OOI141" s="329"/>
      <c r="OOV141" s="329"/>
      <c r="OPI141" s="329"/>
      <c r="OPV141" s="329"/>
      <c r="OQI141" s="329"/>
      <c r="OQV141" s="329"/>
      <c r="ORI141" s="329"/>
      <c r="ORV141" s="329"/>
      <c r="OSI141" s="329"/>
      <c r="OSV141" s="329"/>
      <c r="OTI141" s="329"/>
      <c r="OTV141" s="329"/>
      <c r="OUI141" s="329"/>
      <c r="OUV141" s="329"/>
      <c r="OVI141" s="329"/>
      <c r="OVV141" s="329"/>
      <c r="OWI141" s="329"/>
      <c r="OWV141" s="329"/>
      <c r="OXI141" s="329"/>
      <c r="OXV141" s="329"/>
      <c r="OYI141" s="329"/>
      <c r="OYV141" s="329"/>
      <c r="OZI141" s="329"/>
      <c r="OZV141" s="329"/>
      <c r="PAI141" s="329"/>
      <c r="PAV141" s="329"/>
      <c r="PBI141" s="329"/>
      <c r="PBV141" s="329"/>
      <c r="PCI141" s="329"/>
      <c r="PCV141" s="329"/>
      <c r="PDI141" s="329"/>
      <c r="PDV141" s="329"/>
      <c r="PEI141" s="329"/>
      <c r="PEV141" s="329"/>
      <c r="PFI141" s="329"/>
      <c r="PFV141" s="329"/>
      <c r="PGI141" s="329"/>
      <c r="PGV141" s="329"/>
      <c r="PHI141" s="329"/>
      <c r="PHV141" s="329"/>
      <c r="PII141" s="329"/>
      <c r="PIV141" s="329"/>
      <c r="PJI141" s="329"/>
      <c r="PJV141" s="329"/>
      <c r="PKI141" s="329"/>
      <c r="PKV141" s="329"/>
      <c r="PLI141" s="329"/>
      <c r="PLV141" s="329"/>
      <c r="PMI141" s="329"/>
      <c r="PMV141" s="329"/>
      <c r="PNI141" s="329"/>
      <c r="PNV141" s="329"/>
      <c r="POI141" s="329"/>
      <c r="POV141" s="329"/>
      <c r="PPI141" s="329"/>
      <c r="PPV141" s="329"/>
      <c r="PQI141" s="329"/>
      <c r="PQV141" s="329"/>
      <c r="PRI141" s="329"/>
      <c r="PRV141" s="329"/>
      <c r="PSI141" s="329"/>
      <c r="PSV141" s="329"/>
      <c r="PTI141" s="329"/>
      <c r="PTV141" s="329"/>
      <c r="PUI141" s="329"/>
      <c r="PUV141" s="329"/>
      <c r="PVI141" s="329"/>
      <c r="PVV141" s="329"/>
      <c r="PWI141" s="329"/>
      <c r="PWV141" s="329"/>
      <c r="PXI141" s="329"/>
      <c r="PXV141" s="329"/>
      <c r="PYI141" s="329"/>
      <c r="PYV141" s="329"/>
      <c r="PZI141" s="329"/>
      <c r="PZV141" s="329"/>
      <c r="QAI141" s="329"/>
      <c r="QAV141" s="329"/>
      <c r="QBI141" s="329"/>
      <c r="QBV141" s="329"/>
      <c r="QCI141" s="329"/>
      <c r="QCV141" s="329"/>
      <c r="QDI141" s="329"/>
      <c r="QDV141" s="329"/>
      <c r="QEI141" s="329"/>
      <c r="QEV141" s="329"/>
      <c r="QFI141" s="329"/>
      <c r="QFV141" s="329"/>
      <c r="QGI141" s="329"/>
      <c r="QGV141" s="329"/>
      <c r="QHI141" s="329"/>
      <c r="QHV141" s="329"/>
      <c r="QII141" s="329"/>
      <c r="QIV141" s="329"/>
      <c r="QJI141" s="329"/>
      <c r="QJV141" s="329"/>
      <c r="QKI141" s="329"/>
      <c r="QKV141" s="329"/>
      <c r="QLI141" s="329"/>
      <c r="QLV141" s="329"/>
      <c r="QMI141" s="329"/>
      <c r="QMV141" s="329"/>
      <c r="QNI141" s="329"/>
      <c r="QNV141" s="329"/>
      <c r="QOI141" s="329"/>
      <c r="QOV141" s="329"/>
      <c r="QPI141" s="329"/>
      <c r="QPV141" s="329"/>
      <c r="QQI141" s="329"/>
      <c r="QQV141" s="329"/>
      <c r="QRI141" s="329"/>
      <c r="QRV141" s="329"/>
      <c r="QSI141" s="329"/>
      <c r="QSV141" s="329"/>
      <c r="QTI141" s="329"/>
      <c r="QTV141" s="329"/>
      <c r="QUI141" s="329"/>
      <c r="QUV141" s="329"/>
      <c r="QVI141" s="329"/>
      <c r="QVV141" s="329"/>
      <c r="QWI141" s="329"/>
      <c r="QWV141" s="329"/>
      <c r="QXI141" s="329"/>
      <c r="QXV141" s="329"/>
      <c r="QYI141" s="329"/>
      <c r="QYV141" s="329"/>
      <c r="QZI141" s="329"/>
      <c r="QZV141" s="329"/>
      <c r="RAI141" s="329"/>
      <c r="RAV141" s="329"/>
      <c r="RBI141" s="329"/>
      <c r="RBV141" s="329"/>
      <c r="RCI141" s="329"/>
      <c r="RCV141" s="329"/>
      <c r="RDI141" s="329"/>
      <c r="RDV141" s="329"/>
      <c r="REI141" s="329"/>
      <c r="REV141" s="329"/>
      <c r="RFI141" s="329"/>
      <c r="RFV141" s="329"/>
      <c r="RGI141" s="329"/>
      <c r="RGV141" s="329"/>
      <c r="RHI141" s="329"/>
      <c r="RHV141" s="329"/>
      <c r="RII141" s="329"/>
      <c r="RIV141" s="329"/>
      <c r="RJI141" s="329"/>
      <c r="RJV141" s="329"/>
      <c r="RKI141" s="329"/>
      <c r="RKV141" s="329"/>
      <c r="RLI141" s="329"/>
      <c r="RLV141" s="329"/>
      <c r="RMI141" s="329"/>
      <c r="RMV141" s="329"/>
      <c r="RNI141" s="329"/>
      <c r="RNV141" s="329"/>
      <c r="ROI141" s="329"/>
      <c r="ROV141" s="329"/>
      <c r="RPI141" s="329"/>
      <c r="RPV141" s="329"/>
      <c r="RQI141" s="329"/>
      <c r="RQV141" s="329"/>
      <c r="RRI141" s="329"/>
      <c r="RRV141" s="329"/>
      <c r="RSI141" s="329"/>
      <c r="RSV141" s="329"/>
      <c r="RTI141" s="329"/>
      <c r="RTV141" s="329"/>
      <c r="RUI141" s="329"/>
      <c r="RUV141" s="329"/>
      <c r="RVI141" s="329"/>
      <c r="RVV141" s="329"/>
      <c r="RWI141" s="329"/>
      <c r="RWV141" s="329"/>
      <c r="RXI141" s="329"/>
      <c r="RXV141" s="329"/>
      <c r="RYI141" s="329"/>
      <c r="RYV141" s="329"/>
      <c r="RZI141" s="329"/>
      <c r="RZV141" s="329"/>
      <c r="SAI141" s="329"/>
      <c r="SAV141" s="329"/>
      <c r="SBI141" s="329"/>
      <c r="SBV141" s="329"/>
      <c r="SCI141" s="329"/>
      <c r="SCV141" s="329"/>
      <c r="SDI141" s="329"/>
      <c r="SDV141" s="329"/>
      <c r="SEI141" s="329"/>
      <c r="SEV141" s="329"/>
      <c r="SFI141" s="329"/>
      <c r="SFV141" s="329"/>
      <c r="SGI141" s="329"/>
      <c r="SGV141" s="329"/>
      <c r="SHI141" s="329"/>
      <c r="SHV141" s="329"/>
      <c r="SII141" s="329"/>
      <c r="SIV141" s="329"/>
      <c r="SJI141" s="329"/>
      <c r="SJV141" s="329"/>
      <c r="SKI141" s="329"/>
      <c r="SKV141" s="329"/>
      <c r="SLI141" s="329"/>
      <c r="SLV141" s="329"/>
      <c r="SMI141" s="329"/>
      <c r="SMV141" s="329"/>
      <c r="SNI141" s="329"/>
      <c r="SNV141" s="329"/>
      <c r="SOI141" s="329"/>
      <c r="SOV141" s="329"/>
      <c r="SPI141" s="329"/>
      <c r="SPV141" s="329"/>
      <c r="SQI141" s="329"/>
      <c r="SQV141" s="329"/>
      <c r="SRI141" s="329"/>
      <c r="SRV141" s="329"/>
      <c r="SSI141" s="329"/>
      <c r="SSV141" s="329"/>
      <c r="STI141" s="329"/>
      <c r="STV141" s="329"/>
      <c r="SUI141" s="329"/>
      <c r="SUV141" s="329"/>
      <c r="SVI141" s="329"/>
      <c r="SVV141" s="329"/>
      <c r="SWI141" s="329"/>
      <c r="SWV141" s="329"/>
      <c r="SXI141" s="329"/>
      <c r="SXV141" s="329"/>
      <c r="SYI141" s="329"/>
      <c r="SYV141" s="329"/>
      <c r="SZI141" s="329"/>
      <c r="SZV141" s="329"/>
      <c r="TAI141" s="329"/>
      <c r="TAV141" s="329"/>
      <c r="TBI141" s="329"/>
      <c r="TBV141" s="329"/>
      <c r="TCI141" s="329"/>
      <c r="TCV141" s="329"/>
      <c r="TDI141" s="329"/>
      <c r="TDV141" s="329"/>
      <c r="TEI141" s="329"/>
      <c r="TEV141" s="329"/>
      <c r="TFI141" s="329"/>
      <c r="TFV141" s="329"/>
      <c r="TGI141" s="329"/>
      <c r="TGV141" s="329"/>
      <c r="THI141" s="329"/>
      <c r="THV141" s="329"/>
      <c r="TII141" s="329"/>
      <c r="TIV141" s="329"/>
      <c r="TJI141" s="329"/>
      <c r="TJV141" s="329"/>
      <c r="TKI141" s="329"/>
      <c r="TKV141" s="329"/>
      <c r="TLI141" s="329"/>
      <c r="TLV141" s="329"/>
      <c r="TMI141" s="329"/>
      <c r="TMV141" s="329"/>
      <c r="TNI141" s="329"/>
      <c r="TNV141" s="329"/>
      <c r="TOI141" s="329"/>
      <c r="TOV141" s="329"/>
      <c r="TPI141" s="329"/>
      <c r="TPV141" s="329"/>
      <c r="TQI141" s="329"/>
      <c r="TQV141" s="329"/>
      <c r="TRI141" s="329"/>
      <c r="TRV141" s="329"/>
      <c r="TSI141" s="329"/>
      <c r="TSV141" s="329"/>
      <c r="TTI141" s="329"/>
      <c r="TTV141" s="329"/>
      <c r="TUI141" s="329"/>
      <c r="TUV141" s="329"/>
      <c r="TVI141" s="329"/>
      <c r="TVV141" s="329"/>
      <c r="TWI141" s="329"/>
      <c r="TWV141" s="329"/>
      <c r="TXI141" s="329"/>
      <c r="TXV141" s="329"/>
      <c r="TYI141" s="329"/>
      <c r="TYV141" s="329"/>
      <c r="TZI141" s="329"/>
      <c r="TZV141" s="329"/>
      <c r="UAI141" s="329"/>
      <c r="UAV141" s="329"/>
      <c r="UBI141" s="329"/>
      <c r="UBV141" s="329"/>
      <c r="UCI141" s="329"/>
      <c r="UCV141" s="329"/>
      <c r="UDI141" s="329"/>
      <c r="UDV141" s="329"/>
      <c r="UEI141" s="329"/>
      <c r="UEV141" s="329"/>
      <c r="UFI141" s="329"/>
      <c r="UFV141" s="329"/>
      <c r="UGI141" s="329"/>
      <c r="UGV141" s="329"/>
      <c r="UHI141" s="329"/>
      <c r="UHV141" s="329"/>
      <c r="UII141" s="329"/>
      <c r="UIV141" s="329"/>
      <c r="UJI141" s="329"/>
      <c r="UJV141" s="329"/>
      <c r="UKI141" s="329"/>
      <c r="UKV141" s="329"/>
      <c r="ULI141" s="329"/>
      <c r="ULV141" s="329"/>
      <c r="UMI141" s="329"/>
      <c r="UMV141" s="329"/>
      <c r="UNI141" s="329"/>
      <c r="UNV141" s="329"/>
      <c r="UOI141" s="329"/>
      <c r="UOV141" s="329"/>
      <c r="UPI141" s="329"/>
      <c r="UPV141" s="329"/>
      <c r="UQI141" s="329"/>
      <c r="UQV141" s="329"/>
      <c r="URI141" s="329"/>
      <c r="URV141" s="329"/>
      <c r="USI141" s="329"/>
      <c r="USV141" s="329"/>
      <c r="UTI141" s="329"/>
      <c r="UTV141" s="329"/>
      <c r="UUI141" s="329"/>
      <c r="UUV141" s="329"/>
      <c r="UVI141" s="329"/>
      <c r="UVV141" s="329"/>
      <c r="UWI141" s="329"/>
      <c r="UWV141" s="329"/>
      <c r="UXI141" s="329"/>
      <c r="UXV141" s="329"/>
      <c r="UYI141" s="329"/>
      <c r="UYV141" s="329"/>
      <c r="UZI141" s="329"/>
      <c r="UZV141" s="329"/>
      <c r="VAI141" s="329"/>
      <c r="VAV141" s="329"/>
      <c r="VBI141" s="329"/>
      <c r="VBV141" s="329"/>
      <c r="VCI141" s="329"/>
      <c r="VCV141" s="329"/>
      <c r="VDI141" s="329"/>
      <c r="VDV141" s="329"/>
      <c r="VEI141" s="329"/>
      <c r="VEV141" s="329"/>
      <c r="VFI141" s="329"/>
      <c r="VFV141" s="329"/>
      <c r="VGI141" s="329"/>
      <c r="VGV141" s="329"/>
      <c r="VHI141" s="329"/>
      <c r="VHV141" s="329"/>
      <c r="VII141" s="329"/>
      <c r="VIV141" s="329"/>
      <c r="VJI141" s="329"/>
      <c r="VJV141" s="329"/>
      <c r="VKI141" s="329"/>
      <c r="VKV141" s="329"/>
      <c r="VLI141" s="329"/>
      <c r="VLV141" s="329"/>
      <c r="VMI141" s="329"/>
      <c r="VMV141" s="329"/>
      <c r="VNI141" s="329"/>
      <c r="VNV141" s="329"/>
      <c r="VOI141" s="329"/>
      <c r="VOV141" s="329"/>
      <c r="VPI141" s="329"/>
      <c r="VPV141" s="329"/>
      <c r="VQI141" s="329"/>
      <c r="VQV141" s="329"/>
      <c r="VRI141" s="329"/>
      <c r="VRV141" s="329"/>
      <c r="VSI141" s="329"/>
      <c r="VSV141" s="329"/>
      <c r="VTI141" s="329"/>
      <c r="VTV141" s="329"/>
      <c r="VUI141" s="329"/>
      <c r="VUV141" s="329"/>
      <c r="VVI141" s="329"/>
      <c r="VVV141" s="329"/>
      <c r="VWI141" s="329"/>
      <c r="VWV141" s="329"/>
      <c r="VXI141" s="329"/>
      <c r="VXV141" s="329"/>
      <c r="VYI141" s="329"/>
      <c r="VYV141" s="329"/>
      <c r="VZI141" s="329"/>
      <c r="VZV141" s="329"/>
      <c r="WAI141" s="329"/>
      <c r="WAV141" s="329"/>
      <c r="WBI141" s="329"/>
      <c r="WBV141" s="329"/>
      <c r="WCI141" s="329"/>
      <c r="WCV141" s="329"/>
      <c r="WDI141" s="329"/>
      <c r="WDV141" s="329"/>
      <c r="WEI141" s="329"/>
      <c r="WEV141" s="329"/>
      <c r="WFI141" s="329"/>
      <c r="WFV141" s="329"/>
      <c r="WGI141" s="329"/>
      <c r="WGV141" s="329"/>
      <c r="WHI141" s="329"/>
      <c r="WHV141" s="329"/>
      <c r="WII141" s="329"/>
      <c r="WIV141" s="329"/>
      <c r="WJI141" s="329"/>
      <c r="WJV141" s="329"/>
      <c r="WKI141" s="329"/>
      <c r="WKV141" s="329"/>
      <c r="WLI141" s="329"/>
      <c r="WLV141" s="329"/>
      <c r="WMI141" s="329"/>
      <c r="WMV141" s="329"/>
      <c r="WNI141" s="329"/>
      <c r="WNV141" s="329"/>
      <c r="WOI141" s="329"/>
      <c r="WOV141" s="329"/>
      <c r="WPI141" s="329"/>
      <c r="WPV141" s="329"/>
      <c r="WQI141" s="329"/>
      <c r="WQV141" s="329"/>
      <c r="WRI141" s="329"/>
      <c r="WRV141" s="329"/>
      <c r="WSI141" s="329"/>
      <c r="WSV141" s="329"/>
      <c r="WTI141" s="329"/>
      <c r="WTV141" s="329"/>
      <c r="WUI141" s="329"/>
      <c r="WUV141" s="329"/>
      <c r="WVI141" s="329"/>
      <c r="WVV141" s="329"/>
      <c r="WWI141" s="329"/>
      <c r="WWV141" s="329"/>
      <c r="WXI141" s="329"/>
      <c r="WXV141" s="329"/>
      <c r="WYI141" s="329"/>
      <c r="WYV141" s="329"/>
      <c r="WZI141" s="329"/>
      <c r="WZV141" s="329"/>
      <c r="XAI141" s="329"/>
      <c r="XAV141" s="329"/>
      <c r="XBI141" s="329"/>
      <c r="XBV141" s="329"/>
      <c r="XCI141" s="329"/>
      <c r="XCV141" s="329"/>
      <c r="XDI141" s="329"/>
      <c r="XDV141" s="329"/>
      <c r="XEI141" s="329"/>
      <c r="XEV141" s="329"/>
    </row>
    <row r="142" spans="2:1023 1036:2037 2050:3064 3077:4091 4104:5118 5131:6132 6145:7159 7172:8186 8199:9213 9226:10240 10253:11254 11267:12281 12294:13308 13321:14335 14348:15349 15362:16376" ht="24" customHeight="1" x14ac:dyDescent="0.35">
      <c r="B142" s="369" t="s">
        <v>344</v>
      </c>
      <c r="C142" s="369" t="s">
        <v>356</v>
      </c>
      <c r="D142" s="369" t="s">
        <v>319</v>
      </c>
      <c r="E142" s="369" t="s">
        <v>446</v>
      </c>
      <c r="F142" s="369" t="s">
        <v>71</v>
      </c>
      <c r="G142" s="369" t="s">
        <v>71</v>
      </c>
      <c r="H142" s="369" t="s">
        <v>398</v>
      </c>
      <c r="I142" s="369" t="s">
        <v>96</v>
      </c>
      <c r="J142" s="370">
        <v>5278997004</v>
      </c>
      <c r="K142" s="369" t="s">
        <v>71</v>
      </c>
      <c r="L142" s="369"/>
      <c r="M142" s="369"/>
      <c r="N142" s="369"/>
      <c r="V142" s="278"/>
      <c r="AI142" s="278"/>
      <c r="AV142" s="278"/>
      <c r="BI142" s="278"/>
      <c r="BV142" s="278"/>
      <c r="CI142" s="278"/>
      <c r="CV142" s="278"/>
      <c r="DI142" s="278"/>
      <c r="DV142" s="278"/>
      <c r="EI142" s="278"/>
      <c r="EV142" s="278"/>
      <c r="FI142" s="278"/>
      <c r="FV142" s="278"/>
      <c r="GI142" s="278"/>
      <c r="GV142" s="278"/>
      <c r="HI142" s="278"/>
      <c r="HV142" s="278"/>
      <c r="II142" s="278"/>
      <c r="IV142" s="278"/>
      <c r="JI142" s="278"/>
      <c r="JV142" s="278"/>
      <c r="KI142" s="278"/>
      <c r="KV142" s="278"/>
      <c r="LI142" s="278"/>
      <c r="LV142" s="278"/>
      <c r="MI142" s="278"/>
      <c r="MV142" s="278"/>
      <c r="NI142" s="278"/>
      <c r="NV142" s="278"/>
      <c r="OI142" s="278"/>
      <c r="OV142" s="278"/>
      <c r="PI142" s="278"/>
      <c r="PV142" s="278"/>
      <c r="QI142" s="278"/>
      <c r="QV142" s="278"/>
      <c r="RI142" s="278"/>
      <c r="RV142" s="278"/>
      <c r="SI142" s="278"/>
      <c r="SV142" s="278"/>
      <c r="TI142" s="278"/>
      <c r="TV142" s="278"/>
      <c r="UI142" s="278"/>
      <c r="UV142" s="278"/>
      <c r="VI142" s="278"/>
      <c r="VV142" s="278"/>
      <c r="WI142" s="278"/>
      <c r="WV142" s="278"/>
      <c r="XI142" s="278"/>
      <c r="XV142" s="278"/>
      <c r="YI142" s="278"/>
      <c r="YV142" s="278"/>
      <c r="ZI142" s="278"/>
      <c r="ZV142" s="278"/>
      <c r="AAI142" s="278"/>
      <c r="AAV142" s="278"/>
      <c r="ABI142" s="278"/>
      <c r="ABV142" s="278"/>
      <c r="ACI142" s="278"/>
      <c r="ACV142" s="278"/>
      <c r="ADI142" s="278"/>
      <c r="ADV142" s="278"/>
      <c r="AEI142" s="278"/>
      <c r="AEV142" s="278"/>
      <c r="AFI142" s="278"/>
      <c r="AFV142" s="278"/>
      <c r="AGI142" s="278"/>
      <c r="AGV142" s="278"/>
      <c r="AHI142" s="278"/>
      <c r="AHV142" s="278"/>
      <c r="AII142" s="278"/>
      <c r="AIV142" s="278"/>
      <c r="AJI142" s="278"/>
      <c r="AJV142" s="278"/>
      <c r="AKI142" s="278"/>
      <c r="AKV142" s="278"/>
      <c r="ALI142" s="278"/>
      <c r="ALV142" s="278"/>
      <c r="AMI142" s="278"/>
      <c r="AMV142" s="278"/>
      <c r="ANI142" s="278"/>
      <c r="ANV142" s="278"/>
      <c r="AOI142" s="278"/>
      <c r="AOV142" s="278"/>
      <c r="API142" s="278"/>
      <c r="APV142" s="278"/>
      <c r="AQI142" s="278"/>
      <c r="AQV142" s="278"/>
      <c r="ARI142" s="278"/>
      <c r="ARV142" s="278"/>
      <c r="ASI142" s="278"/>
      <c r="ASV142" s="278"/>
      <c r="ATI142" s="278"/>
      <c r="ATV142" s="278"/>
      <c r="AUI142" s="278"/>
      <c r="AUV142" s="278"/>
      <c r="AVI142" s="278"/>
      <c r="AVV142" s="278"/>
      <c r="AWI142" s="278"/>
      <c r="AWV142" s="278"/>
      <c r="AXI142" s="278"/>
      <c r="AXV142" s="278"/>
      <c r="AYI142" s="278"/>
      <c r="AYV142" s="278"/>
      <c r="AZI142" s="278"/>
      <c r="AZV142" s="278"/>
      <c r="BAI142" s="278"/>
      <c r="BAV142" s="278"/>
      <c r="BBI142" s="278"/>
      <c r="BBV142" s="278"/>
      <c r="BCI142" s="278"/>
      <c r="BCV142" s="278"/>
      <c r="BDI142" s="278"/>
      <c r="BDV142" s="278"/>
      <c r="BEI142" s="278"/>
      <c r="BEV142" s="278"/>
      <c r="BFI142" s="278"/>
      <c r="BFV142" s="278"/>
      <c r="BGI142" s="278"/>
      <c r="BGV142" s="278"/>
      <c r="BHI142" s="278"/>
      <c r="BHV142" s="278"/>
      <c r="BII142" s="278"/>
      <c r="BIV142" s="278"/>
      <c r="BJI142" s="278"/>
      <c r="BJV142" s="278"/>
      <c r="BKI142" s="278"/>
      <c r="BKV142" s="278"/>
      <c r="BLI142" s="278"/>
      <c r="BLV142" s="278"/>
      <c r="BMI142" s="278"/>
      <c r="BMV142" s="278"/>
      <c r="BNI142" s="278"/>
      <c r="BNV142" s="278"/>
      <c r="BOI142" s="278"/>
      <c r="BOV142" s="278"/>
      <c r="BPI142" s="278"/>
      <c r="BPV142" s="278"/>
      <c r="BQI142" s="278"/>
      <c r="BQV142" s="278"/>
      <c r="BRI142" s="278"/>
      <c r="BRV142" s="278"/>
      <c r="BSI142" s="278"/>
      <c r="BSV142" s="278"/>
      <c r="BTI142" s="278"/>
      <c r="BTV142" s="278"/>
      <c r="BUI142" s="278"/>
      <c r="BUV142" s="278"/>
      <c r="BVI142" s="278"/>
      <c r="BVV142" s="278"/>
      <c r="BWI142" s="278"/>
      <c r="BWV142" s="278"/>
      <c r="BXI142" s="278"/>
      <c r="BXV142" s="278"/>
      <c r="BYI142" s="278"/>
      <c r="BYV142" s="278"/>
      <c r="BZI142" s="278"/>
      <c r="BZV142" s="278"/>
      <c r="CAI142" s="278"/>
      <c r="CAV142" s="278"/>
      <c r="CBI142" s="278"/>
      <c r="CBV142" s="278"/>
      <c r="CCI142" s="278"/>
      <c r="CCV142" s="278"/>
      <c r="CDI142" s="278"/>
      <c r="CDV142" s="278"/>
      <c r="CEI142" s="278"/>
      <c r="CEV142" s="278"/>
      <c r="CFI142" s="278"/>
      <c r="CFV142" s="278"/>
      <c r="CGI142" s="278"/>
      <c r="CGV142" s="278"/>
      <c r="CHI142" s="278"/>
      <c r="CHV142" s="278"/>
      <c r="CII142" s="278"/>
      <c r="CIV142" s="278"/>
      <c r="CJI142" s="278"/>
      <c r="CJV142" s="278"/>
      <c r="CKI142" s="278"/>
      <c r="CKV142" s="278"/>
      <c r="CLI142" s="278"/>
      <c r="CLV142" s="278"/>
      <c r="CMI142" s="278"/>
      <c r="CMV142" s="278"/>
      <c r="CNI142" s="278"/>
      <c r="CNV142" s="278"/>
      <c r="COI142" s="278"/>
      <c r="COV142" s="278"/>
      <c r="CPI142" s="278"/>
      <c r="CPV142" s="278"/>
      <c r="CQI142" s="278"/>
      <c r="CQV142" s="278"/>
      <c r="CRI142" s="278"/>
      <c r="CRV142" s="278"/>
      <c r="CSI142" s="278"/>
      <c r="CSV142" s="278"/>
      <c r="CTI142" s="278"/>
      <c r="CTV142" s="278"/>
      <c r="CUI142" s="278"/>
      <c r="CUV142" s="278"/>
      <c r="CVI142" s="278"/>
      <c r="CVV142" s="278"/>
      <c r="CWI142" s="278"/>
      <c r="CWV142" s="278"/>
      <c r="CXI142" s="278"/>
      <c r="CXV142" s="278"/>
      <c r="CYI142" s="278"/>
      <c r="CYV142" s="278"/>
      <c r="CZI142" s="278"/>
      <c r="CZV142" s="278"/>
      <c r="DAI142" s="278"/>
      <c r="DAV142" s="278"/>
      <c r="DBI142" s="278"/>
      <c r="DBV142" s="278"/>
      <c r="DCI142" s="278"/>
      <c r="DCV142" s="278"/>
      <c r="DDI142" s="278"/>
      <c r="DDV142" s="278"/>
      <c r="DEI142" s="278"/>
      <c r="DEV142" s="278"/>
      <c r="DFI142" s="278"/>
      <c r="DFV142" s="278"/>
      <c r="DGI142" s="278"/>
      <c r="DGV142" s="278"/>
      <c r="DHI142" s="278"/>
      <c r="DHV142" s="278"/>
      <c r="DII142" s="278"/>
      <c r="DIV142" s="278"/>
      <c r="DJI142" s="278"/>
      <c r="DJV142" s="278"/>
      <c r="DKI142" s="278"/>
      <c r="DKV142" s="278"/>
      <c r="DLI142" s="278"/>
      <c r="DLV142" s="278"/>
      <c r="DMI142" s="278"/>
      <c r="DMV142" s="278"/>
      <c r="DNI142" s="278"/>
      <c r="DNV142" s="278"/>
      <c r="DOI142" s="278"/>
      <c r="DOV142" s="278"/>
      <c r="DPI142" s="278"/>
      <c r="DPV142" s="278"/>
      <c r="DQI142" s="278"/>
      <c r="DQV142" s="278"/>
      <c r="DRI142" s="278"/>
      <c r="DRV142" s="278"/>
      <c r="DSI142" s="278"/>
      <c r="DSV142" s="278"/>
      <c r="DTI142" s="278"/>
      <c r="DTV142" s="278"/>
      <c r="DUI142" s="278"/>
      <c r="DUV142" s="278"/>
      <c r="DVI142" s="278"/>
      <c r="DVV142" s="278"/>
      <c r="DWI142" s="278"/>
      <c r="DWV142" s="278"/>
      <c r="DXI142" s="278"/>
      <c r="DXV142" s="278"/>
      <c r="DYI142" s="278"/>
      <c r="DYV142" s="278"/>
      <c r="DZI142" s="278"/>
      <c r="DZV142" s="278"/>
      <c r="EAI142" s="278"/>
      <c r="EAV142" s="278"/>
      <c r="EBI142" s="278"/>
      <c r="EBV142" s="278"/>
      <c r="ECI142" s="278"/>
      <c r="ECV142" s="278"/>
      <c r="EDI142" s="278"/>
      <c r="EDV142" s="278"/>
      <c r="EEI142" s="278"/>
      <c r="EEV142" s="278"/>
      <c r="EFI142" s="278"/>
      <c r="EFV142" s="278"/>
      <c r="EGI142" s="278"/>
      <c r="EGV142" s="278"/>
      <c r="EHI142" s="278"/>
      <c r="EHV142" s="278"/>
      <c r="EII142" s="278"/>
      <c r="EIV142" s="278"/>
      <c r="EJI142" s="278"/>
      <c r="EJV142" s="278"/>
      <c r="EKI142" s="278"/>
      <c r="EKV142" s="278"/>
      <c r="ELI142" s="278"/>
      <c r="ELV142" s="278"/>
      <c r="EMI142" s="278"/>
      <c r="EMV142" s="278"/>
      <c r="ENI142" s="278"/>
      <c r="ENV142" s="278"/>
      <c r="EOI142" s="278"/>
      <c r="EOV142" s="278"/>
      <c r="EPI142" s="278"/>
      <c r="EPV142" s="278"/>
      <c r="EQI142" s="278"/>
      <c r="EQV142" s="278"/>
      <c r="ERI142" s="278"/>
      <c r="ERV142" s="278"/>
      <c r="ESI142" s="278"/>
      <c r="ESV142" s="278"/>
      <c r="ETI142" s="278"/>
      <c r="ETV142" s="278"/>
      <c r="EUI142" s="278"/>
      <c r="EUV142" s="278"/>
      <c r="EVI142" s="278"/>
      <c r="EVV142" s="278"/>
      <c r="EWI142" s="278"/>
      <c r="EWV142" s="278"/>
      <c r="EXI142" s="278"/>
      <c r="EXV142" s="278"/>
      <c r="EYI142" s="278"/>
      <c r="EYV142" s="278"/>
      <c r="EZI142" s="278"/>
      <c r="EZV142" s="278"/>
      <c r="FAI142" s="278"/>
      <c r="FAV142" s="278"/>
      <c r="FBI142" s="278"/>
      <c r="FBV142" s="278"/>
      <c r="FCI142" s="278"/>
      <c r="FCV142" s="278"/>
      <c r="FDI142" s="278"/>
      <c r="FDV142" s="278"/>
      <c r="FEI142" s="278"/>
      <c r="FEV142" s="278"/>
      <c r="FFI142" s="278"/>
      <c r="FFV142" s="278"/>
      <c r="FGI142" s="278"/>
      <c r="FGV142" s="278"/>
      <c r="FHI142" s="278"/>
      <c r="FHV142" s="278"/>
      <c r="FII142" s="278"/>
      <c r="FIV142" s="278"/>
      <c r="FJI142" s="278"/>
      <c r="FJV142" s="278"/>
      <c r="FKI142" s="278"/>
      <c r="FKV142" s="278"/>
      <c r="FLI142" s="278"/>
      <c r="FLV142" s="278"/>
      <c r="FMI142" s="278"/>
      <c r="FMV142" s="278"/>
      <c r="FNI142" s="278"/>
      <c r="FNV142" s="278"/>
      <c r="FOI142" s="278"/>
      <c r="FOV142" s="278"/>
      <c r="FPI142" s="278"/>
      <c r="FPV142" s="278"/>
      <c r="FQI142" s="278"/>
      <c r="FQV142" s="278"/>
      <c r="FRI142" s="278"/>
      <c r="FRV142" s="278"/>
      <c r="FSI142" s="278"/>
      <c r="FSV142" s="278"/>
      <c r="FTI142" s="278"/>
      <c r="FTV142" s="278"/>
      <c r="FUI142" s="278"/>
      <c r="FUV142" s="278"/>
      <c r="FVI142" s="278"/>
      <c r="FVV142" s="278"/>
      <c r="FWI142" s="278"/>
      <c r="FWV142" s="278"/>
      <c r="FXI142" s="278"/>
      <c r="FXV142" s="278"/>
      <c r="FYI142" s="278"/>
      <c r="FYV142" s="278"/>
      <c r="FZI142" s="278"/>
      <c r="FZV142" s="278"/>
      <c r="GAI142" s="278"/>
      <c r="GAV142" s="278"/>
      <c r="GBI142" s="278"/>
      <c r="GBV142" s="278"/>
      <c r="GCI142" s="278"/>
      <c r="GCV142" s="278"/>
      <c r="GDI142" s="278"/>
      <c r="GDV142" s="278"/>
      <c r="GEI142" s="278"/>
      <c r="GEV142" s="278"/>
      <c r="GFI142" s="278"/>
      <c r="GFV142" s="278"/>
      <c r="GGI142" s="278"/>
      <c r="GGV142" s="278"/>
      <c r="GHI142" s="278"/>
      <c r="GHV142" s="278"/>
      <c r="GII142" s="278"/>
      <c r="GIV142" s="278"/>
      <c r="GJI142" s="278"/>
      <c r="GJV142" s="278"/>
      <c r="GKI142" s="278"/>
      <c r="GKV142" s="278"/>
      <c r="GLI142" s="278"/>
      <c r="GLV142" s="278"/>
      <c r="GMI142" s="278"/>
      <c r="GMV142" s="278"/>
      <c r="GNI142" s="278"/>
      <c r="GNV142" s="278"/>
      <c r="GOI142" s="278"/>
      <c r="GOV142" s="278"/>
      <c r="GPI142" s="278"/>
      <c r="GPV142" s="278"/>
      <c r="GQI142" s="278"/>
      <c r="GQV142" s="278"/>
      <c r="GRI142" s="278"/>
      <c r="GRV142" s="278"/>
      <c r="GSI142" s="278"/>
      <c r="GSV142" s="278"/>
      <c r="GTI142" s="278"/>
      <c r="GTV142" s="278"/>
      <c r="GUI142" s="278"/>
      <c r="GUV142" s="278"/>
      <c r="GVI142" s="278"/>
      <c r="GVV142" s="278"/>
      <c r="GWI142" s="278"/>
      <c r="GWV142" s="278"/>
      <c r="GXI142" s="278"/>
      <c r="GXV142" s="278"/>
      <c r="GYI142" s="278"/>
      <c r="GYV142" s="278"/>
      <c r="GZI142" s="278"/>
      <c r="GZV142" s="278"/>
      <c r="HAI142" s="278"/>
      <c r="HAV142" s="278"/>
      <c r="HBI142" s="278"/>
      <c r="HBV142" s="278"/>
      <c r="HCI142" s="278"/>
      <c r="HCV142" s="278"/>
      <c r="HDI142" s="278"/>
      <c r="HDV142" s="278"/>
      <c r="HEI142" s="278"/>
      <c r="HEV142" s="278"/>
      <c r="HFI142" s="278"/>
      <c r="HFV142" s="278"/>
      <c r="HGI142" s="278"/>
      <c r="HGV142" s="278"/>
      <c r="HHI142" s="278"/>
      <c r="HHV142" s="278"/>
      <c r="HII142" s="278"/>
      <c r="HIV142" s="278"/>
      <c r="HJI142" s="278"/>
      <c r="HJV142" s="278"/>
      <c r="HKI142" s="278"/>
      <c r="HKV142" s="278"/>
      <c r="HLI142" s="278"/>
      <c r="HLV142" s="278"/>
      <c r="HMI142" s="278"/>
      <c r="HMV142" s="278"/>
      <c r="HNI142" s="278"/>
      <c r="HNV142" s="278"/>
      <c r="HOI142" s="278"/>
      <c r="HOV142" s="278"/>
      <c r="HPI142" s="278"/>
      <c r="HPV142" s="278"/>
      <c r="HQI142" s="278"/>
      <c r="HQV142" s="278"/>
      <c r="HRI142" s="278"/>
      <c r="HRV142" s="278"/>
      <c r="HSI142" s="278"/>
      <c r="HSV142" s="278"/>
      <c r="HTI142" s="278"/>
      <c r="HTV142" s="278"/>
      <c r="HUI142" s="278"/>
      <c r="HUV142" s="278"/>
      <c r="HVI142" s="278"/>
      <c r="HVV142" s="278"/>
      <c r="HWI142" s="278"/>
      <c r="HWV142" s="278"/>
      <c r="HXI142" s="278"/>
      <c r="HXV142" s="278"/>
      <c r="HYI142" s="278"/>
      <c r="HYV142" s="278"/>
      <c r="HZI142" s="278"/>
      <c r="HZV142" s="278"/>
      <c r="IAI142" s="278"/>
      <c r="IAV142" s="278"/>
      <c r="IBI142" s="278"/>
      <c r="IBV142" s="278"/>
      <c r="ICI142" s="278"/>
      <c r="ICV142" s="278"/>
      <c r="IDI142" s="278"/>
      <c r="IDV142" s="278"/>
      <c r="IEI142" s="278"/>
      <c r="IEV142" s="278"/>
      <c r="IFI142" s="278"/>
      <c r="IFV142" s="278"/>
      <c r="IGI142" s="278"/>
      <c r="IGV142" s="278"/>
      <c r="IHI142" s="278"/>
      <c r="IHV142" s="278"/>
      <c r="III142" s="278"/>
      <c r="IIV142" s="278"/>
      <c r="IJI142" s="278"/>
      <c r="IJV142" s="278"/>
      <c r="IKI142" s="278"/>
      <c r="IKV142" s="278"/>
      <c r="ILI142" s="278"/>
      <c r="ILV142" s="278"/>
      <c r="IMI142" s="278"/>
      <c r="IMV142" s="278"/>
      <c r="INI142" s="278"/>
      <c r="INV142" s="278"/>
      <c r="IOI142" s="278"/>
      <c r="IOV142" s="278"/>
      <c r="IPI142" s="278"/>
      <c r="IPV142" s="278"/>
      <c r="IQI142" s="278"/>
      <c r="IQV142" s="278"/>
      <c r="IRI142" s="278"/>
      <c r="IRV142" s="278"/>
      <c r="ISI142" s="278"/>
      <c r="ISV142" s="278"/>
      <c r="ITI142" s="278"/>
      <c r="ITV142" s="278"/>
      <c r="IUI142" s="278"/>
      <c r="IUV142" s="278"/>
      <c r="IVI142" s="278"/>
      <c r="IVV142" s="278"/>
      <c r="IWI142" s="278"/>
      <c r="IWV142" s="278"/>
      <c r="IXI142" s="278"/>
      <c r="IXV142" s="278"/>
      <c r="IYI142" s="278"/>
      <c r="IYV142" s="278"/>
      <c r="IZI142" s="278"/>
      <c r="IZV142" s="278"/>
      <c r="JAI142" s="278"/>
      <c r="JAV142" s="278"/>
      <c r="JBI142" s="278"/>
      <c r="JBV142" s="278"/>
      <c r="JCI142" s="278"/>
      <c r="JCV142" s="278"/>
      <c r="JDI142" s="278"/>
      <c r="JDV142" s="278"/>
      <c r="JEI142" s="278"/>
      <c r="JEV142" s="278"/>
      <c r="JFI142" s="278"/>
      <c r="JFV142" s="278"/>
      <c r="JGI142" s="278"/>
      <c r="JGV142" s="278"/>
      <c r="JHI142" s="278"/>
      <c r="JHV142" s="278"/>
      <c r="JII142" s="278"/>
      <c r="JIV142" s="278"/>
      <c r="JJI142" s="278"/>
      <c r="JJV142" s="278"/>
      <c r="JKI142" s="278"/>
      <c r="JKV142" s="278"/>
      <c r="JLI142" s="278"/>
      <c r="JLV142" s="278"/>
      <c r="JMI142" s="278"/>
      <c r="JMV142" s="278"/>
      <c r="JNI142" s="278"/>
      <c r="JNV142" s="278"/>
      <c r="JOI142" s="278"/>
      <c r="JOV142" s="278"/>
      <c r="JPI142" s="278"/>
      <c r="JPV142" s="278"/>
      <c r="JQI142" s="278"/>
      <c r="JQV142" s="278"/>
      <c r="JRI142" s="278"/>
      <c r="JRV142" s="278"/>
      <c r="JSI142" s="278"/>
      <c r="JSV142" s="278"/>
      <c r="JTI142" s="278"/>
      <c r="JTV142" s="278"/>
      <c r="JUI142" s="278"/>
      <c r="JUV142" s="278"/>
      <c r="JVI142" s="278"/>
      <c r="JVV142" s="278"/>
      <c r="JWI142" s="278"/>
      <c r="JWV142" s="278"/>
      <c r="JXI142" s="278"/>
      <c r="JXV142" s="278"/>
      <c r="JYI142" s="278"/>
      <c r="JYV142" s="278"/>
      <c r="JZI142" s="278"/>
      <c r="JZV142" s="278"/>
      <c r="KAI142" s="278"/>
      <c r="KAV142" s="278"/>
      <c r="KBI142" s="278"/>
      <c r="KBV142" s="278"/>
      <c r="KCI142" s="278"/>
      <c r="KCV142" s="278"/>
      <c r="KDI142" s="278"/>
      <c r="KDV142" s="278"/>
      <c r="KEI142" s="278"/>
      <c r="KEV142" s="278"/>
      <c r="KFI142" s="278"/>
      <c r="KFV142" s="278"/>
      <c r="KGI142" s="278"/>
      <c r="KGV142" s="278"/>
      <c r="KHI142" s="278"/>
      <c r="KHV142" s="278"/>
      <c r="KII142" s="278"/>
      <c r="KIV142" s="278"/>
      <c r="KJI142" s="278"/>
      <c r="KJV142" s="278"/>
      <c r="KKI142" s="278"/>
      <c r="KKV142" s="278"/>
      <c r="KLI142" s="278"/>
      <c r="KLV142" s="278"/>
      <c r="KMI142" s="278"/>
      <c r="KMV142" s="278"/>
      <c r="KNI142" s="278"/>
      <c r="KNV142" s="278"/>
      <c r="KOI142" s="278"/>
      <c r="KOV142" s="278"/>
      <c r="KPI142" s="278"/>
      <c r="KPV142" s="278"/>
      <c r="KQI142" s="278"/>
      <c r="KQV142" s="278"/>
      <c r="KRI142" s="278"/>
      <c r="KRV142" s="278"/>
      <c r="KSI142" s="278"/>
      <c r="KSV142" s="278"/>
      <c r="KTI142" s="278"/>
      <c r="KTV142" s="278"/>
      <c r="KUI142" s="278"/>
      <c r="KUV142" s="278"/>
      <c r="KVI142" s="278"/>
      <c r="KVV142" s="278"/>
      <c r="KWI142" s="278"/>
      <c r="KWV142" s="278"/>
      <c r="KXI142" s="278"/>
      <c r="KXV142" s="278"/>
      <c r="KYI142" s="278"/>
      <c r="KYV142" s="278"/>
      <c r="KZI142" s="278"/>
      <c r="KZV142" s="278"/>
      <c r="LAI142" s="278"/>
      <c r="LAV142" s="278"/>
      <c r="LBI142" s="278"/>
      <c r="LBV142" s="278"/>
      <c r="LCI142" s="278"/>
      <c r="LCV142" s="278"/>
      <c r="LDI142" s="278"/>
      <c r="LDV142" s="278"/>
      <c r="LEI142" s="278"/>
      <c r="LEV142" s="278"/>
      <c r="LFI142" s="278"/>
      <c r="LFV142" s="278"/>
      <c r="LGI142" s="278"/>
      <c r="LGV142" s="278"/>
      <c r="LHI142" s="278"/>
      <c r="LHV142" s="278"/>
      <c r="LII142" s="278"/>
      <c r="LIV142" s="278"/>
      <c r="LJI142" s="278"/>
      <c r="LJV142" s="278"/>
      <c r="LKI142" s="278"/>
      <c r="LKV142" s="278"/>
      <c r="LLI142" s="278"/>
      <c r="LLV142" s="278"/>
      <c r="LMI142" s="278"/>
      <c r="LMV142" s="278"/>
      <c r="LNI142" s="278"/>
      <c r="LNV142" s="278"/>
      <c r="LOI142" s="278"/>
      <c r="LOV142" s="278"/>
      <c r="LPI142" s="278"/>
      <c r="LPV142" s="278"/>
      <c r="LQI142" s="278"/>
      <c r="LQV142" s="278"/>
      <c r="LRI142" s="278"/>
      <c r="LRV142" s="278"/>
      <c r="LSI142" s="278"/>
      <c r="LSV142" s="278"/>
      <c r="LTI142" s="278"/>
      <c r="LTV142" s="278"/>
      <c r="LUI142" s="278"/>
      <c r="LUV142" s="278"/>
      <c r="LVI142" s="278"/>
      <c r="LVV142" s="278"/>
      <c r="LWI142" s="278"/>
      <c r="LWV142" s="278"/>
      <c r="LXI142" s="278"/>
      <c r="LXV142" s="278"/>
      <c r="LYI142" s="278"/>
      <c r="LYV142" s="278"/>
      <c r="LZI142" s="278"/>
      <c r="LZV142" s="278"/>
      <c r="MAI142" s="278"/>
      <c r="MAV142" s="278"/>
      <c r="MBI142" s="278"/>
      <c r="MBV142" s="278"/>
      <c r="MCI142" s="278"/>
      <c r="MCV142" s="278"/>
      <c r="MDI142" s="278"/>
      <c r="MDV142" s="278"/>
      <c r="MEI142" s="278"/>
      <c r="MEV142" s="278"/>
      <c r="MFI142" s="278"/>
      <c r="MFV142" s="278"/>
      <c r="MGI142" s="278"/>
      <c r="MGV142" s="278"/>
      <c r="MHI142" s="278"/>
      <c r="MHV142" s="278"/>
      <c r="MII142" s="278"/>
      <c r="MIV142" s="278"/>
      <c r="MJI142" s="278"/>
      <c r="MJV142" s="278"/>
      <c r="MKI142" s="278"/>
      <c r="MKV142" s="278"/>
      <c r="MLI142" s="278"/>
      <c r="MLV142" s="278"/>
      <c r="MMI142" s="278"/>
      <c r="MMV142" s="278"/>
      <c r="MNI142" s="278"/>
      <c r="MNV142" s="278"/>
      <c r="MOI142" s="278"/>
      <c r="MOV142" s="278"/>
      <c r="MPI142" s="278"/>
      <c r="MPV142" s="278"/>
      <c r="MQI142" s="278"/>
      <c r="MQV142" s="278"/>
      <c r="MRI142" s="278"/>
      <c r="MRV142" s="278"/>
      <c r="MSI142" s="278"/>
      <c r="MSV142" s="278"/>
      <c r="MTI142" s="278"/>
      <c r="MTV142" s="278"/>
      <c r="MUI142" s="278"/>
      <c r="MUV142" s="278"/>
      <c r="MVI142" s="278"/>
      <c r="MVV142" s="278"/>
      <c r="MWI142" s="278"/>
      <c r="MWV142" s="278"/>
      <c r="MXI142" s="278"/>
      <c r="MXV142" s="278"/>
      <c r="MYI142" s="278"/>
      <c r="MYV142" s="278"/>
      <c r="MZI142" s="278"/>
      <c r="MZV142" s="278"/>
      <c r="NAI142" s="278"/>
      <c r="NAV142" s="278"/>
      <c r="NBI142" s="278"/>
      <c r="NBV142" s="278"/>
      <c r="NCI142" s="278"/>
      <c r="NCV142" s="278"/>
      <c r="NDI142" s="278"/>
      <c r="NDV142" s="278"/>
      <c r="NEI142" s="278"/>
      <c r="NEV142" s="278"/>
      <c r="NFI142" s="278"/>
      <c r="NFV142" s="278"/>
      <c r="NGI142" s="278"/>
      <c r="NGV142" s="278"/>
      <c r="NHI142" s="278"/>
      <c r="NHV142" s="278"/>
      <c r="NII142" s="278"/>
      <c r="NIV142" s="278"/>
      <c r="NJI142" s="278"/>
      <c r="NJV142" s="278"/>
      <c r="NKI142" s="278"/>
      <c r="NKV142" s="278"/>
      <c r="NLI142" s="278"/>
      <c r="NLV142" s="278"/>
      <c r="NMI142" s="278"/>
      <c r="NMV142" s="278"/>
      <c r="NNI142" s="278"/>
      <c r="NNV142" s="278"/>
      <c r="NOI142" s="278"/>
      <c r="NOV142" s="278"/>
      <c r="NPI142" s="278"/>
      <c r="NPV142" s="278"/>
      <c r="NQI142" s="278"/>
      <c r="NQV142" s="278"/>
      <c r="NRI142" s="278"/>
      <c r="NRV142" s="278"/>
      <c r="NSI142" s="278"/>
      <c r="NSV142" s="278"/>
      <c r="NTI142" s="278"/>
      <c r="NTV142" s="278"/>
      <c r="NUI142" s="278"/>
      <c r="NUV142" s="278"/>
      <c r="NVI142" s="278"/>
      <c r="NVV142" s="278"/>
      <c r="NWI142" s="278"/>
      <c r="NWV142" s="278"/>
      <c r="NXI142" s="278"/>
      <c r="NXV142" s="278"/>
      <c r="NYI142" s="278"/>
      <c r="NYV142" s="278"/>
      <c r="NZI142" s="278"/>
      <c r="NZV142" s="278"/>
      <c r="OAI142" s="278"/>
      <c r="OAV142" s="278"/>
      <c r="OBI142" s="278"/>
      <c r="OBV142" s="278"/>
      <c r="OCI142" s="278"/>
      <c r="OCV142" s="278"/>
      <c r="ODI142" s="278"/>
      <c r="ODV142" s="278"/>
      <c r="OEI142" s="278"/>
      <c r="OEV142" s="278"/>
      <c r="OFI142" s="278"/>
      <c r="OFV142" s="278"/>
      <c r="OGI142" s="278"/>
      <c r="OGV142" s="278"/>
      <c r="OHI142" s="278"/>
      <c r="OHV142" s="278"/>
      <c r="OII142" s="278"/>
      <c r="OIV142" s="278"/>
      <c r="OJI142" s="278"/>
      <c r="OJV142" s="278"/>
      <c r="OKI142" s="278"/>
      <c r="OKV142" s="278"/>
      <c r="OLI142" s="278"/>
      <c r="OLV142" s="278"/>
      <c r="OMI142" s="278"/>
      <c r="OMV142" s="278"/>
      <c r="ONI142" s="278"/>
      <c r="ONV142" s="278"/>
      <c r="OOI142" s="278"/>
      <c r="OOV142" s="278"/>
      <c r="OPI142" s="278"/>
      <c r="OPV142" s="278"/>
      <c r="OQI142" s="278"/>
      <c r="OQV142" s="278"/>
      <c r="ORI142" s="278"/>
      <c r="ORV142" s="278"/>
      <c r="OSI142" s="278"/>
      <c r="OSV142" s="278"/>
      <c r="OTI142" s="278"/>
      <c r="OTV142" s="278"/>
      <c r="OUI142" s="278"/>
      <c r="OUV142" s="278"/>
      <c r="OVI142" s="278"/>
      <c r="OVV142" s="278"/>
      <c r="OWI142" s="278"/>
      <c r="OWV142" s="278"/>
      <c r="OXI142" s="278"/>
      <c r="OXV142" s="278"/>
      <c r="OYI142" s="278"/>
      <c r="OYV142" s="278"/>
      <c r="OZI142" s="278"/>
      <c r="OZV142" s="278"/>
      <c r="PAI142" s="278"/>
      <c r="PAV142" s="278"/>
      <c r="PBI142" s="278"/>
      <c r="PBV142" s="278"/>
      <c r="PCI142" s="278"/>
      <c r="PCV142" s="278"/>
      <c r="PDI142" s="278"/>
      <c r="PDV142" s="278"/>
      <c r="PEI142" s="278"/>
      <c r="PEV142" s="278"/>
      <c r="PFI142" s="278"/>
      <c r="PFV142" s="278"/>
      <c r="PGI142" s="278"/>
      <c r="PGV142" s="278"/>
      <c r="PHI142" s="278"/>
      <c r="PHV142" s="278"/>
      <c r="PII142" s="278"/>
      <c r="PIV142" s="278"/>
      <c r="PJI142" s="278"/>
      <c r="PJV142" s="278"/>
      <c r="PKI142" s="278"/>
      <c r="PKV142" s="278"/>
      <c r="PLI142" s="278"/>
      <c r="PLV142" s="278"/>
      <c r="PMI142" s="278"/>
      <c r="PMV142" s="278"/>
      <c r="PNI142" s="278"/>
      <c r="PNV142" s="278"/>
      <c r="POI142" s="278"/>
      <c r="POV142" s="278"/>
      <c r="PPI142" s="278"/>
      <c r="PPV142" s="278"/>
      <c r="PQI142" s="278"/>
      <c r="PQV142" s="278"/>
      <c r="PRI142" s="278"/>
      <c r="PRV142" s="278"/>
      <c r="PSI142" s="278"/>
      <c r="PSV142" s="278"/>
      <c r="PTI142" s="278"/>
      <c r="PTV142" s="278"/>
      <c r="PUI142" s="278"/>
      <c r="PUV142" s="278"/>
      <c r="PVI142" s="278"/>
      <c r="PVV142" s="278"/>
      <c r="PWI142" s="278"/>
      <c r="PWV142" s="278"/>
      <c r="PXI142" s="278"/>
      <c r="PXV142" s="278"/>
      <c r="PYI142" s="278"/>
      <c r="PYV142" s="278"/>
      <c r="PZI142" s="278"/>
      <c r="PZV142" s="278"/>
      <c r="QAI142" s="278"/>
      <c r="QAV142" s="278"/>
      <c r="QBI142" s="278"/>
      <c r="QBV142" s="278"/>
      <c r="QCI142" s="278"/>
      <c r="QCV142" s="278"/>
      <c r="QDI142" s="278"/>
      <c r="QDV142" s="278"/>
      <c r="QEI142" s="278"/>
      <c r="QEV142" s="278"/>
      <c r="QFI142" s="278"/>
      <c r="QFV142" s="278"/>
      <c r="QGI142" s="278"/>
      <c r="QGV142" s="278"/>
      <c r="QHI142" s="278"/>
      <c r="QHV142" s="278"/>
      <c r="QII142" s="278"/>
      <c r="QIV142" s="278"/>
      <c r="QJI142" s="278"/>
      <c r="QJV142" s="278"/>
      <c r="QKI142" s="278"/>
      <c r="QKV142" s="278"/>
      <c r="QLI142" s="278"/>
      <c r="QLV142" s="278"/>
      <c r="QMI142" s="278"/>
      <c r="QMV142" s="278"/>
      <c r="QNI142" s="278"/>
      <c r="QNV142" s="278"/>
      <c r="QOI142" s="278"/>
      <c r="QOV142" s="278"/>
      <c r="QPI142" s="278"/>
      <c r="QPV142" s="278"/>
      <c r="QQI142" s="278"/>
      <c r="QQV142" s="278"/>
      <c r="QRI142" s="278"/>
      <c r="QRV142" s="278"/>
      <c r="QSI142" s="278"/>
      <c r="QSV142" s="278"/>
      <c r="QTI142" s="278"/>
      <c r="QTV142" s="278"/>
      <c r="QUI142" s="278"/>
      <c r="QUV142" s="278"/>
      <c r="QVI142" s="278"/>
      <c r="QVV142" s="278"/>
      <c r="QWI142" s="278"/>
      <c r="QWV142" s="278"/>
      <c r="QXI142" s="278"/>
      <c r="QXV142" s="278"/>
      <c r="QYI142" s="278"/>
      <c r="QYV142" s="278"/>
      <c r="QZI142" s="278"/>
      <c r="QZV142" s="278"/>
      <c r="RAI142" s="278"/>
      <c r="RAV142" s="278"/>
      <c r="RBI142" s="278"/>
      <c r="RBV142" s="278"/>
      <c r="RCI142" s="278"/>
      <c r="RCV142" s="278"/>
      <c r="RDI142" s="278"/>
      <c r="RDV142" s="278"/>
      <c r="REI142" s="278"/>
      <c r="REV142" s="278"/>
      <c r="RFI142" s="278"/>
      <c r="RFV142" s="278"/>
      <c r="RGI142" s="278"/>
      <c r="RGV142" s="278"/>
      <c r="RHI142" s="278"/>
      <c r="RHV142" s="278"/>
      <c r="RII142" s="278"/>
      <c r="RIV142" s="278"/>
      <c r="RJI142" s="278"/>
      <c r="RJV142" s="278"/>
      <c r="RKI142" s="278"/>
      <c r="RKV142" s="278"/>
      <c r="RLI142" s="278"/>
      <c r="RLV142" s="278"/>
      <c r="RMI142" s="278"/>
      <c r="RMV142" s="278"/>
      <c r="RNI142" s="278"/>
      <c r="RNV142" s="278"/>
      <c r="ROI142" s="278"/>
      <c r="ROV142" s="278"/>
      <c r="RPI142" s="278"/>
      <c r="RPV142" s="278"/>
      <c r="RQI142" s="278"/>
      <c r="RQV142" s="278"/>
      <c r="RRI142" s="278"/>
      <c r="RRV142" s="278"/>
      <c r="RSI142" s="278"/>
      <c r="RSV142" s="278"/>
      <c r="RTI142" s="278"/>
      <c r="RTV142" s="278"/>
      <c r="RUI142" s="278"/>
      <c r="RUV142" s="278"/>
      <c r="RVI142" s="278"/>
      <c r="RVV142" s="278"/>
      <c r="RWI142" s="278"/>
      <c r="RWV142" s="278"/>
      <c r="RXI142" s="278"/>
      <c r="RXV142" s="278"/>
      <c r="RYI142" s="278"/>
      <c r="RYV142" s="278"/>
      <c r="RZI142" s="278"/>
      <c r="RZV142" s="278"/>
      <c r="SAI142" s="278"/>
      <c r="SAV142" s="278"/>
      <c r="SBI142" s="278"/>
      <c r="SBV142" s="278"/>
      <c r="SCI142" s="278"/>
      <c r="SCV142" s="278"/>
      <c r="SDI142" s="278"/>
      <c r="SDV142" s="278"/>
      <c r="SEI142" s="278"/>
      <c r="SEV142" s="278"/>
      <c r="SFI142" s="278"/>
      <c r="SFV142" s="278"/>
      <c r="SGI142" s="278"/>
      <c r="SGV142" s="278"/>
      <c r="SHI142" s="278"/>
      <c r="SHV142" s="278"/>
      <c r="SII142" s="278"/>
      <c r="SIV142" s="278"/>
      <c r="SJI142" s="278"/>
      <c r="SJV142" s="278"/>
      <c r="SKI142" s="278"/>
      <c r="SKV142" s="278"/>
      <c r="SLI142" s="278"/>
      <c r="SLV142" s="278"/>
      <c r="SMI142" s="278"/>
      <c r="SMV142" s="278"/>
      <c r="SNI142" s="278"/>
      <c r="SNV142" s="278"/>
      <c r="SOI142" s="278"/>
      <c r="SOV142" s="278"/>
      <c r="SPI142" s="278"/>
      <c r="SPV142" s="278"/>
      <c r="SQI142" s="278"/>
      <c r="SQV142" s="278"/>
      <c r="SRI142" s="278"/>
      <c r="SRV142" s="278"/>
      <c r="SSI142" s="278"/>
      <c r="SSV142" s="278"/>
      <c r="STI142" s="278"/>
      <c r="STV142" s="278"/>
      <c r="SUI142" s="278"/>
      <c r="SUV142" s="278"/>
      <c r="SVI142" s="278"/>
      <c r="SVV142" s="278"/>
      <c r="SWI142" s="278"/>
      <c r="SWV142" s="278"/>
      <c r="SXI142" s="278"/>
      <c r="SXV142" s="278"/>
      <c r="SYI142" s="278"/>
      <c r="SYV142" s="278"/>
      <c r="SZI142" s="278"/>
      <c r="SZV142" s="278"/>
      <c r="TAI142" s="278"/>
      <c r="TAV142" s="278"/>
      <c r="TBI142" s="278"/>
      <c r="TBV142" s="278"/>
      <c r="TCI142" s="278"/>
      <c r="TCV142" s="278"/>
      <c r="TDI142" s="278"/>
      <c r="TDV142" s="278"/>
      <c r="TEI142" s="278"/>
      <c r="TEV142" s="278"/>
      <c r="TFI142" s="278"/>
      <c r="TFV142" s="278"/>
      <c r="TGI142" s="278"/>
      <c r="TGV142" s="278"/>
      <c r="THI142" s="278"/>
      <c r="THV142" s="278"/>
      <c r="TII142" s="278"/>
      <c r="TIV142" s="278"/>
      <c r="TJI142" s="278"/>
      <c r="TJV142" s="278"/>
      <c r="TKI142" s="278"/>
      <c r="TKV142" s="278"/>
      <c r="TLI142" s="278"/>
      <c r="TLV142" s="278"/>
      <c r="TMI142" s="278"/>
      <c r="TMV142" s="278"/>
      <c r="TNI142" s="278"/>
      <c r="TNV142" s="278"/>
      <c r="TOI142" s="278"/>
      <c r="TOV142" s="278"/>
      <c r="TPI142" s="278"/>
      <c r="TPV142" s="278"/>
      <c r="TQI142" s="278"/>
      <c r="TQV142" s="278"/>
      <c r="TRI142" s="278"/>
      <c r="TRV142" s="278"/>
      <c r="TSI142" s="278"/>
      <c r="TSV142" s="278"/>
      <c r="TTI142" s="278"/>
      <c r="TTV142" s="278"/>
      <c r="TUI142" s="278"/>
      <c r="TUV142" s="278"/>
      <c r="TVI142" s="278"/>
      <c r="TVV142" s="278"/>
      <c r="TWI142" s="278"/>
      <c r="TWV142" s="278"/>
      <c r="TXI142" s="278"/>
      <c r="TXV142" s="278"/>
      <c r="TYI142" s="278"/>
      <c r="TYV142" s="278"/>
      <c r="TZI142" s="278"/>
      <c r="TZV142" s="278"/>
      <c r="UAI142" s="278"/>
      <c r="UAV142" s="278"/>
      <c r="UBI142" s="278"/>
      <c r="UBV142" s="278"/>
      <c r="UCI142" s="278"/>
      <c r="UCV142" s="278"/>
      <c r="UDI142" s="278"/>
      <c r="UDV142" s="278"/>
      <c r="UEI142" s="278"/>
      <c r="UEV142" s="278"/>
      <c r="UFI142" s="278"/>
      <c r="UFV142" s="278"/>
      <c r="UGI142" s="278"/>
      <c r="UGV142" s="278"/>
      <c r="UHI142" s="278"/>
      <c r="UHV142" s="278"/>
      <c r="UII142" s="278"/>
      <c r="UIV142" s="278"/>
      <c r="UJI142" s="278"/>
      <c r="UJV142" s="278"/>
      <c r="UKI142" s="278"/>
      <c r="UKV142" s="278"/>
      <c r="ULI142" s="278"/>
      <c r="ULV142" s="278"/>
      <c r="UMI142" s="278"/>
      <c r="UMV142" s="278"/>
      <c r="UNI142" s="278"/>
      <c r="UNV142" s="278"/>
      <c r="UOI142" s="278"/>
      <c r="UOV142" s="278"/>
      <c r="UPI142" s="278"/>
      <c r="UPV142" s="278"/>
      <c r="UQI142" s="278"/>
      <c r="UQV142" s="278"/>
      <c r="URI142" s="278"/>
      <c r="URV142" s="278"/>
      <c r="USI142" s="278"/>
      <c r="USV142" s="278"/>
      <c r="UTI142" s="278"/>
      <c r="UTV142" s="278"/>
      <c r="UUI142" s="278"/>
      <c r="UUV142" s="278"/>
      <c r="UVI142" s="278"/>
      <c r="UVV142" s="278"/>
      <c r="UWI142" s="278"/>
      <c r="UWV142" s="278"/>
      <c r="UXI142" s="278"/>
      <c r="UXV142" s="278"/>
      <c r="UYI142" s="278"/>
      <c r="UYV142" s="278"/>
      <c r="UZI142" s="278"/>
      <c r="UZV142" s="278"/>
      <c r="VAI142" s="278"/>
      <c r="VAV142" s="278"/>
      <c r="VBI142" s="278"/>
      <c r="VBV142" s="278"/>
      <c r="VCI142" s="278"/>
      <c r="VCV142" s="278"/>
      <c r="VDI142" s="278"/>
      <c r="VDV142" s="278"/>
      <c r="VEI142" s="278"/>
      <c r="VEV142" s="278"/>
      <c r="VFI142" s="278"/>
      <c r="VFV142" s="278"/>
      <c r="VGI142" s="278"/>
      <c r="VGV142" s="278"/>
      <c r="VHI142" s="278"/>
      <c r="VHV142" s="278"/>
      <c r="VII142" s="278"/>
      <c r="VIV142" s="278"/>
      <c r="VJI142" s="278"/>
      <c r="VJV142" s="278"/>
      <c r="VKI142" s="278"/>
      <c r="VKV142" s="278"/>
      <c r="VLI142" s="278"/>
      <c r="VLV142" s="278"/>
      <c r="VMI142" s="278"/>
      <c r="VMV142" s="278"/>
      <c r="VNI142" s="278"/>
      <c r="VNV142" s="278"/>
      <c r="VOI142" s="278"/>
      <c r="VOV142" s="278"/>
      <c r="VPI142" s="278"/>
      <c r="VPV142" s="278"/>
      <c r="VQI142" s="278"/>
      <c r="VQV142" s="278"/>
      <c r="VRI142" s="278"/>
      <c r="VRV142" s="278"/>
      <c r="VSI142" s="278"/>
      <c r="VSV142" s="278"/>
      <c r="VTI142" s="278"/>
      <c r="VTV142" s="278"/>
      <c r="VUI142" s="278"/>
      <c r="VUV142" s="278"/>
      <c r="VVI142" s="278"/>
      <c r="VVV142" s="278"/>
      <c r="VWI142" s="278"/>
      <c r="VWV142" s="278"/>
      <c r="VXI142" s="278"/>
      <c r="VXV142" s="278"/>
      <c r="VYI142" s="278"/>
      <c r="VYV142" s="278"/>
      <c r="VZI142" s="278"/>
      <c r="VZV142" s="278"/>
      <c r="WAI142" s="278"/>
      <c r="WAV142" s="278"/>
      <c r="WBI142" s="278"/>
      <c r="WBV142" s="278"/>
      <c r="WCI142" s="278"/>
      <c r="WCV142" s="278"/>
      <c r="WDI142" s="278"/>
      <c r="WDV142" s="278"/>
      <c r="WEI142" s="278"/>
      <c r="WEV142" s="278"/>
      <c r="WFI142" s="278"/>
      <c r="WFV142" s="278"/>
      <c r="WGI142" s="278"/>
      <c r="WGV142" s="278"/>
      <c r="WHI142" s="278"/>
      <c r="WHV142" s="278"/>
      <c r="WII142" s="278"/>
      <c r="WIV142" s="278"/>
      <c r="WJI142" s="278"/>
      <c r="WJV142" s="278"/>
      <c r="WKI142" s="278"/>
      <c r="WKV142" s="278"/>
      <c r="WLI142" s="278"/>
      <c r="WLV142" s="278"/>
      <c r="WMI142" s="278"/>
      <c r="WMV142" s="278"/>
      <c r="WNI142" s="278"/>
      <c r="WNV142" s="278"/>
      <c r="WOI142" s="278"/>
      <c r="WOV142" s="278"/>
      <c r="WPI142" s="278"/>
      <c r="WPV142" s="278"/>
      <c r="WQI142" s="278"/>
      <c r="WQV142" s="278"/>
      <c r="WRI142" s="278"/>
      <c r="WRV142" s="278"/>
      <c r="WSI142" s="278"/>
      <c r="WSV142" s="278"/>
      <c r="WTI142" s="278"/>
      <c r="WTV142" s="278"/>
      <c r="WUI142" s="278"/>
      <c r="WUV142" s="278"/>
      <c r="WVI142" s="278"/>
      <c r="WVV142" s="278"/>
      <c r="WWI142" s="278"/>
      <c r="WWV142" s="278"/>
      <c r="WXI142" s="278"/>
      <c r="WXV142" s="278"/>
      <c r="WYI142" s="278"/>
      <c r="WYV142" s="278"/>
      <c r="WZI142" s="278"/>
      <c r="WZV142" s="278"/>
      <c r="XAI142" s="278"/>
      <c r="XAV142" s="278"/>
      <c r="XBI142" s="278"/>
      <c r="XBV142" s="278"/>
      <c r="XCI142" s="278"/>
      <c r="XCV142" s="278"/>
      <c r="XDI142" s="278"/>
      <c r="XDV142" s="278"/>
      <c r="XEI142" s="278"/>
      <c r="XEV142" s="278"/>
    </row>
    <row r="143" spans="2:1023 1036:2037 2050:3064 3077:4091 4104:5118 5131:6132 6145:7159 7172:8186 8199:9213 9226:10240 10253:11254 11267:12281 12294:13308 13321:14335 14348:15349 15362:16376" s="326" customFormat="1" ht="24" customHeight="1" x14ac:dyDescent="0.35">
      <c r="B143" s="369" t="s">
        <v>344</v>
      </c>
      <c r="C143" s="369" t="s">
        <v>376</v>
      </c>
      <c r="D143" s="369" t="s">
        <v>308</v>
      </c>
      <c r="E143" s="369" t="s">
        <v>434</v>
      </c>
      <c r="F143" s="369" t="s">
        <v>71</v>
      </c>
      <c r="G143" s="369" t="s">
        <v>71</v>
      </c>
      <c r="H143" s="369" t="s">
        <v>398</v>
      </c>
      <c r="I143" s="369" t="s">
        <v>96</v>
      </c>
      <c r="J143" s="370">
        <v>2575000000</v>
      </c>
      <c r="K143" s="369" t="s">
        <v>71</v>
      </c>
      <c r="L143" s="369"/>
      <c r="M143" s="369"/>
      <c r="N143" s="369"/>
      <c r="V143" s="327"/>
      <c r="AI143" s="327"/>
      <c r="AV143" s="327"/>
      <c r="BI143" s="327"/>
      <c r="BV143" s="327"/>
      <c r="CI143" s="327"/>
      <c r="CV143" s="327"/>
      <c r="DI143" s="327"/>
      <c r="DV143" s="327"/>
      <c r="EI143" s="327"/>
      <c r="EV143" s="327"/>
      <c r="FI143" s="327"/>
      <c r="FV143" s="327"/>
      <c r="GI143" s="327"/>
      <c r="GV143" s="327"/>
      <c r="HI143" s="327"/>
      <c r="HV143" s="327"/>
      <c r="II143" s="327"/>
      <c r="IV143" s="327"/>
      <c r="JI143" s="327"/>
      <c r="JV143" s="327"/>
      <c r="KI143" s="327"/>
      <c r="KV143" s="327"/>
      <c r="LI143" s="327"/>
      <c r="LV143" s="327"/>
      <c r="MI143" s="327"/>
      <c r="MV143" s="327"/>
      <c r="NI143" s="327"/>
      <c r="NV143" s="327"/>
      <c r="OI143" s="327"/>
      <c r="OV143" s="327"/>
      <c r="PI143" s="327"/>
      <c r="PV143" s="327"/>
      <c r="QI143" s="327"/>
      <c r="QV143" s="327"/>
      <c r="RI143" s="327"/>
      <c r="RV143" s="327"/>
      <c r="SI143" s="327"/>
      <c r="SV143" s="327"/>
      <c r="TI143" s="327"/>
      <c r="TV143" s="327"/>
      <c r="UI143" s="327"/>
      <c r="UV143" s="327"/>
      <c r="VI143" s="327"/>
      <c r="VV143" s="327"/>
      <c r="WI143" s="327"/>
      <c r="WV143" s="327"/>
      <c r="XI143" s="327"/>
      <c r="XV143" s="327"/>
      <c r="YI143" s="327"/>
      <c r="YV143" s="327"/>
      <c r="ZI143" s="327"/>
      <c r="ZV143" s="327"/>
      <c r="AAI143" s="327"/>
      <c r="AAV143" s="327"/>
      <c r="ABI143" s="327"/>
      <c r="ABV143" s="327"/>
      <c r="ACI143" s="327"/>
      <c r="ACV143" s="327"/>
      <c r="ADI143" s="327"/>
      <c r="ADV143" s="327"/>
      <c r="AEI143" s="327"/>
      <c r="AEV143" s="327"/>
      <c r="AFI143" s="327"/>
      <c r="AFV143" s="327"/>
      <c r="AGI143" s="327"/>
      <c r="AGV143" s="327"/>
      <c r="AHI143" s="327"/>
      <c r="AHV143" s="327"/>
      <c r="AII143" s="327"/>
      <c r="AIV143" s="327"/>
      <c r="AJI143" s="327"/>
      <c r="AJV143" s="327"/>
      <c r="AKI143" s="327"/>
      <c r="AKV143" s="327"/>
      <c r="ALI143" s="327"/>
      <c r="ALV143" s="327"/>
      <c r="AMI143" s="327"/>
      <c r="AMV143" s="327"/>
      <c r="ANI143" s="327"/>
      <c r="ANV143" s="327"/>
      <c r="AOI143" s="327"/>
      <c r="AOV143" s="327"/>
      <c r="API143" s="327"/>
      <c r="APV143" s="327"/>
      <c r="AQI143" s="327"/>
      <c r="AQV143" s="327"/>
      <c r="ARI143" s="327"/>
      <c r="ARV143" s="327"/>
      <c r="ASI143" s="327"/>
      <c r="ASV143" s="327"/>
      <c r="ATI143" s="327"/>
      <c r="ATV143" s="327"/>
      <c r="AUI143" s="327"/>
      <c r="AUV143" s="327"/>
      <c r="AVI143" s="327"/>
      <c r="AVV143" s="327"/>
      <c r="AWI143" s="327"/>
      <c r="AWV143" s="327"/>
      <c r="AXI143" s="327"/>
      <c r="AXV143" s="327"/>
      <c r="AYI143" s="327"/>
      <c r="AYV143" s="327"/>
      <c r="AZI143" s="327"/>
      <c r="AZV143" s="327"/>
      <c r="BAI143" s="327"/>
      <c r="BAV143" s="327"/>
      <c r="BBI143" s="327"/>
      <c r="BBV143" s="327"/>
      <c r="BCI143" s="327"/>
      <c r="BCV143" s="327"/>
      <c r="BDI143" s="327"/>
      <c r="BDV143" s="327"/>
      <c r="BEI143" s="327"/>
      <c r="BEV143" s="327"/>
      <c r="BFI143" s="327"/>
      <c r="BFV143" s="327"/>
      <c r="BGI143" s="327"/>
      <c r="BGV143" s="327"/>
      <c r="BHI143" s="327"/>
      <c r="BHV143" s="327"/>
      <c r="BII143" s="327"/>
      <c r="BIV143" s="327"/>
      <c r="BJI143" s="327"/>
      <c r="BJV143" s="327"/>
      <c r="BKI143" s="327"/>
      <c r="BKV143" s="327"/>
      <c r="BLI143" s="327"/>
      <c r="BLV143" s="327"/>
      <c r="BMI143" s="327"/>
      <c r="BMV143" s="327"/>
      <c r="BNI143" s="327"/>
      <c r="BNV143" s="327"/>
      <c r="BOI143" s="327"/>
      <c r="BOV143" s="327"/>
      <c r="BPI143" s="327"/>
      <c r="BPV143" s="327"/>
      <c r="BQI143" s="327"/>
      <c r="BQV143" s="327"/>
      <c r="BRI143" s="327"/>
      <c r="BRV143" s="327"/>
      <c r="BSI143" s="327"/>
      <c r="BSV143" s="327"/>
      <c r="BTI143" s="327"/>
      <c r="BTV143" s="327"/>
      <c r="BUI143" s="327"/>
      <c r="BUV143" s="327"/>
      <c r="BVI143" s="327"/>
      <c r="BVV143" s="327"/>
      <c r="BWI143" s="327"/>
      <c r="BWV143" s="327"/>
      <c r="BXI143" s="327"/>
      <c r="BXV143" s="327"/>
      <c r="BYI143" s="327"/>
      <c r="BYV143" s="327"/>
      <c r="BZI143" s="327"/>
      <c r="BZV143" s="327"/>
      <c r="CAI143" s="327"/>
      <c r="CAV143" s="327"/>
      <c r="CBI143" s="327"/>
      <c r="CBV143" s="327"/>
      <c r="CCI143" s="327"/>
      <c r="CCV143" s="327"/>
      <c r="CDI143" s="327"/>
      <c r="CDV143" s="327"/>
      <c r="CEI143" s="327"/>
      <c r="CEV143" s="327"/>
      <c r="CFI143" s="327"/>
      <c r="CFV143" s="327"/>
      <c r="CGI143" s="327"/>
      <c r="CGV143" s="327"/>
      <c r="CHI143" s="327"/>
      <c r="CHV143" s="327"/>
      <c r="CII143" s="327"/>
      <c r="CIV143" s="327"/>
      <c r="CJI143" s="327"/>
      <c r="CJV143" s="327"/>
      <c r="CKI143" s="327"/>
      <c r="CKV143" s="327"/>
      <c r="CLI143" s="327"/>
      <c r="CLV143" s="327"/>
      <c r="CMI143" s="327"/>
      <c r="CMV143" s="327"/>
      <c r="CNI143" s="327"/>
      <c r="CNV143" s="327"/>
      <c r="COI143" s="327"/>
      <c r="COV143" s="327"/>
      <c r="CPI143" s="327"/>
      <c r="CPV143" s="327"/>
      <c r="CQI143" s="327"/>
      <c r="CQV143" s="327"/>
      <c r="CRI143" s="327"/>
      <c r="CRV143" s="327"/>
      <c r="CSI143" s="327"/>
      <c r="CSV143" s="327"/>
      <c r="CTI143" s="327"/>
      <c r="CTV143" s="327"/>
      <c r="CUI143" s="327"/>
      <c r="CUV143" s="327"/>
      <c r="CVI143" s="327"/>
      <c r="CVV143" s="327"/>
      <c r="CWI143" s="327"/>
      <c r="CWV143" s="327"/>
      <c r="CXI143" s="327"/>
      <c r="CXV143" s="327"/>
      <c r="CYI143" s="327"/>
      <c r="CYV143" s="327"/>
      <c r="CZI143" s="327"/>
      <c r="CZV143" s="327"/>
      <c r="DAI143" s="327"/>
      <c r="DAV143" s="327"/>
      <c r="DBI143" s="327"/>
      <c r="DBV143" s="327"/>
      <c r="DCI143" s="327"/>
      <c r="DCV143" s="327"/>
      <c r="DDI143" s="327"/>
      <c r="DDV143" s="327"/>
      <c r="DEI143" s="327"/>
      <c r="DEV143" s="327"/>
      <c r="DFI143" s="327"/>
      <c r="DFV143" s="327"/>
      <c r="DGI143" s="327"/>
      <c r="DGV143" s="327"/>
      <c r="DHI143" s="327"/>
      <c r="DHV143" s="327"/>
      <c r="DII143" s="327"/>
      <c r="DIV143" s="327"/>
      <c r="DJI143" s="327"/>
      <c r="DJV143" s="327"/>
      <c r="DKI143" s="327"/>
      <c r="DKV143" s="327"/>
      <c r="DLI143" s="327"/>
      <c r="DLV143" s="327"/>
      <c r="DMI143" s="327"/>
      <c r="DMV143" s="327"/>
      <c r="DNI143" s="327"/>
      <c r="DNV143" s="327"/>
      <c r="DOI143" s="327"/>
      <c r="DOV143" s="327"/>
      <c r="DPI143" s="327"/>
      <c r="DPV143" s="327"/>
      <c r="DQI143" s="327"/>
      <c r="DQV143" s="327"/>
      <c r="DRI143" s="327"/>
      <c r="DRV143" s="327"/>
      <c r="DSI143" s="327"/>
      <c r="DSV143" s="327"/>
      <c r="DTI143" s="327"/>
      <c r="DTV143" s="327"/>
      <c r="DUI143" s="327"/>
      <c r="DUV143" s="327"/>
      <c r="DVI143" s="327"/>
      <c r="DVV143" s="327"/>
      <c r="DWI143" s="327"/>
      <c r="DWV143" s="327"/>
      <c r="DXI143" s="327"/>
      <c r="DXV143" s="327"/>
      <c r="DYI143" s="327"/>
      <c r="DYV143" s="327"/>
      <c r="DZI143" s="327"/>
      <c r="DZV143" s="327"/>
      <c r="EAI143" s="327"/>
      <c r="EAV143" s="327"/>
      <c r="EBI143" s="327"/>
      <c r="EBV143" s="327"/>
      <c r="ECI143" s="327"/>
      <c r="ECV143" s="327"/>
      <c r="EDI143" s="327"/>
      <c r="EDV143" s="327"/>
      <c r="EEI143" s="327"/>
      <c r="EEV143" s="327"/>
      <c r="EFI143" s="327"/>
      <c r="EFV143" s="327"/>
      <c r="EGI143" s="327"/>
      <c r="EGV143" s="327"/>
      <c r="EHI143" s="327"/>
      <c r="EHV143" s="327"/>
      <c r="EII143" s="327"/>
      <c r="EIV143" s="327"/>
      <c r="EJI143" s="327"/>
      <c r="EJV143" s="327"/>
      <c r="EKI143" s="327"/>
      <c r="EKV143" s="327"/>
      <c r="ELI143" s="327"/>
      <c r="ELV143" s="327"/>
      <c r="EMI143" s="327"/>
      <c r="EMV143" s="327"/>
      <c r="ENI143" s="327"/>
      <c r="ENV143" s="327"/>
      <c r="EOI143" s="327"/>
      <c r="EOV143" s="327"/>
      <c r="EPI143" s="327"/>
      <c r="EPV143" s="327"/>
      <c r="EQI143" s="327"/>
      <c r="EQV143" s="327"/>
      <c r="ERI143" s="327"/>
      <c r="ERV143" s="327"/>
      <c r="ESI143" s="327"/>
      <c r="ESV143" s="327"/>
      <c r="ETI143" s="327"/>
      <c r="ETV143" s="327"/>
      <c r="EUI143" s="327"/>
      <c r="EUV143" s="327"/>
      <c r="EVI143" s="327"/>
      <c r="EVV143" s="327"/>
      <c r="EWI143" s="327"/>
      <c r="EWV143" s="327"/>
      <c r="EXI143" s="327"/>
      <c r="EXV143" s="327"/>
      <c r="EYI143" s="327"/>
      <c r="EYV143" s="327"/>
      <c r="EZI143" s="327"/>
      <c r="EZV143" s="327"/>
      <c r="FAI143" s="327"/>
      <c r="FAV143" s="327"/>
      <c r="FBI143" s="327"/>
      <c r="FBV143" s="327"/>
      <c r="FCI143" s="327"/>
      <c r="FCV143" s="327"/>
      <c r="FDI143" s="327"/>
      <c r="FDV143" s="327"/>
      <c r="FEI143" s="327"/>
      <c r="FEV143" s="327"/>
      <c r="FFI143" s="327"/>
      <c r="FFV143" s="327"/>
      <c r="FGI143" s="327"/>
      <c r="FGV143" s="327"/>
      <c r="FHI143" s="327"/>
      <c r="FHV143" s="327"/>
      <c r="FII143" s="327"/>
      <c r="FIV143" s="327"/>
      <c r="FJI143" s="327"/>
      <c r="FJV143" s="327"/>
      <c r="FKI143" s="327"/>
      <c r="FKV143" s="327"/>
      <c r="FLI143" s="327"/>
      <c r="FLV143" s="327"/>
      <c r="FMI143" s="327"/>
      <c r="FMV143" s="327"/>
      <c r="FNI143" s="327"/>
      <c r="FNV143" s="327"/>
      <c r="FOI143" s="327"/>
      <c r="FOV143" s="327"/>
      <c r="FPI143" s="327"/>
      <c r="FPV143" s="327"/>
      <c r="FQI143" s="327"/>
      <c r="FQV143" s="327"/>
      <c r="FRI143" s="327"/>
      <c r="FRV143" s="327"/>
      <c r="FSI143" s="327"/>
      <c r="FSV143" s="327"/>
      <c r="FTI143" s="327"/>
      <c r="FTV143" s="327"/>
      <c r="FUI143" s="327"/>
      <c r="FUV143" s="327"/>
      <c r="FVI143" s="327"/>
      <c r="FVV143" s="327"/>
      <c r="FWI143" s="327"/>
      <c r="FWV143" s="327"/>
      <c r="FXI143" s="327"/>
      <c r="FXV143" s="327"/>
      <c r="FYI143" s="327"/>
      <c r="FYV143" s="327"/>
      <c r="FZI143" s="327"/>
      <c r="FZV143" s="327"/>
      <c r="GAI143" s="327"/>
      <c r="GAV143" s="327"/>
      <c r="GBI143" s="327"/>
      <c r="GBV143" s="327"/>
      <c r="GCI143" s="327"/>
      <c r="GCV143" s="327"/>
      <c r="GDI143" s="327"/>
      <c r="GDV143" s="327"/>
      <c r="GEI143" s="327"/>
      <c r="GEV143" s="327"/>
      <c r="GFI143" s="327"/>
      <c r="GFV143" s="327"/>
      <c r="GGI143" s="327"/>
      <c r="GGV143" s="327"/>
      <c r="GHI143" s="327"/>
      <c r="GHV143" s="327"/>
      <c r="GII143" s="327"/>
      <c r="GIV143" s="327"/>
      <c r="GJI143" s="327"/>
      <c r="GJV143" s="327"/>
      <c r="GKI143" s="327"/>
      <c r="GKV143" s="327"/>
      <c r="GLI143" s="327"/>
      <c r="GLV143" s="327"/>
      <c r="GMI143" s="327"/>
      <c r="GMV143" s="327"/>
      <c r="GNI143" s="327"/>
      <c r="GNV143" s="327"/>
      <c r="GOI143" s="327"/>
      <c r="GOV143" s="327"/>
      <c r="GPI143" s="327"/>
      <c r="GPV143" s="327"/>
      <c r="GQI143" s="327"/>
      <c r="GQV143" s="327"/>
      <c r="GRI143" s="327"/>
      <c r="GRV143" s="327"/>
      <c r="GSI143" s="327"/>
      <c r="GSV143" s="327"/>
      <c r="GTI143" s="327"/>
      <c r="GTV143" s="327"/>
      <c r="GUI143" s="327"/>
      <c r="GUV143" s="327"/>
      <c r="GVI143" s="327"/>
      <c r="GVV143" s="327"/>
      <c r="GWI143" s="327"/>
      <c r="GWV143" s="327"/>
      <c r="GXI143" s="327"/>
      <c r="GXV143" s="327"/>
      <c r="GYI143" s="327"/>
      <c r="GYV143" s="327"/>
      <c r="GZI143" s="327"/>
      <c r="GZV143" s="327"/>
      <c r="HAI143" s="327"/>
      <c r="HAV143" s="327"/>
      <c r="HBI143" s="327"/>
      <c r="HBV143" s="327"/>
      <c r="HCI143" s="327"/>
      <c r="HCV143" s="327"/>
      <c r="HDI143" s="327"/>
      <c r="HDV143" s="327"/>
      <c r="HEI143" s="327"/>
      <c r="HEV143" s="327"/>
      <c r="HFI143" s="327"/>
      <c r="HFV143" s="327"/>
      <c r="HGI143" s="327"/>
      <c r="HGV143" s="327"/>
      <c r="HHI143" s="327"/>
      <c r="HHV143" s="327"/>
      <c r="HII143" s="327"/>
      <c r="HIV143" s="327"/>
      <c r="HJI143" s="327"/>
      <c r="HJV143" s="327"/>
      <c r="HKI143" s="327"/>
      <c r="HKV143" s="327"/>
      <c r="HLI143" s="327"/>
      <c r="HLV143" s="327"/>
      <c r="HMI143" s="327"/>
      <c r="HMV143" s="327"/>
      <c r="HNI143" s="327"/>
      <c r="HNV143" s="327"/>
      <c r="HOI143" s="327"/>
      <c r="HOV143" s="327"/>
      <c r="HPI143" s="327"/>
      <c r="HPV143" s="327"/>
      <c r="HQI143" s="327"/>
      <c r="HQV143" s="327"/>
      <c r="HRI143" s="327"/>
      <c r="HRV143" s="327"/>
      <c r="HSI143" s="327"/>
      <c r="HSV143" s="327"/>
      <c r="HTI143" s="327"/>
      <c r="HTV143" s="327"/>
      <c r="HUI143" s="327"/>
      <c r="HUV143" s="327"/>
      <c r="HVI143" s="327"/>
      <c r="HVV143" s="327"/>
      <c r="HWI143" s="327"/>
      <c r="HWV143" s="327"/>
      <c r="HXI143" s="327"/>
      <c r="HXV143" s="327"/>
      <c r="HYI143" s="327"/>
      <c r="HYV143" s="327"/>
      <c r="HZI143" s="327"/>
      <c r="HZV143" s="327"/>
      <c r="IAI143" s="327"/>
      <c r="IAV143" s="327"/>
      <c r="IBI143" s="327"/>
      <c r="IBV143" s="327"/>
      <c r="ICI143" s="327"/>
      <c r="ICV143" s="327"/>
      <c r="IDI143" s="327"/>
      <c r="IDV143" s="327"/>
      <c r="IEI143" s="327"/>
      <c r="IEV143" s="327"/>
      <c r="IFI143" s="327"/>
      <c r="IFV143" s="327"/>
      <c r="IGI143" s="327"/>
      <c r="IGV143" s="327"/>
      <c r="IHI143" s="327"/>
      <c r="IHV143" s="327"/>
      <c r="III143" s="327"/>
      <c r="IIV143" s="327"/>
      <c r="IJI143" s="327"/>
      <c r="IJV143" s="327"/>
      <c r="IKI143" s="327"/>
      <c r="IKV143" s="327"/>
      <c r="ILI143" s="327"/>
      <c r="ILV143" s="327"/>
      <c r="IMI143" s="327"/>
      <c r="IMV143" s="327"/>
      <c r="INI143" s="327"/>
      <c r="INV143" s="327"/>
      <c r="IOI143" s="327"/>
      <c r="IOV143" s="327"/>
      <c r="IPI143" s="327"/>
      <c r="IPV143" s="327"/>
      <c r="IQI143" s="327"/>
      <c r="IQV143" s="327"/>
      <c r="IRI143" s="327"/>
      <c r="IRV143" s="327"/>
      <c r="ISI143" s="327"/>
      <c r="ISV143" s="327"/>
      <c r="ITI143" s="327"/>
      <c r="ITV143" s="327"/>
      <c r="IUI143" s="327"/>
      <c r="IUV143" s="327"/>
      <c r="IVI143" s="327"/>
      <c r="IVV143" s="327"/>
      <c r="IWI143" s="327"/>
      <c r="IWV143" s="327"/>
      <c r="IXI143" s="327"/>
      <c r="IXV143" s="327"/>
      <c r="IYI143" s="327"/>
      <c r="IYV143" s="327"/>
      <c r="IZI143" s="327"/>
      <c r="IZV143" s="327"/>
      <c r="JAI143" s="327"/>
      <c r="JAV143" s="327"/>
      <c r="JBI143" s="327"/>
      <c r="JBV143" s="327"/>
      <c r="JCI143" s="327"/>
      <c r="JCV143" s="327"/>
      <c r="JDI143" s="327"/>
      <c r="JDV143" s="327"/>
      <c r="JEI143" s="327"/>
      <c r="JEV143" s="327"/>
      <c r="JFI143" s="327"/>
      <c r="JFV143" s="327"/>
      <c r="JGI143" s="327"/>
      <c r="JGV143" s="327"/>
      <c r="JHI143" s="327"/>
      <c r="JHV143" s="327"/>
      <c r="JII143" s="327"/>
      <c r="JIV143" s="327"/>
      <c r="JJI143" s="327"/>
      <c r="JJV143" s="327"/>
      <c r="JKI143" s="327"/>
      <c r="JKV143" s="327"/>
      <c r="JLI143" s="327"/>
      <c r="JLV143" s="327"/>
      <c r="JMI143" s="327"/>
      <c r="JMV143" s="327"/>
      <c r="JNI143" s="327"/>
      <c r="JNV143" s="327"/>
      <c r="JOI143" s="327"/>
      <c r="JOV143" s="327"/>
      <c r="JPI143" s="327"/>
      <c r="JPV143" s="327"/>
      <c r="JQI143" s="327"/>
      <c r="JQV143" s="327"/>
      <c r="JRI143" s="327"/>
      <c r="JRV143" s="327"/>
      <c r="JSI143" s="327"/>
      <c r="JSV143" s="327"/>
      <c r="JTI143" s="327"/>
      <c r="JTV143" s="327"/>
      <c r="JUI143" s="327"/>
      <c r="JUV143" s="327"/>
      <c r="JVI143" s="327"/>
      <c r="JVV143" s="327"/>
      <c r="JWI143" s="327"/>
      <c r="JWV143" s="327"/>
      <c r="JXI143" s="327"/>
      <c r="JXV143" s="327"/>
      <c r="JYI143" s="327"/>
      <c r="JYV143" s="327"/>
      <c r="JZI143" s="327"/>
      <c r="JZV143" s="327"/>
      <c r="KAI143" s="327"/>
      <c r="KAV143" s="327"/>
      <c r="KBI143" s="327"/>
      <c r="KBV143" s="327"/>
      <c r="KCI143" s="327"/>
      <c r="KCV143" s="327"/>
      <c r="KDI143" s="327"/>
      <c r="KDV143" s="327"/>
      <c r="KEI143" s="327"/>
      <c r="KEV143" s="327"/>
      <c r="KFI143" s="327"/>
      <c r="KFV143" s="327"/>
      <c r="KGI143" s="327"/>
      <c r="KGV143" s="327"/>
      <c r="KHI143" s="327"/>
      <c r="KHV143" s="327"/>
      <c r="KII143" s="327"/>
      <c r="KIV143" s="327"/>
      <c r="KJI143" s="327"/>
      <c r="KJV143" s="327"/>
      <c r="KKI143" s="327"/>
      <c r="KKV143" s="327"/>
      <c r="KLI143" s="327"/>
      <c r="KLV143" s="327"/>
      <c r="KMI143" s="327"/>
      <c r="KMV143" s="327"/>
      <c r="KNI143" s="327"/>
      <c r="KNV143" s="327"/>
      <c r="KOI143" s="327"/>
      <c r="KOV143" s="327"/>
      <c r="KPI143" s="327"/>
      <c r="KPV143" s="327"/>
      <c r="KQI143" s="327"/>
      <c r="KQV143" s="327"/>
      <c r="KRI143" s="327"/>
      <c r="KRV143" s="327"/>
      <c r="KSI143" s="327"/>
      <c r="KSV143" s="327"/>
      <c r="KTI143" s="327"/>
      <c r="KTV143" s="327"/>
      <c r="KUI143" s="327"/>
      <c r="KUV143" s="327"/>
      <c r="KVI143" s="327"/>
      <c r="KVV143" s="327"/>
      <c r="KWI143" s="327"/>
      <c r="KWV143" s="327"/>
      <c r="KXI143" s="327"/>
      <c r="KXV143" s="327"/>
      <c r="KYI143" s="327"/>
      <c r="KYV143" s="327"/>
      <c r="KZI143" s="327"/>
      <c r="KZV143" s="327"/>
      <c r="LAI143" s="327"/>
      <c r="LAV143" s="327"/>
      <c r="LBI143" s="327"/>
      <c r="LBV143" s="327"/>
      <c r="LCI143" s="327"/>
      <c r="LCV143" s="327"/>
      <c r="LDI143" s="327"/>
      <c r="LDV143" s="327"/>
      <c r="LEI143" s="327"/>
      <c r="LEV143" s="327"/>
      <c r="LFI143" s="327"/>
      <c r="LFV143" s="327"/>
      <c r="LGI143" s="327"/>
      <c r="LGV143" s="327"/>
      <c r="LHI143" s="327"/>
      <c r="LHV143" s="327"/>
      <c r="LII143" s="327"/>
      <c r="LIV143" s="327"/>
      <c r="LJI143" s="327"/>
      <c r="LJV143" s="327"/>
      <c r="LKI143" s="327"/>
      <c r="LKV143" s="327"/>
      <c r="LLI143" s="327"/>
      <c r="LLV143" s="327"/>
      <c r="LMI143" s="327"/>
      <c r="LMV143" s="327"/>
      <c r="LNI143" s="327"/>
      <c r="LNV143" s="327"/>
      <c r="LOI143" s="327"/>
      <c r="LOV143" s="327"/>
      <c r="LPI143" s="327"/>
      <c r="LPV143" s="327"/>
      <c r="LQI143" s="327"/>
      <c r="LQV143" s="327"/>
      <c r="LRI143" s="327"/>
      <c r="LRV143" s="327"/>
      <c r="LSI143" s="327"/>
      <c r="LSV143" s="327"/>
      <c r="LTI143" s="327"/>
      <c r="LTV143" s="327"/>
      <c r="LUI143" s="327"/>
      <c r="LUV143" s="327"/>
      <c r="LVI143" s="327"/>
      <c r="LVV143" s="327"/>
      <c r="LWI143" s="327"/>
      <c r="LWV143" s="327"/>
      <c r="LXI143" s="327"/>
      <c r="LXV143" s="327"/>
      <c r="LYI143" s="327"/>
      <c r="LYV143" s="327"/>
      <c r="LZI143" s="327"/>
      <c r="LZV143" s="327"/>
      <c r="MAI143" s="327"/>
      <c r="MAV143" s="327"/>
      <c r="MBI143" s="327"/>
      <c r="MBV143" s="327"/>
      <c r="MCI143" s="327"/>
      <c r="MCV143" s="327"/>
      <c r="MDI143" s="327"/>
      <c r="MDV143" s="327"/>
      <c r="MEI143" s="327"/>
      <c r="MEV143" s="327"/>
      <c r="MFI143" s="327"/>
      <c r="MFV143" s="327"/>
      <c r="MGI143" s="327"/>
      <c r="MGV143" s="327"/>
      <c r="MHI143" s="327"/>
      <c r="MHV143" s="327"/>
      <c r="MII143" s="327"/>
      <c r="MIV143" s="327"/>
      <c r="MJI143" s="327"/>
      <c r="MJV143" s="327"/>
      <c r="MKI143" s="327"/>
      <c r="MKV143" s="327"/>
      <c r="MLI143" s="327"/>
      <c r="MLV143" s="327"/>
      <c r="MMI143" s="327"/>
      <c r="MMV143" s="327"/>
      <c r="MNI143" s="327"/>
      <c r="MNV143" s="327"/>
      <c r="MOI143" s="327"/>
      <c r="MOV143" s="327"/>
      <c r="MPI143" s="327"/>
      <c r="MPV143" s="327"/>
      <c r="MQI143" s="327"/>
      <c r="MQV143" s="327"/>
      <c r="MRI143" s="327"/>
      <c r="MRV143" s="327"/>
      <c r="MSI143" s="327"/>
      <c r="MSV143" s="327"/>
      <c r="MTI143" s="327"/>
      <c r="MTV143" s="327"/>
      <c r="MUI143" s="327"/>
      <c r="MUV143" s="327"/>
      <c r="MVI143" s="327"/>
      <c r="MVV143" s="327"/>
      <c r="MWI143" s="327"/>
      <c r="MWV143" s="327"/>
      <c r="MXI143" s="327"/>
      <c r="MXV143" s="327"/>
      <c r="MYI143" s="327"/>
      <c r="MYV143" s="327"/>
      <c r="MZI143" s="327"/>
      <c r="MZV143" s="327"/>
      <c r="NAI143" s="327"/>
      <c r="NAV143" s="327"/>
      <c r="NBI143" s="327"/>
      <c r="NBV143" s="327"/>
      <c r="NCI143" s="327"/>
      <c r="NCV143" s="327"/>
      <c r="NDI143" s="327"/>
      <c r="NDV143" s="327"/>
      <c r="NEI143" s="327"/>
      <c r="NEV143" s="327"/>
      <c r="NFI143" s="327"/>
      <c r="NFV143" s="327"/>
      <c r="NGI143" s="327"/>
      <c r="NGV143" s="327"/>
      <c r="NHI143" s="327"/>
      <c r="NHV143" s="327"/>
      <c r="NII143" s="327"/>
      <c r="NIV143" s="327"/>
      <c r="NJI143" s="327"/>
      <c r="NJV143" s="327"/>
      <c r="NKI143" s="327"/>
      <c r="NKV143" s="327"/>
      <c r="NLI143" s="327"/>
      <c r="NLV143" s="327"/>
      <c r="NMI143" s="327"/>
      <c r="NMV143" s="327"/>
      <c r="NNI143" s="327"/>
      <c r="NNV143" s="327"/>
      <c r="NOI143" s="327"/>
      <c r="NOV143" s="327"/>
      <c r="NPI143" s="327"/>
      <c r="NPV143" s="327"/>
      <c r="NQI143" s="327"/>
      <c r="NQV143" s="327"/>
      <c r="NRI143" s="327"/>
      <c r="NRV143" s="327"/>
      <c r="NSI143" s="327"/>
      <c r="NSV143" s="327"/>
      <c r="NTI143" s="327"/>
      <c r="NTV143" s="327"/>
      <c r="NUI143" s="327"/>
      <c r="NUV143" s="327"/>
      <c r="NVI143" s="327"/>
      <c r="NVV143" s="327"/>
      <c r="NWI143" s="327"/>
      <c r="NWV143" s="327"/>
      <c r="NXI143" s="327"/>
      <c r="NXV143" s="327"/>
      <c r="NYI143" s="327"/>
      <c r="NYV143" s="327"/>
      <c r="NZI143" s="327"/>
      <c r="NZV143" s="327"/>
      <c r="OAI143" s="327"/>
      <c r="OAV143" s="327"/>
      <c r="OBI143" s="327"/>
      <c r="OBV143" s="327"/>
      <c r="OCI143" s="327"/>
      <c r="OCV143" s="327"/>
      <c r="ODI143" s="327"/>
      <c r="ODV143" s="327"/>
      <c r="OEI143" s="327"/>
      <c r="OEV143" s="327"/>
      <c r="OFI143" s="327"/>
      <c r="OFV143" s="327"/>
      <c r="OGI143" s="327"/>
      <c r="OGV143" s="327"/>
      <c r="OHI143" s="327"/>
      <c r="OHV143" s="327"/>
      <c r="OII143" s="327"/>
      <c r="OIV143" s="327"/>
      <c r="OJI143" s="327"/>
      <c r="OJV143" s="327"/>
      <c r="OKI143" s="327"/>
      <c r="OKV143" s="327"/>
      <c r="OLI143" s="327"/>
      <c r="OLV143" s="327"/>
      <c r="OMI143" s="327"/>
      <c r="OMV143" s="327"/>
      <c r="ONI143" s="327"/>
      <c r="ONV143" s="327"/>
      <c r="OOI143" s="327"/>
      <c r="OOV143" s="327"/>
      <c r="OPI143" s="327"/>
      <c r="OPV143" s="327"/>
      <c r="OQI143" s="327"/>
      <c r="OQV143" s="327"/>
      <c r="ORI143" s="327"/>
      <c r="ORV143" s="327"/>
      <c r="OSI143" s="327"/>
      <c r="OSV143" s="327"/>
      <c r="OTI143" s="327"/>
      <c r="OTV143" s="327"/>
      <c r="OUI143" s="327"/>
      <c r="OUV143" s="327"/>
      <c r="OVI143" s="327"/>
      <c r="OVV143" s="327"/>
      <c r="OWI143" s="327"/>
      <c r="OWV143" s="327"/>
      <c r="OXI143" s="327"/>
      <c r="OXV143" s="327"/>
      <c r="OYI143" s="327"/>
      <c r="OYV143" s="327"/>
      <c r="OZI143" s="327"/>
      <c r="OZV143" s="327"/>
      <c r="PAI143" s="327"/>
      <c r="PAV143" s="327"/>
      <c r="PBI143" s="327"/>
      <c r="PBV143" s="327"/>
      <c r="PCI143" s="327"/>
      <c r="PCV143" s="327"/>
      <c r="PDI143" s="327"/>
      <c r="PDV143" s="327"/>
      <c r="PEI143" s="327"/>
      <c r="PEV143" s="327"/>
      <c r="PFI143" s="327"/>
      <c r="PFV143" s="327"/>
      <c r="PGI143" s="327"/>
      <c r="PGV143" s="327"/>
      <c r="PHI143" s="327"/>
      <c r="PHV143" s="327"/>
      <c r="PII143" s="327"/>
      <c r="PIV143" s="327"/>
      <c r="PJI143" s="327"/>
      <c r="PJV143" s="327"/>
      <c r="PKI143" s="327"/>
      <c r="PKV143" s="327"/>
      <c r="PLI143" s="327"/>
      <c r="PLV143" s="327"/>
      <c r="PMI143" s="327"/>
      <c r="PMV143" s="327"/>
      <c r="PNI143" s="327"/>
      <c r="PNV143" s="327"/>
      <c r="POI143" s="327"/>
      <c r="POV143" s="327"/>
      <c r="PPI143" s="327"/>
      <c r="PPV143" s="327"/>
      <c r="PQI143" s="327"/>
      <c r="PQV143" s="327"/>
      <c r="PRI143" s="327"/>
      <c r="PRV143" s="327"/>
      <c r="PSI143" s="327"/>
      <c r="PSV143" s="327"/>
      <c r="PTI143" s="327"/>
      <c r="PTV143" s="327"/>
      <c r="PUI143" s="327"/>
      <c r="PUV143" s="327"/>
      <c r="PVI143" s="327"/>
      <c r="PVV143" s="327"/>
      <c r="PWI143" s="327"/>
      <c r="PWV143" s="327"/>
      <c r="PXI143" s="327"/>
      <c r="PXV143" s="327"/>
      <c r="PYI143" s="327"/>
      <c r="PYV143" s="327"/>
      <c r="PZI143" s="327"/>
      <c r="PZV143" s="327"/>
      <c r="QAI143" s="327"/>
      <c r="QAV143" s="327"/>
      <c r="QBI143" s="327"/>
      <c r="QBV143" s="327"/>
      <c r="QCI143" s="327"/>
      <c r="QCV143" s="327"/>
      <c r="QDI143" s="327"/>
      <c r="QDV143" s="327"/>
      <c r="QEI143" s="327"/>
      <c r="QEV143" s="327"/>
      <c r="QFI143" s="327"/>
      <c r="QFV143" s="327"/>
      <c r="QGI143" s="327"/>
      <c r="QGV143" s="327"/>
      <c r="QHI143" s="327"/>
      <c r="QHV143" s="327"/>
      <c r="QII143" s="327"/>
      <c r="QIV143" s="327"/>
      <c r="QJI143" s="327"/>
      <c r="QJV143" s="327"/>
      <c r="QKI143" s="327"/>
      <c r="QKV143" s="327"/>
      <c r="QLI143" s="327"/>
      <c r="QLV143" s="327"/>
      <c r="QMI143" s="327"/>
      <c r="QMV143" s="327"/>
      <c r="QNI143" s="327"/>
      <c r="QNV143" s="327"/>
      <c r="QOI143" s="327"/>
      <c r="QOV143" s="327"/>
      <c r="QPI143" s="327"/>
      <c r="QPV143" s="327"/>
      <c r="QQI143" s="327"/>
      <c r="QQV143" s="327"/>
      <c r="QRI143" s="327"/>
      <c r="QRV143" s="327"/>
      <c r="QSI143" s="327"/>
      <c r="QSV143" s="327"/>
      <c r="QTI143" s="327"/>
      <c r="QTV143" s="327"/>
      <c r="QUI143" s="327"/>
      <c r="QUV143" s="327"/>
      <c r="QVI143" s="327"/>
      <c r="QVV143" s="327"/>
      <c r="QWI143" s="327"/>
      <c r="QWV143" s="327"/>
      <c r="QXI143" s="327"/>
      <c r="QXV143" s="327"/>
      <c r="QYI143" s="327"/>
      <c r="QYV143" s="327"/>
      <c r="QZI143" s="327"/>
      <c r="QZV143" s="327"/>
      <c r="RAI143" s="327"/>
      <c r="RAV143" s="327"/>
      <c r="RBI143" s="327"/>
      <c r="RBV143" s="327"/>
      <c r="RCI143" s="327"/>
      <c r="RCV143" s="327"/>
      <c r="RDI143" s="327"/>
      <c r="RDV143" s="327"/>
      <c r="REI143" s="327"/>
      <c r="REV143" s="327"/>
      <c r="RFI143" s="327"/>
      <c r="RFV143" s="327"/>
      <c r="RGI143" s="327"/>
      <c r="RGV143" s="327"/>
      <c r="RHI143" s="327"/>
      <c r="RHV143" s="327"/>
      <c r="RII143" s="327"/>
      <c r="RIV143" s="327"/>
      <c r="RJI143" s="327"/>
      <c r="RJV143" s="327"/>
      <c r="RKI143" s="327"/>
      <c r="RKV143" s="327"/>
      <c r="RLI143" s="327"/>
      <c r="RLV143" s="327"/>
      <c r="RMI143" s="327"/>
      <c r="RMV143" s="327"/>
      <c r="RNI143" s="327"/>
      <c r="RNV143" s="327"/>
      <c r="ROI143" s="327"/>
      <c r="ROV143" s="327"/>
      <c r="RPI143" s="327"/>
      <c r="RPV143" s="327"/>
      <c r="RQI143" s="327"/>
      <c r="RQV143" s="327"/>
      <c r="RRI143" s="327"/>
      <c r="RRV143" s="327"/>
      <c r="RSI143" s="327"/>
      <c r="RSV143" s="327"/>
      <c r="RTI143" s="327"/>
      <c r="RTV143" s="327"/>
      <c r="RUI143" s="327"/>
      <c r="RUV143" s="327"/>
      <c r="RVI143" s="327"/>
      <c r="RVV143" s="327"/>
      <c r="RWI143" s="327"/>
      <c r="RWV143" s="327"/>
      <c r="RXI143" s="327"/>
      <c r="RXV143" s="327"/>
      <c r="RYI143" s="327"/>
      <c r="RYV143" s="327"/>
      <c r="RZI143" s="327"/>
      <c r="RZV143" s="327"/>
      <c r="SAI143" s="327"/>
      <c r="SAV143" s="327"/>
      <c r="SBI143" s="327"/>
      <c r="SBV143" s="327"/>
      <c r="SCI143" s="327"/>
      <c r="SCV143" s="327"/>
      <c r="SDI143" s="327"/>
      <c r="SDV143" s="327"/>
      <c r="SEI143" s="327"/>
      <c r="SEV143" s="327"/>
      <c r="SFI143" s="327"/>
      <c r="SFV143" s="327"/>
      <c r="SGI143" s="327"/>
      <c r="SGV143" s="327"/>
      <c r="SHI143" s="327"/>
      <c r="SHV143" s="327"/>
      <c r="SII143" s="327"/>
      <c r="SIV143" s="327"/>
      <c r="SJI143" s="327"/>
      <c r="SJV143" s="327"/>
      <c r="SKI143" s="327"/>
      <c r="SKV143" s="327"/>
      <c r="SLI143" s="327"/>
      <c r="SLV143" s="327"/>
      <c r="SMI143" s="327"/>
      <c r="SMV143" s="327"/>
      <c r="SNI143" s="327"/>
      <c r="SNV143" s="327"/>
      <c r="SOI143" s="327"/>
      <c r="SOV143" s="327"/>
      <c r="SPI143" s="327"/>
      <c r="SPV143" s="327"/>
      <c r="SQI143" s="327"/>
      <c r="SQV143" s="327"/>
      <c r="SRI143" s="327"/>
      <c r="SRV143" s="327"/>
      <c r="SSI143" s="327"/>
      <c r="SSV143" s="327"/>
      <c r="STI143" s="327"/>
      <c r="STV143" s="327"/>
      <c r="SUI143" s="327"/>
      <c r="SUV143" s="327"/>
      <c r="SVI143" s="327"/>
      <c r="SVV143" s="327"/>
      <c r="SWI143" s="327"/>
      <c r="SWV143" s="327"/>
      <c r="SXI143" s="327"/>
      <c r="SXV143" s="327"/>
      <c r="SYI143" s="327"/>
      <c r="SYV143" s="327"/>
      <c r="SZI143" s="327"/>
      <c r="SZV143" s="327"/>
      <c r="TAI143" s="327"/>
      <c r="TAV143" s="327"/>
      <c r="TBI143" s="327"/>
      <c r="TBV143" s="327"/>
      <c r="TCI143" s="327"/>
      <c r="TCV143" s="327"/>
      <c r="TDI143" s="327"/>
      <c r="TDV143" s="327"/>
      <c r="TEI143" s="327"/>
      <c r="TEV143" s="327"/>
      <c r="TFI143" s="327"/>
      <c r="TFV143" s="327"/>
      <c r="TGI143" s="327"/>
      <c r="TGV143" s="327"/>
      <c r="THI143" s="327"/>
      <c r="THV143" s="327"/>
      <c r="TII143" s="327"/>
      <c r="TIV143" s="327"/>
      <c r="TJI143" s="327"/>
      <c r="TJV143" s="327"/>
      <c r="TKI143" s="327"/>
      <c r="TKV143" s="327"/>
      <c r="TLI143" s="327"/>
      <c r="TLV143" s="327"/>
      <c r="TMI143" s="327"/>
      <c r="TMV143" s="327"/>
      <c r="TNI143" s="327"/>
      <c r="TNV143" s="327"/>
      <c r="TOI143" s="327"/>
      <c r="TOV143" s="327"/>
      <c r="TPI143" s="327"/>
      <c r="TPV143" s="327"/>
      <c r="TQI143" s="327"/>
      <c r="TQV143" s="327"/>
      <c r="TRI143" s="327"/>
      <c r="TRV143" s="327"/>
      <c r="TSI143" s="327"/>
      <c r="TSV143" s="327"/>
      <c r="TTI143" s="327"/>
      <c r="TTV143" s="327"/>
      <c r="TUI143" s="327"/>
      <c r="TUV143" s="327"/>
      <c r="TVI143" s="327"/>
      <c r="TVV143" s="327"/>
      <c r="TWI143" s="327"/>
      <c r="TWV143" s="327"/>
      <c r="TXI143" s="327"/>
      <c r="TXV143" s="327"/>
      <c r="TYI143" s="327"/>
      <c r="TYV143" s="327"/>
      <c r="TZI143" s="327"/>
      <c r="TZV143" s="327"/>
      <c r="UAI143" s="327"/>
      <c r="UAV143" s="327"/>
      <c r="UBI143" s="327"/>
      <c r="UBV143" s="327"/>
      <c r="UCI143" s="327"/>
      <c r="UCV143" s="327"/>
      <c r="UDI143" s="327"/>
      <c r="UDV143" s="327"/>
      <c r="UEI143" s="327"/>
      <c r="UEV143" s="327"/>
      <c r="UFI143" s="327"/>
      <c r="UFV143" s="327"/>
      <c r="UGI143" s="327"/>
      <c r="UGV143" s="327"/>
      <c r="UHI143" s="327"/>
      <c r="UHV143" s="327"/>
      <c r="UII143" s="327"/>
      <c r="UIV143" s="327"/>
      <c r="UJI143" s="327"/>
      <c r="UJV143" s="327"/>
      <c r="UKI143" s="327"/>
      <c r="UKV143" s="327"/>
      <c r="ULI143" s="327"/>
      <c r="ULV143" s="327"/>
      <c r="UMI143" s="327"/>
      <c r="UMV143" s="327"/>
      <c r="UNI143" s="327"/>
      <c r="UNV143" s="327"/>
      <c r="UOI143" s="327"/>
      <c r="UOV143" s="327"/>
      <c r="UPI143" s="327"/>
      <c r="UPV143" s="327"/>
      <c r="UQI143" s="327"/>
      <c r="UQV143" s="327"/>
      <c r="URI143" s="327"/>
      <c r="URV143" s="327"/>
      <c r="USI143" s="327"/>
      <c r="USV143" s="327"/>
      <c r="UTI143" s="327"/>
      <c r="UTV143" s="327"/>
      <c r="UUI143" s="327"/>
      <c r="UUV143" s="327"/>
      <c r="UVI143" s="327"/>
      <c r="UVV143" s="327"/>
      <c r="UWI143" s="327"/>
      <c r="UWV143" s="327"/>
      <c r="UXI143" s="327"/>
      <c r="UXV143" s="327"/>
      <c r="UYI143" s="327"/>
      <c r="UYV143" s="327"/>
      <c r="UZI143" s="327"/>
      <c r="UZV143" s="327"/>
      <c r="VAI143" s="327"/>
      <c r="VAV143" s="327"/>
      <c r="VBI143" s="327"/>
      <c r="VBV143" s="327"/>
      <c r="VCI143" s="327"/>
      <c r="VCV143" s="327"/>
      <c r="VDI143" s="327"/>
      <c r="VDV143" s="327"/>
      <c r="VEI143" s="327"/>
      <c r="VEV143" s="327"/>
      <c r="VFI143" s="327"/>
      <c r="VFV143" s="327"/>
      <c r="VGI143" s="327"/>
      <c r="VGV143" s="327"/>
      <c r="VHI143" s="327"/>
      <c r="VHV143" s="327"/>
      <c r="VII143" s="327"/>
      <c r="VIV143" s="327"/>
      <c r="VJI143" s="327"/>
      <c r="VJV143" s="327"/>
      <c r="VKI143" s="327"/>
      <c r="VKV143" s="327"/>
      <c r="VLI143" s="327"/>
      <c r="VLV143" s="327"/>
      <c r="VMI143" s="327"/>
      <c r="VMV143" s="327"/>
      <c r="VNI143" s="327"/>
      <c r="VNV143" s="327"/>
      <c r="VOI143" s="327"/>
      <c r="VOV143" s="327"/>
      <c r="VPI143" s="327"/>
      <c r="VPV143" s="327"/>
      <c r="VQI143" s="327"/>
      <c r="VQV143" s="327"/>
      <c r="VRI143" s="327"/>
      <c r="VRV143" s="327"/>
      <c r="VSI143" s="327"/>
      <c r="VSV143" s="327"/>
      <c r="VTI143" s="327"/>
      <c r="VTV143" s="327"/>
      <c r="VUI143" s="327"/>
      <c r="VUV143" s="327"/>
      <c r="VVI143" s="327"/>
      <c r="VVV143" s="327"/>
      <c r="VWI143" s="327"/>
      <c r="VWV143" s="327"/>
      <c r="VXI143" s="327"/>
      <c r="VXV143" s="327"/>
      <c r="VYI143" s="327"/>
      <c r="VYV143" s="327"/>
      <c r="VZI143" s="327"/>
      <c r="VZV143" s="327"/>
      <c r="WAI143" s="327"/>
      <c r="WAV143" s="327"/>
      <c r="WBI143" s="327"/>
      <c r="WBV143" s="327"/>
      <c r="WCI143" s="327"/>
      <c r="WCV143" s="327"/>
      <c r="WDI143" s="327"/>
      <c r="WDV143" s="327"/>
      <c r="WEI143" s="327"/>
      <c r="WEV143" s="327"/>
      <c r="WFI143" s="327"/>
      <c r="WFV143" s="327"/>
      <c r="WGI143" s="327"/>
      <c r="WGV143" s="327"/>
      <c r="WHI143" s="327"/>
      <c r="WHV143" s="327"/>
      <c r="WII143" s="327"/>
      <c r="WIV143" s="327"/>
      <c r="WJI143" s="327"/>
      <c r="WJV143" s="327"/>
      <c r="WKI143" s="327"/>
      <c r="WKV143" s="327"/>
      <c r="WLI143" s="327"/>
      <c r="WLV143" s="327"/>
      <c r="WMI143" s="327"/>
      <c r="WMV143" s="327"/>
      <c r="WNI143" s="327"/>
      <c r="WNV143" s="327"/>
      <c r="WOI143" s="327"/>
      <c r="WOV143" s="327"/>
      <c r="WPI143" s="327"/>
      <c r="WPV143" s="327"/>
      <c r="WQI143" s="327"/>
      <c r="WQV143" s="327"/>
      <c r="WRI143" s="327"/>
      <c r="WRV143" s="327"/>
      <c r="WSI143" s="327"/>
      <c r="WSV143" s="327"/>
      <c r="WTI143" s="327"/>
      <c r="WTV143" s="327"/>
      <c r="WUI143" s="327"/>
      <c r="WUV143" s="327"/>
      <c r="WVI143" s="327"/>
      <c r="WVV143" s="327"/>
      <c r="WWI143" s="327"/>
      <c r="WWV143" s="327"/>
      <c r="WXI143" s="327"/>
      <c r="WXV143" s="327"/>
      <c r="WYI143" s="327"/>
      <c r="WYV143" s="327"/>
      <c r="WZI143" s="327"/>
      <c r="WZV143" s="327"/>
      <c r="XAI143" s="327"/>
      <c r="XAV143" s="327"/>
      <c r="XBI143" s="327"/>
      <c r="XBV143" s="327"/>
      <c r="XCI143" s="327"/>
      <c r="XCV143" s="327"/>
      <c r="XDI143" s="327"/>
      <c r="XDV143" s="327"/>
      <c r="XEI143" s="327"/>
      <c r="XEV143" s="327"/>
    </row>
    <row r="144" spans="2:1023 1036:2037 2050:3064 3077:4091 4104:5118 5131:6132 6145:7159 7172:8186 8199:9213 9226:10240 10253:11254 11267:12281 12294:13308 13321:14335 14348:15349 15362:16376" s="326" customFormat="1" ht="24" customHeight="1" x14ac:dyDescent="0.35">
      <c r="B144" s="369" t="s">
        <v>344</v>
      </c>
      <c r="C144" s="369" t="s">
        <v>376</v>
      </c>
      <c r="D144" s="369" t="s">
        <v>308</v>
      </c>
      <c r="E144" s="369" t="s">
        <v>442</v>
      </c>
      <c r="F144" s="369" t="s">
        <v>71</v>
      </c>
      <c r="G144" s="369" t="s">
        <v>71</v>
      </c>
      <c r="H144" s="369" t="s">
        <v>398</v>
      </c>
      <c r="I144" s="369" t="s">
        <v>96</v>
      </c>
      <c r="J144" s="370">
        <v>261779892</v>
      </c>
      <c r="K144" s="369" t="s">
        <v>71</v>
      </c>
      <c r="L144" s="369"/>
      <c r="M144" s="369"/>
      <c r="N144" s="369"/>
      <c r="V144" s="327"/>
      <c r="AI144" s="327"/>
      <c r="AV144" s="327"/>
      <c r="BI144" s="327"/>
      <c r="BV144" s="327"/>
      <c r="CI144" s="327"/>
      <c r="CV144" s="327"/>
      <c r="DI144" s="327"/>
      <c r="DV144" s="327"/>
      <c r="EI144" s="327"/>
      <c r="EV144" s="327"/>
      <c r="FI144" s="327"/>
      <c r="FV144" s="327"/>
      <c r="GI144" s="327"/>
      <c r="GV144" s="327"/>
      <c r="HI144" s="327"/>
      <c r="HV144" s="327"/>
      <c r="II144" s="327"/>
      <c r="IV144" s="327"/>
      <c r="JI144" s="327"/>
      <c r="JV144" s="327"/>
      <c r="KI144" s="327"/>
      <c r="KV144" s="327"/>
      <c r="LI144" s="327"/>
      <c r="LV144" s="327"/>
      <c r="MI144" s="327"/>
      <c r="MV144" s="327"/>
      <c r="NI144" s="327"/>
      <c r="NV144" s="327"/>
      <c r="OI144" s="327"/>
      <c r="OV144" s="327"/>
      <c r="PI144" s="327"/>
      <c r="PV144" s="327"/>
      <c r="QI144" s="327"/>
      <c r="QV144" s="327"/>
      <c r="RI144" s="327"/>
      <c r="RV144" s="327"/>
      <c r="SI144" s="327"/>
      <c r="SV144" s="327"/>
      <c r="TI144" s="327"/>
      <c r="TV144" s="327"/>
      <c r="UI144" s="327"/>
      <c r="UV144" s="327"/>
      <c r="VI144" s="327"/>
      <c r="VV144" s="327"/>
      <c r="WI144" s="327"/>
      <c r="WV144" s="327"/>
      <c r="XI144" s="327"/>
      <c r="XV144" s="327"/>
      <c r="YI144" s="327"/>
      <c r="YV144" s="327"/>
      <c r="ZI144" s="327"/>
      <c r="ZV144" s="327"/>
      <c r="AAI144" s="327"/>
      <c r="AAV144" s="327"/>
      <c r="ABI144" s="327"/>
      <c r="ABV144" s="327"/>
      <c r="ACI144" s="327"/>
      <c r="ACV144" s="327"/>
      <c r="ADI144" s="327"/>
      <c r="ADV144" s="327"/>
      <c r="AEI144" s="327"/>
      <c r="AEV144" s="327"/>
      <c r="AFI144" s="327"/>
      <c r="AFV144" s="327"/>
      <c r="AGI144" s="327"/>
      <c r="AGV144" s="327"/>
      <c r="AHI144" s="327"/>
      <c r="AHV144" s="327"/>
      <c r="AII144" s="327"/>
      <c r="AIV144" s="327"/>
      <c r="AJI144" s="327"/>
      <c r="AJV144" s="327"/>
      <c r="AKI144" s="327"/>
      <c r="AKV144" s="327"/>
      <c r="ALI144" s="327"/>
      <c r="ALV144" s="327"/>
      <c r="AMI144" s="327"/>
      <c r="AMV144" s="327"/>
      <c r="ANI144" s="327"/>
      <c r="ANV144" s="327"/>
      <c r="AOI144" s="327"/>
      <c r="AOV144" s="327"/>
      <c r="API144" s="327"/>
      <c r="APV144" s="327"/>
      <c r="AQI144" s="327"/>
      <c r="AQV144" s="327"/>
      <c r="ARI144" s="327"/>
      <c r="ARV144" s="327"/>
      <c r="ASI144" s="327"/>
      <c r="ASV144" s="327"/>
      <c r="ATI144" s="327"/>
      <c r="ATV144" s="327"/>
      <c r="AUI144" s="327"/>
      <c r="AUV144" s="327"/>
      <c r="AVI144" s="327"/>
      <c r="AVV144" s="327"/>
      <c r="AWI144" s="327"/>
      <c r="AWV144" s="327"/>
      <c r="AXI144" s="327"/>
      <c r="AXV144" s="327"/>
      <c r="AYI144" s="327"/>
      <c r="AYV144" s="327"/>
      <c r="AZI144" s="327"/>
      <c r="AZV144" s="327"/>
      <c r="BAI144" s="327"/>
      <c r="BAV144" s="327"/>
      <c r="BBI144" s="327"/>
      <c r="BBV144" s="327"/>
      <c r="BCI144" s="327"/>
      <c r="BCV144" s="327"/>
      <c r="BDI144" s="327"/>
      <c r="BDV144" s="327"/>
      <c r="BEI144" s="327"/>
      <c r="BEV144" s="327"/>
      <c r="BFI144" s="327"/>
      <c r="BFV144" s="327"/>
      <c r="BGI144" s="327"/>
      <c r="BGV144" s="327"/>
      <c r="BHI144" s="327"/>
      <c r="BHV144" s="327"/>
      <c r="BII144" s="327"/>
      <c r="BIV144" s="327"/>
      <c r="BJI144" s="327"/>
      <c r="BJV144" s="327"/>
      <c r="BKI144" s="327"/>
      <c r="BKV144" s="327"/>
      <c r="BLI144" s="327"/>
      <c r="BLV144" s="327"/>
      <c r="BMI144" s="327"/>
      <c r="BMV144" s="327"/>
      <c r="BNI144" s="327"/>
      <c r="BNV144" s="327"/>
      <c r="BOI144" s="327"/>
      <c r="BOV144" s="327"/>
      <c r="BPI144" s="327"/>
      <c r="BPV144" s="327"/>
      <c r="BQI144" s="327"/>
      <c r="BQV144" s="327"/>
      <c r="BRI144" s="327"/>
      <c r="BRV144" s="327"/>
      <c r="BSI144" s="327"/>
      <c r="BSV144" s="327"/>
      <c r="BTI144" s="327"/>
      <c r="BTV144" s="327"/>
      <c r="BUI144" s="327"/>
      <c r="BUV144" s="327"/>
      <c r="BVI144" s="327"/>
      <c r="BVV144" s="327"/>
      <c r="BWI144" s="327"/>
      <c r="BWV144" s="327"/>
      <c r="BXI144" s="327"/>
      <c r="BXV144" s="327"/>
      <c r="BYI144" s="327"/>
      <c r="BYV144" s="327"/>
      <c r="BZI144" s="327"/>
      <c r="BZV144" s="327"/>
      <c r="CAI144" s="327"/>
      <c r="CAV144" s="327"/>
      <c r="CBI144" s="327"/>
      <c r="CBV144" s="327"/>
      <c r="CCI144" s="327"/>
      <c r="CCV144" s="327"/>
      <c r="CDI144" s="327"/>
      <c r="CDV144" s="327"/>
      <c r="CEI144" s="327"/>
      <c r="CEV144" s="327"/>
      <c r="CFI144" s="327"/>
      <c r="CFV144" s="327"/>
      <c r="CGI144" s="327"/>
      <c r="CGV144" s="327"/>
      <c r="CHI144" s="327"/>
      <c r="CHV144" s="327"/>
      <c r="CII144" s="327"/>
      <c r="CIV144" s="327"/>
      <c r="CJI144" s="327"/>
      <c r="CJV144" s="327"/>
      <c r="CKI144" s="327"/>
      <c r="CKV144" s="327"/>
      <c r="CLI144" s="327"/>
      <c r="CLV144" s="327"/>
      <c r="CMI144" s="327"/>
      <c r="CMV144" s="327"/>
      <c r="CNI144" s="327"/>
      <c r="CNV144" s="327"/>
      <c r="COI144" s="327"/>
      <c r="COV144" s="327"/>
      <c r="CPI144" s="327"/>
      <c r="CPV144" s="327"/>
      <c r="CQI144" s="327"/>
      <c r="CQV144" s="327"/>
      <c r="CRI144" s="327"/>
      <c r="CRV144" s="327"/>
      <c r="CSI144" s="327"/>
      <c r="CSV144" s="327"/>
      <c r="CTI144" s="327"/>
      <c r="CTV144" s="327"/>
      <c r="CUI144" s="327"/>
      <c r="CUV144" s="327"/>
      <c r="CVI144" s="327"/>
      <c r="CVV144" s="327"/>
      <c r="CWI144" s="327"/>
      <c r="CWV144" s="327"/>
      <c r="CXI144" s="327"/>
      <c r="CXV144" s="327"/>
      <c r="CYI144" s="327"/>
      <c r="CYV144" s="327"/>
      <c r="CZI144" s="327"/>
      <c r="CZV144" s="327"/>
      <c r="DAI144" s="327"/>
      <c r="DAV144" s="327"/>
      <c r="DBI144" s="327"/>
      <c r="DBV144" s="327"/>
      <c r="DCI144" s="327"/>
      <c r="DCV144" s="327"/>
      <c r="DDI144" s="327"/>
      <c r="DDV144" s="327"/>
      <c r="DEI144" s="327"/>
      <c r="DEV144" s="327"/>
      <c r="DFI144" s="327"/>
      <c r="DFV144" s="327"/>
      <c r="DGI144" s="327"/>
      <c r="DGV144" s="327"/>
      <c r="DHI144" s="327"/>
      <c r="DHV144" s="327"/>
      <c r="DII144" s="327"/>
      <c r="DIV144" s="327"/>
      <c r="DJI144" s="327"/>
      <c r="DJV144" s="327"/>
      <c r="DKI144" s="327"/>
      <c r="DKV144" s="327"/>
      <c r="DLI144" s="327"/>
      <c r="DLV144" s="327"/>
      <c r="DMI144" s="327"/>
      <c r="DMV144" s="327"/>
      <c r="DNI144" s="327"/>
      <c r="DNV144" s="327"/>
      <c r="DOI144" s="327"/>
      <c r="DOV144" s="327"/>
      <c r="DPI144" s="327"/>
      <c r="DPV144" s="327"/>
      <c r="DQI144" s="327"/>
      <c r="DQV144" s="327"/>
      <c r="DRI144" s="327"/>
      <c r="DRV144" s="327"/>
      <c r="DSI144" s="327"/>
      <c r="DSV144" s="327"/>
      <c r="DTI144" s="327"/>
      <c r="DTV144" s="327"/>
      <c r="DUI144" s="327"/>
      <c r="DUV144" s="327"/>
      <c r="DVI144" s="327"/>
      <c r="DVV144" s="327"/>
      <c r="DWI144" s="327"/>
      <c r="DWV144" s="327"/>
      <c r="DXI144" s="327"/>
      <c r="DXV144" s="327"/>
      <c r="DYI144" s="327"/>
      <c r="DYV144" s="327"/>
      <c r="DZI144" s="327"/>
      <c r="DZV144" s="327"/>
      <c r="EAI144" s="327"/>
      <c r="EAV144" s="327"/>
      <c r="EBI144" s="327"/>
      <c r="EBV144" s="327"/>
      <c r="ECI144" s="327"/>
      <c r="ECV144" s="327"/>
      <c r="EDI144" s="327"/>
      <c r="EDV144" s="327"/>
      <c r="EEI144" s="327"/>
      <c r="EEV144" s="327"/>
      <c r="EFI144" s="327"/>
      <c r="EFV144" s="327"/>
      <c r="EGI144" s="327"/>
      <c r="EGV144" s="327"/>
      <c r="EHI144" s="327"/>
      <c r="EHV144" s="327"/>
      <c r="EII144" s="327"/>
      <c r="EIV144" s="327"/>
      <c r="EJI144" s="327"/>
      <c r="EJV144" s="327"/>
      <c r="EKI144" s="327"/>
      <c r="EKV144" s="327"/>
      <c r="ELI144" s="327"/>
      <c r="ELV144" s="327"/>
      <c r="EMI144" s="327"/>
      <c r="EMV144" s="327"/>
      <c r="ENI144" s="327"/>
      <c r="ENV144" s="327"/>
      <c r="EOI144" s="327"/>
      <c r="EOV144" s="327"/>
      <c r="EPI144" s="327"/>
      <c r="EPV144" s="327"/>
      <c r="EQI144" s="327"/>
      <c r="EQV144" s="327"/>
      <c r="ERI144" s="327"/>
      <c r="ERV144" s="327"/>
      <c r="ESI144" s="327"/>
      <c r="ESV144" s="327"/>
      <c r="ETI144" s="327"/>
      <c r="ETV144" s="327"/>
      <c r="EUI144" s="327"/>
      <c r="EUV144" s="327"/>
      <c r="EVI144" s="327"/>
      <c r="EVV144" s="327"/>
      <c r="EWI144" s="327"/>
      <c r="EWV144" s="327"/>
      <c r="EXI144" s="327"/>
      <c r="EXV144" s="327"/>
      <c r="EYI144" s="327"/>
      <c r="EYV144" s="327"/>
      <c r="EZI144" s="327"/>
      <c r="EZV144" s="327"/>
      <c r="FAI144" s="327"/>
      <c r="FAV144" s="327"/>
      <c r="FBI144" s="327"/>
      <c r="FBV144" s="327"/>
      <c r="FCI144" s="327"/>
      <c r="FCV144" s="327"/>
      <c r="FDI144" s="327"/>
      <c r="FDV144" s="327"/>
      <c r="FEI144" s="327"/>
      <c r="FEV144" s="327"/>
      <c r="FFI144" s="327"/>
      <c r="FFV144" s="327"/>
      <c r="FGI144" s="327"/>
      <c r="FGV144" s="327"/>
      <c r="FHI144" s="327"/>
      <c r="FHV144" s="327"/>
      <c r="FII144" s="327"/>
      <c r="FIV144" s="327"/>
      <c r="FJI144" s="327"/>
      <c r="FJV144" s="327"/>
      <c r="FKI144" s="327"/>
      <c r="FKV144" s="327"/>
      <c r="FLI144" s="327"/>
      <c r="FLV144" s="327"/>
      <c r="FMI144" s="327"/>
      <c r="FMV144" s="327"/>
      <c r="FNI144" s="327"/>
      <c r="FNV144" s="327"/>
      <c r="FOI144" s="327"/>
      <c r="FOV144" s="327"/>
      <c r="FPI144" s="327"/>
      <c r="FPV144" s="327"/>
      <c r="FQI144" s="327"/>
      <c r="FQV144" s="327"/>
      <c r="FRI144" s="327"/>
      <c r="FRV144" s="327"/>
      <c r="FSI144" s="327"/>
      <c r="FSV144" s="327"/>
      <c r="FTI144" s="327"/>
      <c r="FTV144" s="327"/>
      <c r="FUI144" s="327"/>
      <c r="FUV144" s="327"/>
      <c r="FVI144" s="327"/>
      <c r="FVV144" s="327"/>
      <c r="FWI144" s="327"/>
      <c r="FWV144" s="327"/>
      <c r="FXI144" s="327"/>
      <c r="FXV144" s="327"/>
      <c r="FYI144" s="327"/>
      <c r="FYV144" s="327"/>
      <c r="FZI144" s="327"/>
      <c r="FZV144" s="327"/>
      <c r="GAI144" s="327"/>
      <c r="GAV144" s="327"/>
      <c r="GBI144" s="327"/>
      <c r="GBV144" s="327"/>
      <c r="GCI144" s="327"/>
      <c r="GCV144" s="327"/>
      <c r="GDI144" s="327"/>
      <c r="GDV144" s="327"/>
      <c r="GEI144" s="327"/>
      <c r="GEV144" s="327"/>
      <c r="GFI144" s="327"/>
      <c r="GFV144" s="327"/>
      <c r="GGI144" s="327"/>
      <c r="GGV144" s="327"/>
      <c r="GHI144" s="327"/>
      <c r="GHV144" s="327"/>
      <c r="GII144" s="327"/>
      <c r="GIV144" s="327"/>
      <c r="GJI144" s="327"/>
      <c r="GJV144" s="327"/>
      <c r="GKI144" s="327"/>
      <c r="GKV144" s="327"/>
      <c r="GLI144" s="327"/>
      <c r="GLV144" s="327"/>
      <c r="GMI144" s="327"/>
      <c r="GMV144" s="327"/>
      <c r="GNI144" s="327"/>
      <c r="GNV144" s="327"/>
      <c r="GOI144" s="327"/>
      <c r="GOV144" s="327"/>
      <c r="GPI144" s="327"/>
      <c r="GPV144" s="327"/>
      <c r="GQI144" s="327"/>
      <c r="GQV144" s="327"/>
      <c r="GRI144" s="327"/>
      <c r="GRV144" s="327"/>
      <c r="GSI144" s="327"/>
      <c r="GSV144" s="327"/>
      <c r="GTI144" s="327"/>
      <c r="GTV144" s="327"/>
      <c r="GUI144" s="327"/>
      <c r="GUV144" s="327"/>
      <c r="GVI144" s="327"/>
      <c r="GVV144" s="327"/>
      <c r="GWI144" s="327"/>
      <c r="GWV144" s="327"/>
      <c r="GXI144" s="327"/>
      <c r="GXV144" s="327"/>
      <c r="GYI144" s="327"/>
      <c r="GYV144" s="327"/>
      <c r="GZI144" s="327"/>
      <c r="GZV144" s="327"/>
      <c r="HAI144" s="327"/>
      <c r="HAV144" s="327"/>
      <c r="HBI144" s="327"/>
      <c r="HBV144" s="327"/>
      <c r="HCI144" s="327"/>
      <c r="HCV144" s="327"/>
      <c r="HDI144" s="327"/>
      <c r="HDV144" s="327"/>
      <c r="HEI144" s="327"/>
      <c r="HEV144" s="327"/>
      <c r="HFI144" s="327"/>
      <c r="HFV144" s="327"/>
      <c r="HGI144" s="327"/>
      <c r="HGV144" s="327"/>
      <c r="HHI144" s="327"/>
      <c r="HHV144" s="327"/>
      <c r="HII144" s="327"/>
      <c r="HIV144" s="327"/>
      <c r="HJI144" s="327"/>
      <c r="HJV144" s="327"/>
      <c r="HKI144" s="327"/>
      <c r="HKV144" s="327"/>
      <c r="HLI144" s="327"/>
      <c r="HLV144" s="327"/>
      <c r="HMI144" s="327"/>
      <c r="HMV144" s="327"/>
      <c r="HNI144" s="327"/>
      <c r="HNV144" s="327"/>
      <c r="HOI144" s="327"/>
      <c r="HOV144" s="327"/>
      <c r="HPI144" s="327"/>
      <c r="HPV144" s="327"/>
      <c r="HQI144" s="327"/>
      <c r="HQV144" s="327"/>
      <c r="HRI144" s="327"/>
      <c r="HRV144" s="327"/>
      <c r="HSI144" s="327"/>
      <c r="HSV144" s="327"/>
      <c r="HTI144" s="327"/>
      <c r="HTV144" s="327"/>
      <c r="HUI144" s="327"/>
      <c r="HUV144" s="327"/>
      <c r="HVI144" s="327"/>
      <c r="HVV144" s="327"/>
      <c r="HWI144" s="327"/>
      <c r="HWV144" s="327"/>
      <c r="HXI144" s="327"/>
      <c r="HXV144" s="327"/>
      <c r="HYI144" s="327"/>
      <c r="HYV144" s="327"/>
      <c r="HZI144" s="327"/>
      <c r="HZV144" s="327"/>
      <c r="IAI144" s="327"/>
      <c r="IAV144" s="327"/>
      <c r="IBI144" s="327"/>
      <c r="IBV144" s="327"/>
      <c r="ICI144" s="327"/>
      <c r="ICV144" s="327"/>
      <c r="IDI144" s="327"/>
      <c r="IDV144" s="327"/>
      <c r="IEI144" s="327"/>
      <c r="IEV144" s="327"/>
      <c r="IFI144" s="327"/>
      <c r="IFV144" s="327"/>
      <c r="IGI144" s="327"/>
      <c r="IGV144" s="327"/>
      <c r="IHI144" s="327"/>
      <c r="IHV144" s="327"/>
      <c r="III144" s="327"/>
      <c r="IIV144" s="327"/>
      <c r="IJI144" s="327"/>
      <c r="IJV144" s="327"/>
      <c r="IKI144" s="327"/>
      <c r="IKV144" s="327"/>
      <c r="ILI144" s="327"/>
      <c r="ILV144" s="327"/>
      <c r="IMI144" s="327"/>
      <c r="IMV144" s="327"/>
      <c r="INI144" s="327"/>
      <c r="INV144" s="327"/>
      <c r="IOI144" s="327"/>
      <c r="IOV144" s="327"/>
      <c r="IPI144" s="327"/>
      <c r="IPV144" s="327"/>
      <c r="IQI144" s="327"/>
      <c r="IQV144" s="327"/>
      <c r="IRI144" s="327"/>
      <c r="IRV144" s="327"/>
      <c r="ISI144" s="327"/>
      <c r="ISV144" s="327"/>
      <c r="ITI144" s="327"/>
      <c r="ITV144" s="327"/>
      <c r="IUI144" s="327"/>
      <c r="IUV144" s="327"/>
      <c r="IVI144" s="327"/>
      <c r="IVV144" s="327"/>
      <c r="IWI144" s="327"/>
      <c r="IWV144" s="327"/>
      <c r="IXI144" s="327"/>
      <c r="IXV144" s="327"/>
      <c r="IYI144" s="327"/>
      <c r="IYV144" s="327"/>
      <c r="IZI144" s="327"/>
      <c r="IZV144" s="327"/>
      <c r="JAI144" s="327"/>
      <c r="JAV144" s="327"/>
      <c r="JBI144" s="327"/>
      <c r="JBV144" s="327"/>
      <c r="JCI144" s="327"/>
      <c r="JCV144" s="327"/>
      <c r="JDI144" s="327"/>
      <c r="JDV144" s="327"/>
      <c r="JEI144" s="327"/>
      <c r="JEV144" s="327"/>
      <c r="JFI144" s="327"/>
      <c r="JFV144" s="327"/>
      <c r="JGI144" s="327"/>
      <c r="JGV144" s="327"/>
      <c r="JHI144" s="327"/>
      <c r="JHV144" s="327"/>
      <c r="JII144" s="327"/>
      <c r="JIV144" s="327"/>
      <c r="JJI144" s="327"/>
      <c r="JJV144" s="327"/>
      <c r="JKI144" s="327"/>
      <c r="JKV144" s="327"/>
      <c r="JLI144" s="327"/>
      <c r="JLV144" s="327"/>
      <c r="JMI144" s="327"/>
      <c r="JMV144" s="327"/>
      <c r="JNI144" s="327"/>
      <c r="JNV144" s="327"/>
      <c r="JOI144" s="327"/>
      <c r="JOV144" s="327"/>
      <c r="JPI144" s="327"/>
      <c r="JPV144" s="327"/>
      <c r="JQI144" s="327"/>
      <c r="JQV144" s="327"/>
      <c r="JRI144" s="327"/>
      <c r="JRV144" s="327"/>
      <c r="JSI144" s="327"/>
      <c r="JSV144" s="327"/>
      <c r="JTI144" s="327"/>
      <c r="JTV144" s="327"/>
      <c r="JUI144" s="327"/>
      <c r="JUV144" s="327"/>
      <c r="JVI144" s="327"/>
      <c r="JVV144" s="327"/>
      <c r="JWI144" s="327"/>
      <c r="JWV144" s="327"/>
      <c r="JXI144" s="327"/>
      <c r="JXV144" s="327"/>
      <c r="JYI144" s="327"/>
      <c r="JYV144" s="327"/>
      <c r="JZI144" s="327"/>
      <c r="JZV144" s="327"/>
      <c r="KAI144" s="327"/>
      <c r="KAV144" s="327"/>
      <c r="KBI144" s="327"/>
      <c r="KBV144" s="327"/>
      <c r="KCI144" s="327"/>
      <c r="KCV144" s="327"/>
      <c r="KDI144" s="327"/>
      <c r="KDV144" s="327"/>
      <c r="KEI144" s="327"/>
      <c r="KEV144" s="327"/>
      <c r="KFI144" s="327"/>
      <c r="KFV144" s="327"/>
      <c r="KGI144" s="327"/>
      <c r="KGV144" s="327"/>
      <c r="KHI144" s="327"/>
      <c r="KHV144" s="327"/>
      <c r="KII144" s="327"/>
      <c r="KIV144" s="327"/>
      <c r="KJI144" s="327"/>
      <c r="KJV144" s="327"/>
      <c r="KKI144" s="327"/>
      <c r="KKV144" s="327"/>
      <c r="KLI144" s="327"/>
      <c r="KLV144" s="327"/>
      <c r="KMI144" s="327"/>
      <c r="KMV144" s="327"/>
      <c r="KNI144" s="327"/>
      <c r="KNV144" s="327"/>
      <c r="KOI144" s="327"/>
      <c r="KOV144" s="327"/>
      <c r="KPI144" s="327"/>
      <c r="KPV144" s="327"/>
      <c r="KQI144" s="327"/>
      <c r="KQV144" s="327"/>
      <c r="KRI144" s="327"/>
      <c r="KRV144" s="327"/>
      <c r="KSI144" s="327"/>
      <c r="KSV144" s="327"/>
      <c r="KTI144" s="327"/>
      <c r="KTV144" s="327"/>
      <c r="KUI144" s="327"/>
      <c r="KUV144" s="327"/>
      <c r="KVI144" s="327"/>
      <c r="KVV144" s="327"/>
      <c r="KWI144" s="327"/>
      <c r="KWV144" s="327"/>
      <c r="KXI144" s="327"/>
      <c r="KXV144" s="327"/>
      <c r="KYI144" s="327"/>
      <c r="KYV144" s="327"/>
      <c r="KZI144" s="327"/>
      <c r="KZV144" s="327"/>
      <c r="LAI144" s="327"/>
      <c r="LAV144" s="327"/>
      <c r="LBI144" s="327"/>
      <c r="LBV144" s="327"/>
      <c r="LCI144" s="327"/>
      <c r="LCV144" s="327"/>
      <c r="LDI144" s="327"/>
      <c r="LDV144" s="327"/>
      <c r="LEI144" s="327"/>
      <c r="LEV144" s="327"/>
      <c r="LFI144" s="327"/>
      <c r="LFV144" s="327"/>
      <c r="LGI144" s="327"/>
      <c r="LGV144" s="327"/>
      <c r="LHI144" s="327"/>
      <c r="LHV144" s="327"/>
      <c r="LII144" s="327"/>
      <c r="LIV144" s="327"/>
      <c r="LJI144" s="327"/>
      <c r="LJV144" s="327"/>
      <c r="LKI144" s="327"/>
      <c r="LKV144" s="327"/>
      <c r="LLI144" s="327"/>
      <c r="LLV144" s="327"/>
      <c r="LMI144" s="327"/>
      <c r="LMV144" s="327"/>
      <c r="LNI144" s="327"/>
      <c r="LNV144" s="327"/>
      <c r="LOI144" s="327"/>
      <c r="LOV144" s="327"/>
      <c r="LPI144" s="327"/>
      <c r="LPV144" s="327"/>
      <c r="LQI144" s="327"/>
      <c r="LQV144" s="327"/>
      <c r="LRI144" s="327"/>
      <c r="LRV144" s="327"/>
      <c r="LSI144" s="327"/>
      <c r="LSV144" s="327"/>
      <c r="LTI144" s="327"/>
      <c r="LTV144" s="327"/>
      <c r="LUI144" s="327"/>
      <c r="LUV144" s="327"/>
      <c r="LVI144" s="327"/>
      <c r="LVV144" s="327"/>
      <c r="LWI144" s="327"/>
      <c r="LWV144" s="327"/>
      <c r="LXI144" s="327"/>
      <c r="LXV144" s="327"/>
      <c r="LYI144" s="327"/>
      <c r="LYV144" s="327"/>
      <c r="LZI144" s="327"/>
      <c r="LZV144" s="327"/>
      <c r="MAI144" s="327"/>
      <c r="MAV144" s="327"/>
      <c r="MBI144" s="327"/>
      <c r="MBV144" s="327"/>
      <c r="MCI144" s="327"/>
      <c r="MCV144" s="327"/>
      <c r="MDI144" s="327"/>
      <c r="MDV144" s="327"/>
      <c r="MEI144" s="327"/>
      <c r="MEV144" s="327"/>
      <c r="MFI144" s="327"/>
      <c r="MFV144" s="327"/>
      <c r="MGI144" s="327"/>
      <c r="MGV144" s="327"/>
      <c r="MHI144" s="327"/>
      <c r="MHV144" s="327"/>
      <c r="MII144" s="327"/>
      <c r="MIV144" s="327"/>
      <c r="MJI144" s="327"/>
      <c r="MJV144" s="327"/>
      <c r="MKI144" s="327"/>
      <c r="MKV144" s="327"/>
      <c r="MLI144" s="327"/>
      <c r="MLV144" s="327"/>
      <c r="MMI144" s="327"/>
      <c r="MMV144" s="327"/>
      <c r="MNI144" s="327"/>
      <c r="MNV144" s="327"/>
      <c r="MOI144" s="327"/>
      <c r="MOV144" s="327"/>
      <c r="MPI144" s="327"/>
      <c r="MPV144" s="327"/>
      <c r="MQI144" s="327"/>
      <c r="MQV144" s="327"/>
      <c r="MRI144" s="327"/>
      <c r="MRV144" s="327"/>
      <c r="MSI144" s="327"/>
      <c r="MSV144" s="327"/>
      <c r="MTI144" s="327"/>
      <c r="MTV144" s="327"/>
      <c r="MUI144" s="327"/>
      <c r="MUV144" s="327"/>
      <c r="MVI144" s="327"/>
      <c r="MVV144" s="327"/>
      <c r="MWI144" s="327"/>
      <c r="MWV144" s="327"/>
      <c r="MXI144" s="327"/>
      <c r="MXV144" s="327"/>
      <c r="MYI144" s="327"/>
      <c r="MYV144" s="327"/>
      <c r="MZI144" s="327"/>
      <c r="MZV144" s="327"/>
      <c r="NAI144" s="327"/>
      <c r="NAV144" s="327"/>
      <c r="NBI144" s="327"/>
      <c r="NBV144" s="327"/>
      <c r="NCI144" s="327"/>
      <c r="NCV144" s="327"/>
      <c r="NDI144" s="327"/>
      <c r="NDV144" s="327"/>
      <c r="NEI144" s="327"/>
      <c r="NEV144" s="327"/>
      <c r="NFI144" s="327"/>
      <c r="NFV144" s="327"/>
      <c r="NGI144" s="327"/>
      <c r="NGV144" s="327"/>
      <c r="NHI144" s="327"/>
      <c r="NHV144" s="327"/>
      <c r="NII144" s="327"/>
      <c r="NIV144" s="327"/>
      <c r="NJI144" s="327"/>
      <c r="NJV144" s="327"/>
      <c r="NKI144" s="327"/>
      <c r="NKV144" s="327"/>
      <c r="NLI144" s="327"/>
      <c r="NLV144" s="327"/>
      <c r="NMI144" s="327"/>
      <c r="NMV144" s="327"/>
      <c r="NNI144" s="327"/>
      <c r="NNV144" s="327"/>
      <c r="NOI144" s="327"/>
      <c r="NOV144" s="327"/>
      <c r="NPI144" s="327"/>
      <c r="NPV144" s="327"/>
      <c r="NQI144" s="327"/>
      <c r="NQV144" s="327"/>
      <c r="NRI144" s="327"/>
      <c r="NRV144" s="327"/>
      <c r="NSI144" s="327"/>
      <c r="NSV144" s="327"/>
      <c r="NTI144" s="327"/>
      <c r="NTV144" s="327"/>
      <c r="NUI144" s="327"/>
      <c r="NUV144" s="327"/>
      <c r="NVI144" s="327"/>
      <c r="NVV144" s="327"/>
      <c r="NWI144" s="327"/>
      <c r="NWV144" s="327"/>
      <c r="NXI144" s="327"/>
      <c r="NXV144" s="327"/>
      <c r="NYI144" s="327"/>
      <c r="NYV144" s="327"/>
      <c r="NZI144" s="327"/>
      <c r="NZV144" s="327"/>
      <c r="OAI144" s="327"/>
      <c r="OAV144" s="327"/>
      <c r="OBI144" s="327"/>
      <c r="OBV144" s="327"/>
      <c r="OCI144" s="327"/>
      <c r="OCV144" s="327"/>
      <c r="ODI144" s="327"/>
      <c r="ODV144" s="327"/>
      <c r="OEI144" s="327"/>
      <c r="OEV144" s="327"/>
      <c r="OFI144" s="327"/>
      <c r="OFV144" s="327"/>
      <c r="OGI144" s="327"/>
      <c r="OGV144" s="327"/>
      <c r="OHI144" s="327"/>
      <c r="OHV144" s="327"/>
      <c r="OII144" s="327"/>
      <c r="OIV144" s="327"/>
      <c r="OJI144" s="327"/>
      <c r="OJV144" s="327"/>
      <c r="OKI144" s="327"/>
      <c r="OKV144" s="327"/>
      <c r="OLI144" s="327"/>
      <c r="OLV144" s="327"/>
      <c r="OMI144" s="327"/>
      <c r="OMV144" s="327"/>
      <c r="ONI144" s="327"/>
      <c r="ONV144" s="327"/>
      <c r="OOI144" s="327"/>
      <c r="OOV144" s="327"/>
      <c r="OPI144" s="327"/>
      <c r="OPV144" s="327"/>
      <c r="OQI144" s="327"/>
      <c r="OQV144" s="327"/>
      <c r="ORI144" s="327"/>
      <c r="ORV144" s="327"/>
      <c r="OSI144" s="327"/>
      <c r="OSV144" s="327"/>
      <c r="OTI144" s="327"/>
      <c r="OTV144" s="327"/>
      <c r="OUI144" s="327"/>
      <c r="OUV144" s="327"/>
      <c r="OVI144" s="327"/>
      <c r="OVV144" s="327"/>
      <c r="OWI144" s="327"/>
      <c r="OWV144" s="327"/>
      <c r="OXI144" s="327"/>
      <c r="OXV144" s="327"/>
      <c r="OYI144" s="327"/>
      <c r="OYV144" s="327"/>
      <c r="OZI144" s="327"/>
      <c r="OZV144" s="327"/>
      <c r="PAI144" s="327"/>
      <c r="PAV144" s="327"/>
      <c r="PBI144" s="327"/>
      <c r="PBV144" s="327"/>
      <c r="PCI144" s="327"/>
      <c r="PCV144" s="327"/>
      <c r="PDI144" s="327"/>
      <c r="PDV144" s="327"/>
      <c r="PEI144" s="327"/>
      <c r="PEV144" s="327"/>
      <c r="PFI144" s="327"/>
      <c r="PFV144" s="327"/>
      <c r="PGI144" s="327"/>
      <c r="PGV144" s="327"/>
      <c r="PHI144" s="327"/>
      <c r="PHV144" s="327"/>
      <c r="PII144" s="327"/>
      <c r="PIV144" s="327"/>
      <c r="PJI144" s="327"/>
      <c r="PJV144" s="327"/>
      <c r="PKI144" s="327"/>
      <c r="PKV144" s="327"/>
      <c r="PLI144" s="327"/>
      <c r="PLV144" s="327"/>
      <c r="PMI144" s="327"/>
      <c r="PMV144" s="327"/>
      <c r="PNI144" s="327"/>
      <c r="PNV144" s="327"/>
      <c r="POI144" s="327"/>
      <c r="POV144" s="327"/>
      <c r="PPI144" s="327"/>
      <c r="PPV144" s="327"/>
      <c r="PQI144" s="327"/>
      <c r="PQV144" s="327"/>
      <c r="PRI144" s="327"/>
      <c r="PRV144" s="327"/>
      <c r="PSI144" s="327"/>
      <c r="PSV144" s="327"/>
      <c r="PTI144" s="327"/>
      <c r="PTV144" s="327"/>
      <c r="PUI144" s="327"/>
      <c r="PUV144" s="327"/>
      <c r="PVI144" s="327"/>
      <c r="PVV144" s="327"/>
      <c r="PWI144" s="327"/>
      <c r="PWV144" s="327"/>
      <c r="PXI144" s="327"/>
      <c r="PXV144" s="327"/>
      <c r="PYI144" s="327"/>
      <c r="PYV144" s="327"/>
      <c r="PZI144" s="327"/>
      <c r="PZV144" s="327"/>
      <c r="QAI144" s="327"/>
      <c r="QAV144" s="327"/>
      <c r="QBI144" s="327"/>
      <c r="QBV144" s="327"/>
      <c r="QCI144" s="327"/>
      <c r="QCV144" s="327"/>
      <c r="QDI144" s="327"/>
      <c r="QDV144" s="327"/>
      <c r="QEI144" s="327"/>
      <c r="QEV144" s="327"/>
      <c r="QFI144" s="327"/>
      <c r="QFV144" s="327"/>
      <c r="QGI144" s="327"/>
      <c r="QGV144" s="327"/>
      <c r="QHI144" s="327"/>
      <c r="QHV144" s="327"/>
      <c r="QII144" s="327"/>
      <c r="QIV144" s="327"/>
      <c r="QJI144" s="327"/>
      <c r="QJV144" s="327"/>
      <c r="QKI144" s="327"/>
      <c r="QKV144" s="327"/>
      <c r="QLI144" s="327"/>
      <c r="QLV144" s="327"/>
      <c r="QMI144" s="327"/>
      <c r="QMV144" s="327"/>
      <c r="QNI144" s="327"/>
      <c r="QNV144" s="327"/>
      <c r="QOI144" s="327"/>
      <c r="QOV144" s="327"/>
      <c r="QPI144" s="327"/>
      <c r="QPV144" s="327"/>
      <c r="QQI144" s="327"/>
      <c r="QQV144" s="327"/>
      <c r="QRI144" s="327"/>
      <c r="QRV144" s="327"/>
      <c r="QSI144" s="327"/>
      <c r="QSV144" s="327"/>
      <c r="QTI144" s="327"/>
      <c r="QTV144" s="327"/>
      <c r="QUI144" s="327"/>
      <c r="QUV144" s="327"/>
      <c r="QVI144" s="327"/>
      <c r="QVV144" s="327"/>
      <c r="QWI144" s="327"/>
      <c r="QWV144" s="327"/>
      <c r="QXI144" s="327"/>
      <c r="QXV144" s="327"/>
      <c r="QYI144" s="327"/>
      <c r="QYV144" s="327"/>
      <c r="QZI144" s="327"/>
      <c r="QZV144" s="327"/>
      <c r="RAI144" s="327"/>
      <c r="RAV144" s="327"/>
      <c r="RBI144" s="327"/>
      <c r="RBV144" s="327"/>
      <c r="RCI144" s="327"/>
      <c r="RCV144" s="327"/>
      <c r="RDI144" s="327"/>
      <c r="RDV144" s="327"/>
      <c r="REI144" s="327"/>
      <c r="REV144" s="327"/>
      <c r="RFI144" s="327"/>
      <c r="RFV144" s="327"/>
      <c r="RGI144" s="327"/>
      <c r="RGV144" s="327"/>
      <c r="RHI144" s="327"/>
      <c r="RHV144" s="327"/>
      <c r="RII144" s="327"/>
      <c r="RIV144" s="327"/>
      <c r="RJI144" s="327"/>
      <c r="RJV144" s="327"/>
      <c r="RKI144" s="327"/>
      <c r="RKV144" s="327"/>
      <c r="RLI144" s="327"/>
      <c r="RLV144" s="327"/>
      <c r="RMI144" s="327"/>
      <c r="RMV144" s="327"/>
      <c r="RNI144" s="327"/>
      <c r="RNV144" s="327"/>
      <c r="ROI144" s="327"/>
      <c r="ROV144" s="327"/>
      <c r="RPI144" s="327"/>
      <c r="RPV144" s="327"/>
      <c r="RQI144" s="327"/>
      <c r="RQV144" s="327"/>
      <c r="RRI144" s="327"/>
      <c r="RRV144" s="327"/>
      <c r="RSI144" s="327"/>
      <c r="RSV144" s="327"/>
      <c r="RTI144" s="327"/>
      <c r="RTV144" s="327"/>
      <c r="RUI144" s="327"/>
      <c r="RUV144" s="327"/>
      <c r="RVI144" s="327"/>
      <c r="RVV144" s="327"/>
      <c r="RWI144" s="327"/>
      <c r="RWV144" s="327"/>
      <c r="RXI144" s="327"/>
      <c r="RXV144" s="327"/>
      <c r="RYI144" s="327"/>
      <c r="RYV144" s="327"/>
      <c r="RZI144" s="327"/>
      <c r="RZV144" s="327"/>
      <c r="SAI144" s="327"/>
      <c r="SAV144" s="327"/>
      <c r="SBI144" s="327"/>
      <c r="SBV144" s="327"/>
      <c r="SCI144" s="327"/>
      <c r="SCV144" s="327"/>
      <c r="SDI144" s="327"/>
      <c r="SDV144" s="327"/>
      <c r="SEI144" s="327"/>
      <c r="SEV144" s="327"/>
      <c r="SFI144" s="327"/>
      <c r="SFV144" s="327"/>
      <c r="SGI144" s="327"/>
      <c r="SGV144" s="327"/>
      <c r="SHI144" s="327"/>
      <c r="SHV144" s="327"/>
      <c r="SII144" s="327"/>
      <c r="SIV144" s="327"/>
      <c r="SJI144" s="327"/>
      <c r="SJV144" s="327"/>
      <c r="SKI144" s="327"/>
      <c r="SKV144" s="327"/>
      <c r="SLI144" s="327"/>
      <c r="SLV144" s="327"/>
      <c r="SMI144" s="327"/>
      <c r="SMV144" s="327"/>
      <c r="SNI144" s="327"/>
      <c r="SNV144" s="327"/>
      <c r="SOI144" s="327"/>
      <c r="SOV144" s="327"/>
      <c r="SPI144" s="327"/>
      <c r="SPV144" s="327"/>
      <c r="SQI144" s="327"/>
      <c r="SQV144" s="327"/>
      <c r="SRI144" s="327"/>
      <c r="SRV144" s="327"/>
      <c r="SSI144" s="327"/>
      <c r="SSV144" s="327"/>
      <c r="STI144" s="327"/>
      <c r="STV144" s="327"/>
      <c r="SUI144" s="327"/>
      <c r="SUV144" s="327"/>
      <c r="SVI144" s="327"/>
      <c r="SVV144" s="327"/>
      <c r="SWI144" s="327"/>
      <c r="SWV144" s="327"/>
      <c r="SXI144" s="327"/>
      <c r="SXV144" s="327"/>
      <c r="SYI144" s="327"/>
      <c r="SYV144" s="327"/>
      <c r="SZI144" s="327"/>
      <c r="SZV144" s="327"/>
      <c r="TAI144" s="327"/>
      <c r="TAV144" s="327"/>
      <c r="TBI144" s="327"/>
      <c r="TBV144" s="327"/>
      <c r="TCI144" s="327"/>
      <c r="TCV144" s="327"/>
      <c r="TDI144" s="327"/>
      <c r="TDV144" s="327"/>
      <c r="TEI144" s="327"/>
      <c r="TEV144" s="327"/>
      <c r="TFI144" s="327"/>
      <c r="TFV144" s="327"/>
      <c r="TGI144" s="327"/>
      <c r="TGV144" s="327"/>
      <c r="THI144" s="327"/>
      <c r="THV144" s="327"/>
      <c r="TII144" s="327"/>
      <c r="TIV144" s="327"/>
      <c r="TJI144" s="327"/>
      <c r="TJV144" s="327"/>
      <c r="TKI144" s="327"/>
      <c r="TKV144" s="327"/>
      <c r="TLI144" s="327"/>
      <c r="TLV144" s="327"/>
      <c r="TMI144" s="327"/>
      <c r="TMV144" s="327"/>
      <c r="TNI144" s="327"/>
      <c r="TNV144" s="327"/>
      <c r="TOI144" s="327"/>
      <c r="TOV144" s="327"/>
      <c r="TPI144" s="327"/>
      <c r="TPV144" s="327"/>
      <c r="TQI144" s="327"/>
      <c r="TQV144" s="327"/>
      <c r="TRI144" s="327"/>
      <c r="TRV144" s="327"/>
      <c r="TSI144" s="327"/>
      <c r="TSV144" s="327"/>
      <c r="TTI144" s="327"/>
      <c r="TTV144" s="327"/>
      <c r="TUI144" s="327"/>
      <c r="TUV144" s="327"/>
      <c r="TVI144" s="327"/>
      <c r="TVV144" s="327"/>
      <c r="TWI144" s="327"/>
      <c r="TWV144" s="327"/>
      <c r="TXI144" s="327"/>
      <c r="TXV144" s="327"/>
      <c r="TYI144" s="327"/>
      <c r="TYV144" s="327"/>
      <c r="TZI144" s="327"/>
      <c r="TZV144" s="327"/>
      <c r="UAI144" s="327"/>
      <c r="UAV144" s="327"/>
      <c r="UBI144" s="327"/>
      <c r="UBV144" s="327"/>
      <c r="UCI144" s="327"/>
      <c r="UCV144" s="327"/>
      <c r="UDI144" s="327"/>
      <c r="UDV144" s="327"/>
      <c r="UEI144" s="327"/>
      <c r="UEV144" s="327"/>
      <c r="UFI144" s="327"/>
      <c r="UFV144" s="327"/>
      <c r="UGI144" s="327"/>
      <c r="UGV144" s="327"/>
      <c r="UHI144" s="327"/>
      <c r="UHV144" s="327"/>
      <c r="UII144" s="327"/>
      <c r="UIV144" s="327"/>
      <c r="UJI144" s="327"/>
      <c r="UJV144" s="327"/>
      <c r="UKI144" s="327"/>
      <c r="UKV144" s="327"/>
      <c r="ULI144" s="327"/>
      <c r="ULV144" s="327"/>
      <c r="UMI144" s="327"/>
      <c r="UMV144" s="327"/>
      <c r="UNI144" s="327"/>
      <c r="UNV144" s="327"/>
      <c r="UOI144" s="327"/>
      <c r="UOV144" s="327"/>
      <c r="UPI144" s="327"/>
      <c r="UPV144" s="327"/>
      <c r="UQI144" s="327"/>
      <c r="UQV144" s="327"/>
      <c r="URI144" s="327"/>
      <c r="URV144" s="327"/>
      <c r="USI144" s="327"/>
      <c r="USV144" s="327"/>
      <c r="UTI144" s="327"/>
      <c r="UTV144" s="327"/>
      <c r="UUI144" s="327"/>
      <c r="UUV144" s="327"/>
      <c r="UVI144" s="327"/>
      <c r="UVV144" s="327"/>
      <c r="UWI144" s="327"/>
      <c r="UWV144" s="327"/>
      <c r="UXI144" s="327"/>
      <c r="UXV144" s="327"/>
      <c r="UYI144" s="327"/>
      <c r="UYV144" s="327"/>
      <c r="UZI144" s="327"/>
      <c r="UZV144" s="327"/>
      <c r="VAI144" s="327"/>
      <c r="VAV144" s="327"/>
      <c r="VBI144" s="327"/>
      <c r="VBV144" s="327"/>
      <c r="VCI144" s="327"/>
      <c r="VCV144" s="327"/>
      <c r="VDI144" s="327"/>
      <c r="VDV144" s="327"/>
      <c r="VEI144" s="327"/>
      <c r="VEV144" s="327"/>
      <c r="VFI144" s="327"/>
      <c r="VFV144" s="327"/>
      <c r="VGI144" s="327"/>
      <c r="VGV144" s="327"/>
      <c r="VHI144" s="327"/>
      <c r="VHV144" s="327"/>
      <c r="VII144" s="327"/>
      <c r="VIV144" s="327"/>
      <c r="VJI144" s="327"/>
      <c r="VJV144" s="327"/>
      <c r="VKI144" s="327"/>
      <c r="VKV144" s="327"/>
      <c r="VLI144" s="327"/>
      <c r="VLV144" s="327"/>
      <c r="VMI144" s="327"/>
      <c r="VMV144" s="327"/>
      <c r="VNI144" s="327"/>
      <c r="VNV144" s="327"/>
      <c r="VOI144" s="327"/>
      <c r="VOV144" s="327"/>
      <c r="VPI144" s="327"/>
      <c r="VPV144" s="327"/>
      <c r="VQI144" s="327"/>
      <c r="VQV144" s="327"/>
      <c r="VRI144" s="327"/>
      <c r="VRV144" s="327"/>
      <c r="VSI144" s="327"/>
      <c r="VSV144" s="327"/>
      <c r="VTI144" s="327"/>
      <c r="VTV144" s="327"/>
      <c r="VUI144" s="327"/>
      <c r="VUV144" s="327"/>
      <c r="VVI144" s="327"/>
      <c r="VVV144" s="327"/>
      <c r="VWI144" s="327"/>
      <c r="VWV144" s="327"/>
      <c r="VXI144" s="327"/>
      <c r="VXV144" s="327"/>
      <c r="VYI144" s="327"/>
      <c r="VYV144" s="327"/>
      <c r="VZI144" s="327"/>
      <c r="VZV144" s="327"/>
      <c r="WAI144" s="327"/>
      <c r="WAV144" s="327"/>
      <c r="WBI144" s="327"/>
      <c r="WBV144" s="327"/>
      <c r="WCI144" s="327"/>
      <c r="WCV144" s="327"/>
      <c r="WDI144" s="327"/>
      <c r="WDV144" s="327"/>
      <c r="WEI144" s="327"/>
      <c r="WEV144" s="327"/>
      <c r="WFI144" s="327"/>
      <c r="WFV144" s="327"/>
      <c r="WGI144" s="327"/>
      <c r="WGV144" s="327"/>
      <c r="WHI144" s="327"/>
      <c r="WHV144" s="327"/>
      <c r="WII144" s="327"/>
      <c r="WIV144" s="327"/>
      <c r="WJI144" s="327"/>
      <c r="WJV144" s="327"/>
      <c r="WKI144" s="327"/>
      <c r="WKV144" s="327"/>
      <c r="WLI144" s="327"/>
      <c r="WLV144" s="327"/>
      <c r="WMI144" s="327"/>
      <c r="WMV144" s="327"/>
      <c r="WNI144" s="327"/>
      <c r="WNV144" s="327"/>
      <c r="WOI144" s="327"/>
      <c r="WOV144" s="327"/>
      <c r="WPI144" s="327"/>
      <c r="WPV144" s="327"/>
      <c r="WQI144" s="327"/>
      <c r="WQV144" s="327"/>
      <c r="WRI144" s="327"/>
      <c r="WRV144" s="327"/>
      <c r="WSI144" s="327"/>
      <c r="WSV144" s="327"/>
      <c r="WTI144" s="327"/>
      <c r="WTV144" s="327"/>
      <c r="WUI144" s="327"/>
      <c r="WUV144" s="327"/>
      <c r="WVI144" s="327"/>
      <c r="WVV144" s="327"/>
      <c r="WWI144" s="327"/>
      <c r="WWV144" s="327"/>
      <c r="WXI144" s="327"/>
      <c r="WXV144" s="327"/>
      <c r="WYI144" s="327"/>
      <c r="WYV144" s="327"/>
      <c r="WZI144" s="327"/>
      <c r="WZV144" s="327"/>
      <c r="XAI144" s="327"/>
      <c r="XAV144" s="327"/>
      <c r="XBI144" s="327"/>
      <c r="XBV144" s="327"/>
      <c r="XCI144" s="327"/>
      <c r="XCV144" s="327"/>
      <c r="XDI144" s="327"/>
      <c r="XDV144" s="327"/>
      <c r="XEI144" s="327"/>
      <c r="XEV144" s="327"/>
    </row>
    <row r="145" spans="2:1023 1036:2037 2050:3064 3077:4091 4104:5118 5131:6132 6145:7159 7172:8186 8199:9213 9226:10240 10253:11254 11267:12281 12294:13308 13321:14335 14348:15349 15362:16376" s="326" customFormat="1" ht="24" customHeight="1" x14ac:dyDescent="0.35">
      <c r="B145" s="369" t="s">
        <v>344</v>
      </c>
      <c r="C145" s="369" t="s">
        <v>376</v>
      </c>
      <c r="D145" s="369" t="s">
        <v>308</v>
      </c>
      <c r="E145" s="369" t="s">
        <v>432</v>
      </c>
      <c r="F145" s="369" t="s">
        <v>71</v>
      </c>
      <c r="G145" s="369" t="s">
        <v>71</v>
      </c>
      <c r="H145" s="369" t="s">
        <v>398</v>
      </c>
      <c r="I145" s="369" t="s">
        <v>96</v>
      </c>
      <c r="J145" s="370">
        <v>2140471187</v>
      </c>
      <c r="K145" s="369" t="s">
        <v>71</v>
      </c>
      <c r="L145" s="369"/>
      <c r="M145" s="369"/>
      <c r="N145" s="369"/>
      <c r="V145" s="327"/>
      <c r="AI145" s="327"/>
      <c r="AV145" s="327"/>
      <c r="BI145" s="327"/>
      <c r="BV145" s="327"/>
      <c r="CI145" s="327"/>
      <c r="CV145" s="327"/>
      <c r="DI145" s="327"/>
      <c r="DV145" s="327"/>
      <c r="EI145" s="327"/>
      <c r="EV145" s="327"/>
      <c r="FI145" s="327"/>
      <c r="FV145" s="327"/>
      <c r="GI145" s="327"/>
      <c r="GV145" s="327"/>
      <c r="HI145" s="327"/>
      <c r="HV145" s="327"/>
      <c r="II145" s="327"/>
      <c r="IV145" s="327"/>
      <c r="JI145" s="327"/>
      <c r="JV145" s="327"/>
      <c r="KI145" s="327"/>
      <c r="KV145" s="327"/>
      <c r="LI145" s="327"/>
      <c r="LV145" s="327"/>
      <c r="MI145" s="327"/>
      <c r="MV145" s="327"/>
      <c r="NI145" s="327"/>
      <c r="NV145" s="327"/>
      <c r="OI145" s="327"/>
      <c r="OV145" s="327"/>
      <c r="PI145" s="327"/>
      <c r="PV145" s="327"/>
      <c r="QI145" s="327"/>
      <c r="QV145" s="327"/>
      <c r="RI145" s="327"/>
      <c r="RV145" s="327"/>
      <c r="SI145" s="327"/>
      <c r="SV145" s="327"/>
      <c r="TI145" s="327"/>
      <c r="TV145" s="327"/>
      <c r="UI145" s="327"/>
      <c r="UV145" s="327"/>
      <c r="VI145" s="327"/>
      <c r="VV145" s="327"/>
      <c r="WI145" s="327"/>
      <c r="WV145" s="327"/>
      <c r="XI145" s="327"/>
      <c r="XV145" s="327"/>
      <c r="YI145" s="327"/>
      <c r="YV145" s="327"/>
      <c r="ZI145" s="327"/>
      <c r="ZV145" s="327"/>
      <c r="AAI145" s="327"/>
      <c r="AAV145" s="327"/>
      <c r="ABI145" s="327"/>
      <c r="ABV145" s="327"/>
      <c r="ACI145" s="327"/>
      <c r="ACV145" s="327"/>
      <c r="ADI145" s="327"/>
      <c r="ADV145" s="327"/>
      <c r="AEI145" s="327"/>
      <c r="AEV145" s="327"/>
      <c r="AFI145" s="327"/>
      <c r="AFV145" s="327"/>
      <c r="AGI145" s="327"/>
      <c r="AGV145" s="327"/>
      <c r="AHI145" s="327"/>
      <c r="AHV145" s="327"/>
      <c r="AII145" s="327"/>
      <c r="AIV145" s="327"/>
      <c r="AJI145" s="327"/>
      <c r="AJV145" s="327"/>
      <c r="AKI145" s="327"/>
      <c r="AKV145" s="327"/>
      <c r="ALI145" s="327"/>
      <c r="ALV145" s="327"/>
      <c r="AMI145" s="327"/>
      <c r="AMV145" s="327"/>
      <c r="ANI145" s="327"/>
      <c r="ANV145" s="327"/>
      <c r="AOI145" s="327"/>
      <c r="AOV145" s="327"/>
      <c r="API145" s="327"/>
      <c r="APV145" s="327"/>
      <c r="AQI145" s="327"/>
      <c r="AQV145" s="327"/>
      <c r="ARI145" s="327"/>
      <c r="ARV145" s="327"/>
      <c r="ASI145" s="327"/>
      <c r="ASV145" s="327"/>
      <c r="ATI145" s="327"/>
      <c r="ATV145" s="327"/>
      <c r="AUI145" s="327"/>
      <c r="AUV145" s="327"/>
      <c r="AVI145" s="327"/>
      <c r="AVV145" s="327"/>
      <c r="AWI145" s="327"/>
      <c r="AWV145" s="327"/>
      <c r="AXI145" s="327"/>
      <c r="AXV145" s="327"/>
      <c r="AYI145" s="327"/>
      <c r="AYV145" s="327"/>
      <c r="AZI145" s="327"/>
      <c r="AZV145" s="327"/>
      <c r="BAI145" s="327"/>
      <c r="BAV145" s="327"/>
      <c r="BBI145" s="327"/>
      <c r="BBV145" s="327"/>
      <c r="BCI145" s="327"/>
      <c r="BCV145" s="327"/>
      <c r="BDI145" s="327"/>
      <c r="BDV145" s="327"/>
      <c r="BEI145" s="327"/>
      <c r="BEV145" s="327"/>
      <c r="BFI145" s="327"/>
      <c r="BFV145" s="327"/>
      <c r="BGI145" s="327"/>
      <c r="BGV145" s="327"/>
      <c r="BHI145" s="327"/>
      <c r="BHV145" s="327"/>
      <c r="BII145" s="327"/>
      <c r="BIV145" s="327"/>
      <c r="BJI145" s="327"/>
      <c r="BJV145" s="327"/>
      <c r="BKI145" s="327"/>
      <c r="BKV145" s="327"/>
      <c r="BLI145" s="327"/>
      <c r="BLV145" s="327"/>
      <c r="BMI145" s="327"/>
      <c r="BMV145" s="327"/>
      <c r="BNI145" s="327"/>
      <c r="BNV145" s="327"/>
      <c r="BOI145" s="327"/>
      <c r="BOV145" s="327"/>
      <c r="BPI145" s="327"/>
      <c r="BPV145" s="327"/>
      <c r="BQI145" s="327"/>
      <c r="BQV145" s="327"/>
      <c r="BRI145" s="327"/>
      <c r="BRV145" s="327"/>
      <c r="BSI145" s="327"/>
      <c r="BSV145" s="327"/>
      <c r="BTI145" s="327"/>
      <c r="BTV145" s="327"/>
      <c r="BUI145" s="327"/>
      <c r="BUV145" s="327"/>
      <c r="BVI145" s="327"/>
      <c r="BVV145" s="327"/>
      <c r="BWI145" s="327"/>
      <c r="BWV145" s="327"/>
      <c r="BXI145" s="327"/>
      <c r="BXV145" s="327"/>
      <c r="BYI145" s="327"/>
      <c r="BYV145" s="327"/>
      <c r="BZI145" s="327"/>
      <c r="BZV145" s="327"/>
      <c r="CAI145" s="327"/>
      <c r="CAV145" s="327"/>
      <c r="CBI145" s="327"/>
      <c r="CBV145" s="327"/>
      <c r="CCI145" s="327"/>
      <c r="CCV145" s="327"/>
      <c r="CDI145" s="327"/>
      <c r="CDV145" s="327"/>
      <c r="CEI145" s="327"/>
      <c r="CEV145" s="327"/>
      <c r="CFI145" s="327"/>
      <c r="CFV145" s="327"/>
      <c r="CGI145" s="327"/>
      <c r="CGV145" s="327"/>
      <c r="CHI145" s="327"/>
      <c r="CHV145" s="327"/>
      <c r="CII145" s="327"/>
      <c r="CIV145" s="327"/>
      <c r="CJI145" s="327"/>
      <c r="CJV145" s="327"/>
      <c r="CKI145" s="327"/>
      <c r="CKV145" s="327"/>
      <c r="CLI145" s="327"/>
      <c r="CLV145" s="327"/>
      <c r="CMI145" s="327"/>
      <c r="CMV145" s="327"/>
      <c r="CNI145" s="327"/>
      <c r="CNV145" s="327"/>
      <c r="COI145" s="327"/>
      <c r="COV145" s="327"/>
      <c r="CPI145" s="327"/>
      <c r="CPV145" s="327"/>
      <c r="CQI145" s="327"/>
      <c r="CQV145" s="327"/>
      <c r="CRI145" s="327"/>
      <c r="CRV145" s="327"/>
      <c r="CSI145" s="327"/>
      <c r="CSV145" s="327"/>
      <c r="CTI145" s="327"/>
      <c r="CTV145" s="327"/>
      <c r="CUI145" s="327"/>
      <c r="CUV145" s="327"/>
      <c r="CVI145" s="327"/>
      <c r="CVV145" s="327"/>
      <c r="CWI145" s="327"/>
      <c r="CWV145" s="327"/>
      <c r="CXI145" s="327"/>
      <c r="CXV145" s="327"/>
      <c r="CYI145" s="327"/>
      <c r="CYV145" s="327"/>
      <c r="CZI145" s="327"/>
      <c r="CZV145" s="327"/>
      <c r="DAI145" s="327"/>
      <c r="DAV145" s="327"/>
      <c r="DBI145" s="327"/>
      <c r="DBV145" s="327"/>
      <c r="DCI145" s="327"/>
      <c r="DCV145" s="327"/>
      <c r="DDI145" s="327"/>
      <c r="DDV145" s="327"/>
      <c r="DEI145" s="327"/>
      <c r="DEV145" s="327"/>
      <c r="DFI145" s="327"/>
      <c r="DFV145" s="327"/>
      <c r="DGI145" s="327"/>
      <c r="DGV145" s="327"/>
      <c r="DHI145" s="327"/>
      <c r="DHV145" s="327"/>
      <c r="DII145" s="327"/>
      <c r="DIV145" s="327"/>
      <c r="DJI145" s="327"/>
      <c r="DJV145" s="327"/>
      <c r="DKI145" s="327"/>
      <c r="DKV145" s="327"/>
      <c r="DLI145" s="327"/>
      <c r="DLV145" s="327"/>
      <c r="DMI145" s="327"/>
      <c r="DMV145" s="327"/>
      <c r="DNI145" s="327"/>
      <c r="DNV145" s="327"/>
      <c r="DOI145" s="327"/>
      <c r="DOV145" s="327"/>
      <c r="DPI145" s="327"/>
      <c r="DPV145" s="327"/>
      <c r="DQI145" s="327"/>
      <c r="DQV145" s="327"/>
      <c r="DRI145" s="327"/>
      <c r="DRV145" s="327"/>
      <c r="DSI145" s="327"/>
      <c r="DSV145" s="327"/>
      <c r="DTI145" s="327"/>
      <c r="DTV145" s="327"/>
      <c r="DUI145" s="327"/>
      <c r="DUV145" s="327"/>
      <c r="DVI145" s="327"/>
      <c r="DVV145" s="327"/>
      <c r="DWI145" s="327"/>
      <c r="DWV145" s="327"/>
      <c r="DXI145" s="327"/>
      <c r="DXV145" s="327"/>
      <c r="DYI145" s="327"/>
      <c r="DYV145" s="327"/>
      <c r="DZI145" s="327"/>
      <c r="DZV145" s="327"/>
      <c r="EAI145" s="327"/>
      <c r="EAV145" s="327"/>
      <c r="EBI145" s="327"/>
      <c r="EBV145" s="327"/>
      <c r="ECI145" s="327"/>
      <c r="ECV145" s="327"/>
      <c r="EDI145" s="327"/>
      <c r="EDV145" s="327"/>
      <c r="EEI145" s="327"/>
      <c r="EEV145" s="327"/>
      <c r="EFI145" s="327"/>
      <c r="EFV145" s="327"/>
      <c r="EGI145" s="327"/>
      <c r="EGV145" s="327"/>
      <c r="EHI145" s="327"/>
      <c r="EHV145" s="327"/>
      <c r="EII145" s="327"/>
      <c r="EIV145" s="327"/>
      <c r="EJI145" s="327"/>
      <c r="EJV145" s="327"/>
      <c r="EKI145" s="327"/>
      <c r="EKV145" s="327"/>
      <c r="ELI145" s="327"/>
      <c r="ELV145" s="327"/>
      <c r="EMI145" s="327"/>
      <c r="EMV145" s="327"/>
      <c r="ENI145" s="327"/>
      <c r="ENV145" s="327"/>
      <c r="EOI145" s="327"/>
      <c r="EOV145" s="327"/>
      <c r="EPI145" s="327"/>
      <c r="EPV145" s="327"/>
      <c r="EQI145" s="327"/>
      <c r="EQV145" s="327"/>
      <c r="ERI145" s="327"/>
      <c r="ERV145" s="327"/>
      <c r="ESI145" s="327"/>
      <c r="ESV145" s="327"/>
      <c r="ETI145" s="327"/>
      <c r="ETV145" s="327"/>
      <c r="EUI145" s="327"/>
      <c r="EUV145" s="327"/>
      <c r="EVI145" s="327"/>
      <c r="EVV145" s="327"/>
      <c r="EWI145" s="327"/>
      <c r="EWV145" s="327"/>
      <c r="EXI145" s="327"/>
      <c r="EXV145" s="327"/>
      <c r="EYI145" s="327"/>
      <c r="EYV145" s="327"/>
      <c r="EZI145" s="327"/>
      <c r="EZV145" s="327"/>
      <c r="FAI145" s="327"/>
      <c r="FAV145" s="327"/>
      <c r="FBI145" s="327"/>
      <c r="FBV145" s="327"/>
      <c r="FCI145" s="327"/>
      <c r="FCV145" s="327"/>
      <c r="FDI145" s="327"/>
      <c r="FDV145" s="327"/>
      <c r="FEI145" s="327"/>
      <c r="FEV145" s="327"/>
      <c r="FFI145" s="327"/>
      <c r="FFV145" s="327"/>
      <c r="FGI145" s="327"/>
      <c r="FGV145" s="327"/>
      <c r="FHI145" s="327"/>
      <c r="FHV145" s="327"/>
      <c r="FII145" s="327"/>
      <c r="FIV145" s="327"/>
      <c r="FJI145" s="327"/>
      <c r="FJV145" s="327"/>
      <c r="FKI145" s="327"/>
      <c r="FKV145" s="327"/>
      <c r="FLI145" s="327"/>
      <c r="FLV145" s="327"/>
      <c r="FMI145" s="327"/>
      <c r="FMV145" s="327"/>
      <c r="FNI145" s="327"/>
      <c r="FNV145" s="327"/>
      <c r="FOI145" s="327"/>
      <c r="FOV145" s="327"/>
      <c r="FPI145" s="327"/>
      <c r="FPV145" s="327"/>
      <c r="FQI145" s="327"/>
      <c r="FQV145" s="327"/>
      <c r="FRI145" s="327"/>
      <c r="FRV145" s="327"/>
      <c r="FSI145" s="327"/>
      <c r="FSV145" s="327"/>
      <c r="FTI145" s="327"/>
      <c r="FTV145" s="327"/>
      <c r="FUI145" s="327"/>
      <c r="FUV145" s="327"/>
      <c r="FVI145" s="327"/>
      <c r="FVV145" s="327"/>
      <c r="FWI145" s="327"/>
      <c r="FWV145" s="327"/>
      <c r="FXI145" s="327"/>
      <c r="FXV145" s="327"/>
      <c r="FYI145" s="327"/>
      <c r="FYV145" s="327"/>
      <c r="FZI145" s="327"/>
      <c r="FZV145" s="327"/>
      <c r="GAI145" s="327"/>
      <c r="GAV145" s="327"/>
      <c r="GBI145" s="327"/>
      <c r="GBV145" s="327"/>
      <c r="GCI145" s="327"/>
      <c r="GCV145" s="327"/>
      <c r="GDI145" s="327"/>
      <c r="GDV145" s="327"/>
      <c r="GEI145" s="327"/>
      <c r="GEV145" s="327"/>
      <c r="GFI145" s="327"/>
      <c r="GFV145" s="327"/>
      <c r="GGI145" s="327"/>
      <c r="GGV145" s="327"/>
      <c r="GHI145" s="327"/>
      <c r="GHV145" s="327"/>
      <c r="GII145" s="327"/>
      <c r="GIV145" s="327"/>
      <c r="GJI145" s="327"/>
      <c r="GJV145" s="327"/>
      <c r="GKI145" s="327"/>
      <c r="GKV145" s="327"/>
      <c r="GLI145" s="327"/>
      <c r="GLV145" s="327"/>
      <c r="GMI145" s="327"/>
      <c r="GMV145" s="327"/>
      <c r="GNI145" s="327"/>
      <c r="GNV145" s="327"/>
      <c r="GOI145" s="327"/>
      <c r="GOV145" s="327"/>
      <c r="GPI145" s="327"/>
      <c r="GPV145" s="327"/>
      <c r="GQI145" s="327"/>
      <c r="GQV145" s="327"/>
      <c r="GRI145" s="327"/>
      <c r="GRV145" s="327"/>
      <c r="GSI145" s="327"/>
      <c r="GSV145" s="327"/>
      <c r="GTI145" s="327"/>
      <c r="GTV145" s="327"/>
      <c r="GUI145" s="327"/>
      <c r="GUV145" s="327"/>
      <c r="GVI145" s="327"/>
      <c r="GVV145" s="327"/>
      <c r="GWI145" s="327"/>
      <c r="GWV145" s="327"/>
      <c r="GXI145" s="327"/>
      <c r="GXV145" s="327"/>
      <c r="GYI145" s="327"/>
      <c r="GYV145" s="327"/>
      <c r="GZI145" s="327"/>
      <c r="GZV145" s="327"/>
      <c r="HAI145" s="327"/>
      <c r="HAV145" s="327"/>
      <c r="HBI145" s="327"/>
      <c r="HBV145" s="327"/>
      <c r="HCI145" s="327"/>
      <c r="HCV145" s="327"/>
      <c r="HDI145" s="327"/>
      <c r="HDV145" s="327"/>
      <c r="HEI145" s="327"/>
      <c r="HEV145" s="327"/>
      <c r="HFI145" s="327"/>
      <c r="HFV145" s="327"/>
      <c r="HGI145" s="327"/>
      <c r="HGV145" s="327"/>
      <c r="HHI145" s="327"/>
      <c r="HHV145" s="327"/>
      <c r="HII145" s="327"/>
      <c r="HIV145" s="327"/>
      <c r="HJI145" s="327"/>
      <c r="HJV145" s="327"/>
      <c r="HKI145" s="327"/>
      <c r="HKV145" s="327"/>
      <c r="HLI145" s="327"/>
      <c r="HLV145" s="327"/>
      <c r="HMI145" s="327"/>
      <c r="HMV145" s="327"/>
      <c r="HNI145" s="327"/>
      <c r="HNV145" s="327"/>
      <c r="HOI145" s="327"/>
      <c r="HOV145" s="327"/>
      <c r="HPI145" s="327"/>
      <c r="HPV145" s="327"/>
      <c r="HQI145" s="327"/>
      <c r="HQV145" s="327"/>
      <c r="HRI145" s="327"/>
      <c r="HRV145" s="327"/>
      <c r="HSI145" s="327"/>
      <c r="HSV145" s="327"/>
      <c r="HTI145" s="327"/>
      <c r="HTV145" s="327"/>
      <c r="HUI145" s="327"/>
      <c r="HUV145" s="327"/>
      <c r="HVI145" s="327"/>
      <c r="HVV145" s="327"/>
      <c r="HWI145" s="327"/>
      <c r="HWV145" s="327"/>
      <c r="HXI145" s="327"/>
      <c r="HXV145" s="327"/>
      <c r="HYI145" s="327"/>
      <c r="HYV145" s="327"/>
      <c r="HZI145" s="327"/>
      <c r="HZV145" s="327"/>
      <c r="IAI145" s="327"/>
      <c r="IAV145" s="327"/>
      <c r="IBI145" s="327"/>
      <c r="IBV145" s="327"/>
      <c r="ICI145" s="327"/>
      <c r="ICV145" s="327"/>
      <c r="IDI145" s="327"/>
      <c r="IDV145" s="327"/>
      <c r="IEI145" s="327"/>
      <c r="IEV145" s="327"/>
      <c r="IFI145" s="327"/>
      <c r="IFV145" s="327"/>
      <c r="IGI145" s="327"/>
      <c r="IGV145" s="327"/>
      <c r="IHI145" s="327"/>
      <c r="IHV145" s="327"/>
      <c r="III145" s="327"/>
      <c r="IIV145" s="327"/>
      <c r="IJI145" s="327"/>
      <c r="IJV145" s="327"/>
      <c r="IKI145" s="327"/>
      <c r="IKV145" s="327"/>
      <c r="ILI145" s="327"/>
      <c r="ILV145" s="327"/>
      <c r="IMI145" s="327"/>
      <c r="IMV145" s="327"/>
      <c r="INI145" s="327"/>
      <c r="INV145" s="327"/>
      <c r="IOI145" s="327"/>
      <c r="IOV145" s="327"/>
      <c r="IPI145" s="327"/>
      <c r="IPV145" s="327"/>
      <c r="IQI145" s="327"/>
      <c r="IQV145" s="327"/>
      <c r="IRI145" s="327"/>
      <c r="IRV145" s="327"/>
      <c r="ISI145" s="327"/>
      <c r="ISV145" s="327"/>
      <c r="ITI145" s="327"/>
      <c r="ITV145" s="327"/>
      <c r="IUI145" s="327"/>
      <c r="IUV145" s="327"/>
      <c r="IVI145" s="327"/>
      <c r="IVV145" s="327"/>
      <c r="IWI145" s="327"/>
      <c r="IWV145" s="327"/>
      <c r="IXI145" s="327"/>
      <c r="IXV145" s="327"/>
      <c r="IYI145" s="327"/>
      <c r="IYV145" s="327"/>
      <c r="IZI145" s="327"/>
      <c r="IZV145" s="327"/>
      <c r="JAI145" s="327"/>
      <c r="JAV145" s="327"/>
      <c r="JBI145" s="327"/>
      <c r="JBV145" s="327"/>
      <c r="JCI145" s="327"/>
      <c r="JCV145" s="327"/>
      <c r="JDI145" s="327"/>
      <c r="JDV145" s="327"/>
      <c r="JEI145" s="327"/>
      <c r="JEV145" s="327"/>
      <c r="JFI145" s="327"/>
      <c r="JFV145" s="327"/>
      <c r="JGI145" s="327"/>
      <c r="JGV145" s="327"/>
      <c r="JHI145" s="327"/>
      <c r="JHV145" s="327"/>
      <c r="JII145" s="327"/>
      <c r="JIV145" s="327"/>
      <c r="JJI145" s="327"/>
      <c r="JJV145" s="327"/>
      <c r="JKI145" s="327"/>
      <c r="JKV145" s="327"/>
      <c r="JLI145" s="327"/>
      <c r="JLV145" s="327"/>
      <c r="JMI145" s="327"/>
      <c r="JMV145" s="327"/>
      <c r="JNI145" s="327"/>
      <c r="JNV145" s="327"/>
      <c r="JOI145" s="327"/>
      <c r="JOV145" s="327"/>
      <c r="JPI145" s="327"/>
      <c r="JPV145" s="327"/>
      <c r="JQI145" s="327"/>
      <c r="JQV145" s="327"/>
      <c r="JRI145" s="327"/>
      <c r="JRV145" s="327"/>
      <c r="JSI145" s="327"/>
      <c r="JSV145" s="327"/>
      <c r="JTI145" s="327"/>
      <c r="JTV145" s="327"/>
      <c r="JUI145" s="327"/>
      <c r="JUV145" s="327"/>
      <c r="JVI145" s="327"/>
      <c r="JVV145" s="327"/>
      <c r="JWI145" s="327"/>
      <c r="JWV145" s="327"/>
      <c r="JXI145" s="327"/>
      <c r="JXV145" s="327"/>
      <c r="JYI145" s="327"/>
      <c r="JYV145" s="327"/>
      <c r="JZI145" s="327"/>
      <c r="JZV145" s="327"/>
      <c r="KAI145" s="327"/>
      <c r="KAV145" s="327"/>
      <c r="KBI145" s="327"/>
      <c r="KBV145" s="327"/>
      <c r="KCI145" s="327"/>
      <c r="KCV145" s="327"/>
      <c r="KDI145" s="327"/>
      <c r="KDV145" s="327"/>
      <c r="KEI145" s="327"/>
      <c r="KEV145" s="327"/>
      <c r="KFI145" s="327"/>
      <c r="KFV145" s="327"/>
      <c r="KGI145" s="327"/>
      <c r="KGV145" s="327"/>
      <c r="KHI145" s="327"/>
      <c r="KHV145" s="327"/>
      <c r="KII145" s="327"/>
      <c r="KIV145" s="327"/>
      <c r="KJI145" s="327"/>
      <c r="KJV145" s="327"/>
      <c r="KKI145" s="327"/>
      <c r="KKV145" s="327"/>
      <c r="KLI145" s="327"/>
      <c r="KLV145" s="327"/>
      <c r="KMI145" s="327"/>
      <c r="KMV145" s="327"/>
      <c r="KNI145" s="327"/>
      <c r="KNV145" s="327"/>
      <c r="KOI145" s="327"/>
      <c r="KOV145" s="327"/>
      <c r="KPI145" s="327"/>
      <c r="KPV145" s="327"/>
      <c r="KQI145" s="327"/>
      <c r="KQV145" s="327"/>
      <c r="KRI145" s="327"/>
      <c r="KRV145" s="327"/>
      <c r="KSI145" s="327"/>
      <c r="KSV145" s="327"/>
      <c r="KTI145" s="327"/>
      <c r="KTV145" s="327"/>
      <c r="KUI145" s="327"/>
      <c r="KUV145" s="327"/>
      <c r="KVI145" s="327"/>
      <c r="KVV145" s="327"/>
      <c r="KWI145" s="327"/>
      <c r="KWV145" s="327"/>
      <c r="KXI145" s="327"/>
      <c r="KXV145" s="327"/>
      <c r="KYI145" s="327"/>
      <c r="KYV145" s="327"/>
      <c r="KZI145" s="327"/>
      <c r="KZV145" s="327"/>
      <c r="LAI145" s="327"/>
      <c r="LAV145" s="327"/>
      <c r="LBI145" s="327"/>
      <c r="LBV145" s="327"/>
      <c r="LCI145" s="327"/>
      <c r="LCV145" s="327"/>
      <c r="LDI145" s="327"/>
      <c r="LDV145" s="327"/>
      <c r="LEI145" s="327"/>
      <c r="LEV145" s="327"/>
      <c r="LFI145" s="327"/>
      <c r="LFV145" s="327"/>
      <c r="LGI145" s="327"/>
      <c r="LGV145" s="327"/>
      <c r="LHI145" s="327"/>
      <c r="LHV145" s="327"/>
      <c r="LII145" s="327"/>
      <c r="LIV145" s="327"/>
      <c r="LJI145" s="327"/>
      <c r="LJV145" s="327"/>
      <c r="LKI145" s="327"/>
      <c r="LKV145" s="327"/>
      <c r="LLI145" s="327"/>
      <c r="LLV145" s="327"/>
      <c r="LMI145" s="327"/>
      <c r="LMV145" s="327"/>
      <c r="LNI145" s="327"/>
      <c r="LNV145" s="327"/>
      <c r="LOI145" s="327"/>
      <c r="LOV145" s="327"/>
      <c r="LPI145" s="327"/>
      <c r="LPV145" s="327"/>
      <c r="LQI145" s="327"/>
      <c r="LQV145" s="327"/>
      <c r="LRI145" s="327"/>
      <c r="LRV145" s="327"/>
      <c r="LSI145" s="327"/>
      <c r="LSV145" s="327"/>
      <c r="LTI145" s="327"/>
      <c r="LTV145" s="327"/>
      <c r="LUI145" s="327"/>
      <c r="LUV145" s="327"/>
      <c r="LVI145" s="327"/>
      <c r="LVV145" s="327"/>
      <c r="LWI145" s="327"/>
      <c r="LWV145" s="327"/>
      <c r="LXI145" s="327"/>
      <c r="LXV145" s="327"/>
      <c r="LYI145" s="327"/>
      <c r="LYV145" s="327"/>
      <c r="LZI145" s="327"/>
      <c r="LZV145" s="327"/>
      <c r="MAI145" s="327"/>
      <c r="MAV145" s="327"/>
      <c r="MBI145" s="327"/>
      <c r="MBV145" s="327"/>
      <c r="MCI145" s="327"/>
      <c r="MCV145" s="327"/>
      <c r="MDI145" s="327"/>
      <c r="MDV145" s="327"/>
      <c r="MEI145" s="327"/>
      <c r="MEV145" s="327"/>
      <c r="MFI145" s="327"/>
      <c r="MFV145" s="327"/>
      <c r="MGI145" s="327"/>
      <c r="MGV145" s="327"/>
      <c r="MHI145" s="327"/>
      <c r="MHV145" s="327"/>
      <c r="MII145" s="327"/>
      <c r="MIV145" s="327"/>
      <c r="MJI145" s="327"/>
      <c r="MJV145" s="327"/>
      <c r="MKI145" s="327"/>
      <c r="MKV145" s="327"/>
      <c r="MLI145" s="327"/>
      <c r="MLV145" s="327"/>
      <c r="MMI145" s="327"/>
      <c r="MMV145" s="327"/>
      <c r="MNI145" s="327"/>
      <c r="MNV145" s="327"/>
      <c r="MOI145" s="327"/>
      <c r="MOV145" s="327"/>
      <c r="MPI145" s="327"/>
      <c r="MPV145" s="327"/>
      <c r="MQI145" s="327"/>
      <c r="MQV145" s="327"/>
      <c r="MRI145" s="327"/>
      <c r="MRV145" s="327"/>
      <c r="MSI145" s="327"/>
      <c r="MSV145" s="327"/>
      <c r="MTI145" s="327"/>
      <c r="MTV145" s="327"/>
      <c r="MUI145" s="327"/>
      <c r="MUV145" s="327"/>
      <c r="MVI145" s="327"/>
      <c r="MVV145" s="327"/>
      <c r="MWI145" s="327"/>
      <c r="MWV145" s="327"/>
      <c r="MXI145" s="327"/>
      <c r="MXV145" s="327"/>
      <c r="MYI145" s="327"/>
      <c r="MYV145" s="327"/>
      <c r="MZI145" s="327"/>
      <c r="MZV145" s="327"/>
      <c r="NAI145" s="327"/>
      <c r="NAV145" s="327"/>
      <c r="NBI145" s="327"/>
      <c r="NBV145" s="327"/>
      <c r="NCI145" s="327"/>
      <c r="NCV145" s="327"/>
      <c r="NDI145" s="327"/>
      <c r="NDV145" s="327"/>
      <c r="NEI145" s="327"/>
      <c r="NEV145" s="327"/>
      <c r="NFI145" s="327"/>
      <c r="NFV145" s="327"/>
      <c r="NGI145" s="327"/>
      <c r="NGV145" s="327"/>
      <c r="NHI145" s="327"/>
      <c r="NHV145" s="327"/>
      <c r="NII145" s="327"/>
      <c r="NIV145" s="327"/>
      <c r="NJI145" s="327"/>
      <c r="NJV145" s="327"/>
      <c r="NKI145" s="327"/>
      <c r="NKV145" s="327"/>
      <c r="NLI145" s="327"/>
      <c r="NLV145" s="327"/>
      <c r="NMI145" s="327"/>
      <c r="NMV145" s="327"/>
      <c r="NNI145" s="327"/>
      <c r="NNV145" s="327"/>
      <c r="NOI145" s="327"/>
      <c r="NOV145" s="327"/>
      <c r="NPI145" s="327"/>
      <c r="NPV145" s="327"/>
      <c r="NQI145" s="327"/>
      <c r="NQV145" s="327"/>
      <c r="NRI145" s="327"/>
      <c r="NRV145" s="327"/>
      <c r="NSI145" s="327"/>
      <c r="NSV145" s="327"/>
      <c r="NTI145" s="327"/>
      <c r="NTV145" s="327"/>
      <c r="NUI145" s="327"/>
      <c r="NUV145" s="327"/>
      <c r="NVI145" s="327"/>
      <c r="NVV145" s="327"/>
      <c r="NWI145" s="327"/>
      <c r="NWV145" s="327"/>
      <c r="NXI145" s="327"/>
      <c r="NXV145" s="327"/>
      <c r="NYI145" s="327"/>
      <c r="NYV145" s="327"/>
      <c r="NZI145" s="327"/>
      <c r="NZV145" s="327"/>
      <c r="OAI145" s="327"/>
      <c r="OAV145" s="327"/>
      <c r="OBI145" s="327"/>
      <c r="OBV145" s="327"/>
      <c r="OCI145" s="327"/>
      <c r="OCV145" s="327"/>
      <c r="ODI145" s="327"/>
      <c r="ODV145" s="327"/>
      <c r="OEI145" s="327"/>
      <c r="OEV145" s="327"/>
      <c r="OFI145" s="327"/>
      <c r="OFV145" s="327"/>
      <c r="OGI145" s="327"/>
      <c r="OGV145" s="327"/>
      <c r="OHI145" s="327"/>
      <c r="OHV145" s="327"/>
      <c r="OII145" s="327"/>
      <c r="OIV145" s="327"/>
      <c r="OJI145" s="327"/>
      <c r="OJV145" s="327"/>
      <c r="OKI145" s="327"/>
      <c r="OKV145" s="327"/>
      <c r="OLI145" s="327"/>
      <c r="OLV145" s="327"/>
      <c r="OMI145" s="327"/>
      <c r="OMV145" s="327"/>
      <c r="ONI145" s="327"/>
      <c r="ONV145" s="327"/>
      <c r="OOI145" s="327"/>
      <c r="OOV145" s="327"/>
      <c r="OPI145" s="327"/>
      <c r="OPV145" s="327"/>
      <c r="OQI145" s="327"/>
      <c r="OQV145" s="327"/>
      <c r="ORI145" s="327"/>
      <c r="ORV145" s="327"/>
      <c r="OSI145" s="327"/>
      <c r="OSV145" s="327"/>
      <c r="OTI145" s="327"/>
      <c r="OTV145" s="327"/>
      <c r="OUI145" s="327"/>
      <c r="OUV145" s="327"/>
      <c r="OVI145" s="327"/>
      <c r="OVV145" s="327"/>
      <c r="OWI145" s="327"/>
      <c r="OWV145" s="327"/>
      <c r="OXI145" s="327"/>
      <c r="OXV145" s="327"/>
      <c r="OYI145" s="327"/>
      <c r="OYV145" s="327"/>
      <c r="OZI145" s="327"/>
      <c r="OZV145" s="327"/>
      <c r="PAI145" s="327"/>
      <c r="PAV145" s="327"/>
      <c r="PBI145" s="327"/>
      <c r="PBV145" s="327"/>
      <c r="PCI145" s="327"/>
      <c r="PCV145" s="327"/>
      <c r="PDI145" s="327"/>
      <c r="PDV145" s="327"/>
      <c r="PEI145" s="327"/>
      <c r="PEV145" s="327"/>
      <c r="PFI145" s="327"/>
      <c r="PFV145" s="327"/>
      <c r="PGI145" s="327"/>
      <c r="PGV145" s="327"/>
      <c r="PHI145" s="327"/>
      <c r="PHV145" s="327"/>
      <c r="PII145" s="327"/>
      <c r="PIV145" s="327"/>
      <c r="PJI145" s="327"/>
      <c r="PJV145" s="327"/>
      <c r="PKI145" s="327"/>
      <c r="PKV145" s="327"/>
      <c r="PLI145" s="327"/>
      <c r="PLV145" s="327"/>
      <c r="PMI145" s="327"/>
      <c r="PMV145" s="327"/>
      <c r="PNI145" s="327"/>
      <c r="PNV145" s="327"/>
      <c r="POI145" s="327"/>
      <c r="POV145" s="327"/>
      <c r="PPI145" s="327"/>
      <c r="PPV145" s="327"/>
      <c r="PQI145" s="327"/>
      <c r="PQV145" s="327"/>
      <c r="PRI145" s="327"/>
      <c r="PRV145" s="327"/>
      <c r="PSI145" s="327"/>
      <c r="PSV145" s="327"/>
      <c r="PTI145" s="327"/>
      <c r="PTV145" s="327"/>
      <c r="PUI145" s="327"/>
      <c r="PUV145" s="327"/>
      <c r="PVI145" s="327"/>
      <c r="PVV145" s="327"/>
      <c r="PWI145" s="327"/>
      <c r="PWV145" s="327"/>
      <c r="PXI145" s="327"/>
      <c r="PXV145" s="327"/>
      <c r="PYI145" s="327"/>
      <c r="PYV145" s="327"/>
      <c r="PZI145" s="327"/>
      <c r="PZV145" s="327"/>
      <c r="QAI145" s="327"/>
      <c r="QAV145" s="327"/>
      <c r="QBI145" s="327"/>
      <c r="QBV145" s="327"/>
      <c r="QCI145" s="327"/>
      <c r="QCV145" s="327"/>
      <c r="QDI145" s="327"/>
      <c r="QDV145" s="327"/>
      <c r="QEI145" s="327"/>
      <c r="QEV145" s="327"/>
      <c r="QFI145" s="327"/>
      <c r="QFV145" s="327"/>
      <c r="QGI145" s="327"/>
      <c r="QGV145" s="327"/>
      <c r="QHI145" s="327"/>
      <c r="QHV145" s="327"/>
      <c r="QII145" s="327"/>
      <c r="QIV145" s="327"/>
      <c r="QJI145" s="327"/>
      <c r="QJV145" s="327"/>
      <c r="QKI145" s="327"/>
      <c r="QKV145" s="327"/>
      <c r="QLI145" s="327"/>
      <c r="QLV145" s="327"/>
      <c r="QMI145" s="327"/>
      <c r="QMV145" s="327"/>
      <c r="QNI145" s="327"/>
      <c r="QNV145" s="327"/>
      <c r="QOI145" s="327"/>
      <c r="QOV145" s="327"/>
      <c r="QPI145" s="327"/>
      <c r="QPV145" s="327"/>
      <c r="QQI145" s="327"/>
      <c r="QQV145" s="327"/>
      <c r="QRI145" s="327"/>
      <c r="QRV145" s="327"/>
      <c r="QSI145" s="327"/>
      <c r="QSV145" s="327"/>
      <c r="QTI145" s="327"/>
      <c r="QTV145" s="327"/>
      <c r="QUI145" s="327"/>
      <c r="QUV145" s="327"/>
      <c r="QVI145" s="327"/>
      <c r="QVV145" s="327"/>
      <c r="QWI145" s="327"/>
      <c r="QWV145" s="327"/>
      <c r="QXI145" s="327"/>
      <c r="QXV145" s="327"/>
      <c r="QYI145" s="327"/>
      <c r="QYV145" s="327"/>
      <c r="QZI145" s="327"/>
      <c r="QZV145" s="327"/>
      <c r="RAI145" s="327"/>
      <c r="RAV145" s="327"/>
      <c r="RBI145" s="327"/>
      <c r="RBV145" s="327"/>
      <c r="RCI145" s="327"/>
      <c r="RCV145" s="327"/>
      <c r="RDI145" s="327"/>
      <c r="RDV145" s="327"/>
      <c r="REI145" s="327"/>
      <c r="REV145" s="327"/>
      <c r="RFI145" s="327"/>
      <c r="RFV145" s="327"/>
      <c r="RGI145" s="327"/>
      <c r="RGV145" s="327"/>
      <c r="RHI145" s="327"/>
      <c r="RHV145" s="327"/>
      <c r="RII145" s="327"/>
      <c r="RIV145" s="327"/>
      <c r="RJI145" s="327"/>
      <c r="RJV145" s="327"/>
      <c r="RKI145" s="327"/>
      <c r="RKV145" s="327"/>
      <c r="RLI145" s="327"/>
      <c r="RLV145" s="327"/>
      <c r="RMI145" s="327"/>
      <c r="RMV145" s="327"/>
      <c r="RNI145" s="327"/>
      <c r="RNV145" s="327"/>
      <c r="ROI145" s="327"/>
      <c r="ROV145" s="327"/>
      <c r="RPI145" s="327"/>
      <c r="RPV145" s="327"/>
      <c r="RQI145" s="327"/>
      <c r="RQV145" s="327"/>
      <c r="RRI145" s="327"/>
      <c r="RRV145" s="327"/>
      <c r="RSI145" s="327"/>
      <c r="RSV145" s="327"/>
      <c r="RTI145" s="327"/>
      <c r="RTV145" s="327"/>
      <c r="RUI145" s="327"/>
      <c r="RUV145" s="327"/>
      <c r="RVI145" s="327"/>
      <c r="RVV145" s="327"/>
      <c r="RWI145" s="327"/>
      <c r="RWV145" s="327"/>
      <c r="RXI145" s="327"/>
      <c r="RXV145" s="327"/>
      <c r="RYI145" s="327"/>
      <c r="RYV145" s="327"/>
      <c r="RZI145" s="327"/>
      <c r="RZV145" s="327"/>
      <c r="SAI145" s="327"/>
      <c r="SAV145" s="327"/>
      <c r="SBI145" s="327"/>
      <c r="SBV145" s="327"/>
      <c r="SCI145" s="327"/>
      <c r="SCV145" s="327"/>
      <c r="SDI145" s="327"/>
      <c r="SDV145" s="327"/>
      <c r="SEI145" s="327"/>
      <c r="SEV145" s="327"/>
      <c r="SFI145" s="327"/>
      <c r="SFV145" s="327"/>
      <c r="SGI145" s="327"/>
      <c r="SGV145" s="327"/>
      <c r="SHI145" s="327"/>
      <c r="SHV145" s="327"/>
      <c r="SII145" s="327"/>
      <c r="SIV145" s="327"/>
      <c r="SJI145" s="327"/>
      <c r="SJV145" s="327"/>
      <c r="SKI145" s="327"/>
      <c r="SKV145" s="327"/>
      <c r="SLI145" s="327"/>
      <c r="SLV145" s="327"/>
      <c r="SMI145" s="327"/>
      <c r="SMV145" s="327"/>
      <c r="SNI145" s="327"/>
      <c r="SNV145" s="327"/>
      <c r="SOI145" s="327"/>
      <c r="SOV145" s="327"/>
      <c r="SPI145" s="327"/>
      <c r="SPV145" s="327"/>
      <c r="SQI145" s="327"/>
      <c r="SQV145" s="327"/>
      <c r="SRI145" s="327"/>
      <c r="SRV145" s="327"/>
      <c r="SSI145" s="327"/>
      <c r="SSV145" s="327"/>
      <c r="STI145" s="327"/>
      <c r="STV145" s="327"/>
      <c r="SUI145" s="327"/>
      <c r="SUV145" s="327"/>
      <c r="SVI145" s="327"/>
      <c r="SVV145" s="327"/>
      <c r="SWI145" s="327"/>
      <c r="SWV145" s="327"/>
      <c r="SXI145" s="327"/>
      <c r="SXV145" s="327"/>
      <c r="SYI145" s="327"/>
      <c r="SYV145" s="327"/>
      <c r="SZI145" s="327"/>
      <c r="SZV145" s="327"/>
      <c r="TAI145" s="327"/>
      <c r="TAV145" s="327"/>
      <c r="TBI145" s="327"/>
      <c r="TBV145" s="327"/>
      <c r="TCI145" s="327"/>
      <c r="TCV145" s="327"/>
      <c r="TDI145" s="327"/>
      <c r="TDV145" s="327"/>
      <c r="TEI145" s="327"/>
      <c r="TEV145" s="327"/>
      <c r="TFI145" s="327"/>
      <c r="TFV145" s="327"/>
      <c r="TGI145" s="327"/>
      <c r="TGV145" s="327"/>
      <c r="THI145" s="327"/>
      <c r="THV145" s="327"/>
      <c r="TII145" s="327"/>
      <c r="TIV145" s="327"/>
      <c r="TJI145" s="327"/>
      <c r="TJV145" s="327"/>
      <c r="TKI145" s="327"/>
      <c r="TKV145" s="327"/>
      <c r="TLI145" s="327"/>
      <c r="TLV145" s="327"/>
      <c r="TMI145" s="327"/>
      <c r="TMV145" s="327"/>
      <c r="TNI145" s="327"/>
      <c r="TNV145" s="327"/>
      <c r="TOI145" s="327"/>
      <c r="TOV145" s="327"/>
      <c r="TPI145" s="327"/>
      <c r="TPV145" s="327"/>
      <c r="TQI145" s="327"/>
      <c r="TQV145" s="327"/>
      <c r="TRI145" s="327"/>
      <c r="TRV145" s="327"/>
      <c r="TSI145" s="327"/>
      <c r="TSV145" s="327"/>
      <c r="TTI145" s="327"/>
      <c r="TTV145" s="327"/>
      <c r="TUI145" s="327"/>
      <c r="TUV145" s="327"/>
      <c r="TVI145" s="327"/>
      <c r="TVV145" s="327"/>
      <c r="TWI145" s="327"/>
      <c r="TWV145" s="327"/>
      <c r="TXI145" s="327"/>
      <c r="TXV145" s="327"/>
      <c r="TYI145" s="327"/>
      <c r="TYV145" s="327"/>
      <c r="TZI145" s="327"/>
      <c r="TZV145" s="327"/>
      <c r="UAI145" s="327"/>
      <c r="UAV145" s="327"/>
      <c r="UBI145" s="327"/>
      <c r="UBV145" s="327"/>
      <c r="UCI145" s="327"/>
      <c r="UCV145" s="327"/>
      <c r="UDI145" s="327"/>
      <c r="UDV145" s="327"/>
      <c r="UEI145" s="327"/>
      <c r="UEV145" s="327"/>
      <c r="UFI145" s="327"/>
      <c r="UFV145" s="327"/>
      <c r="UGI145" s="327"/>
      <c r="UGV145" s="327"/>
      <c r="UHI145" s="327"/>
      <c r="UHV145" s="327"/>
      <c r="UII145" s="327"/>
      <c r="UIV145" s="327"/>
      <c r="UJI145" s="327"/>
      <c r="UJV145" s="327"/>
      <c r="UKI145" s="327"/>
      <c r="UKV145" s="327"/>
      <c r="ULI145" s="327"/>
      <c r="ULV145" s="327"/>
      <c r="UMI145" s="327"/>
      <c r="UMV145" s="327"/>
      <c r="UNI145" s="327"/>
      <c r="UNV145" s="327"/>
      <c r="UOI145" s="327"/>
      <c r="UOV145" s="327"/>
      <c r="UPI145" s="327"/>
      <c r="UPV145" s="327"/>
      <c r="UQI145" s="327"/>
      <c r="UQV145" s="327"/>
      <c r="URI145" s="327"/>
      <c r="URV145" s="327"/>
      <c r="USI145" s="327"/>
      <c r="USV145" s="327"/>
      <c r="UTI145" s="327"/>
      <c r="UTV145" s="327"/>
      <c r="UUI145" s="327"/>
      <c r="UUV145" s="327"/>
      <c r="UVI145" s="327"/>
      <c r="UVV145" s="327"/>
      <c r="UWI145" s="327"/>
      <c r="UWV145" s="327"/>
      <c r="UXI145" s="327"/>
      <c r="UXV145" s="327"/>
      <c r="UYI145" s="327"/>
      <c r="UYV145" s="327"/>
      <c r="UZI145" s="327"/>
      <c r="UZV145" s="327"/>
      <c r="VAI145" s="327"/>
      <c r="VAV145" s="327"/>
      <c r="VBI145" s="327"/>
      <c r="VBV145" s="327"/>
      <c r="VCI145" s="327"/>
      <c r="VCV145" s="327"/>
      <c r="VDI145" s="327"/>
      <c r="VDV145" s="327"/>
      <c r="VEI145" s="327"/>
      <c r="VEV145" s="327"/>
      <c r="VFI145" s="327"/>
      <c r="VFV145" s="327"/>
      <c r="VGI145" s="327"/>
      <c r="VGV145" s="327"/>
      <c r="VHI145" s="327"/>
      <c r="VHV145" s="327"/>
      <c r="VII145" s="327"/>
      <c r="VIV145" s="327"/>
      <c r="VJI145" s="327"/>
      <c r="VJV145" s="327"/>
      <c r="VKI145" s="327"/>
      <c r="VKV145" s="327"/>
      <c r="VLI145" s="327"/>
      <c r="VLV145" s="327"/>
      <c r="VMI145" s="327"/>
      <c r="VMV145" s="327"/>
      <c r="VNI145" s="327"/>
      <c r="VNV145" s="327"/>
      <c r="VOI145" s="327"/>
      <c r="VOV145" s="327"/>
      <c r="VPI145" s="327"/>
      <c r="VPV145" s="327"/>
      <c r="VQI145" s="327"/>
      <c r="VQV145" s="327"/>
      <c r="VRI145" s="327"/>
      <c r="VRV145" s="327"/>
      <c r="VSI145" s="327"/>
      <c r="VSV145" s="327"/>
      <c r="VTI145" s="327"/>
      <c r="VTV145" s="327"/>
      <c r="VUI145" s="327"/>
      <c r="VUV145" s="327"/>
      <c r="VVI145" s="327"/>
      <c r="VVV145" s="327"/>
      <c r="VWI145" s="327"/>
      <c r="VWV145" s="327"/>
      <c r="VXI145" s="327"/>
      <c r="VXV145" s="327"/>
      <c r="VYI145" s="327"/>
      <c r="VYV145" s="327"/>
      <c r="VZI145" s="327"/>
      <c r="VZV145" s="327"/>
      <c r="WAI145" s="327"/>
      <c r="WAV145" s="327"/>
      <c r="WBI145" s="327"/>
      <c r="WBV145" s="327"/>
      <c r="WCI145" s="327"/>
      <c r="WCV145" s="327"/>
      <c r="WDI145" s="327"/>
      <c r="WDV145" s="327"/>
      <c r="WEI145" s="327"/>
      <c r="WEV145" s="327"/>
      <c r="WFI145" s="327"/>
      <c r="WFV145" s="327"/>
      <c r="WGI145" s="327"/>
      <c r="WGV145" s="327"/>
      <c r="WHI145" s="327"/>
      <c r="WHV145" s="327"/>
      <c r="WII145" s="327"/>
      <c r="WIV145" s="327"/>
      <c r="WJI145" s="327"/>
      <c r="WJV145" s="327"/>
      <c r="WKI145" s="327"/>
      <c r="WKV145" s="327"/>
      <c r="WLI145" s="327"/>
      <c r="WLV145" s="327"/>
      <c r="WMI145" s="327"/>
      <c r="WMV145" s="327"/>
      <c r="WNI145" s="327"/>
      <c r="WNV145" s="327"/>
      <c r="WOI145" s="327"/>
      <c r="WOV145" s="327"/>
      <c r="WPI145" s="327"/>
      <c r="WPV145" s="327"/>
      <c r="WQI145" s="327"/>
      <c r="WQV145" s="327"/>
      <c r="WRI145" s="327"/>
      <c r="WRV145" s="327"/>
      <c r="WSI145" s="327"/>
      <c r="WSV145" s="327"/>
      <c r="WTI145" s="327"/>
      <c r="WTV145" s="327"/>
      <c r="WUI145" s="327"/>
      <c r="WUV145" s="327"/>
      <c r="WVI145" s="327"/>
      <c r="WVV145" s="327"/>
      <c r="WWI145" s="327"/>
      <c r="WWV145" s="327"/>
      <c r="WXI145" s="327"/>
      <c r="WXV145" s="327"/>
      <c r="WYI145" s="327"/>
      <c r="WYV145" s="327"/>
      <c r="WZI145" s="327"/>
      <c r="WZV145" s="327"/>
      <c r="XAI145" s="327"/>
      <c r="XAV145" s="327"/>
      <c r="XBI145" s="327"/>
      <c r="XBV145" s="327"/>
      <c r="XCI145" s="327"/>
      <c r="XCV145" s="327"/>
      <c r="XDI145" s="327"/>
      <c r="XDV145" s="327"/>
      <c r="XEI145" s="327"/>
      <c r="XEV145" s="327"/>
    </row>
    <row r="146" spans="2:1023 1036:2037 2050:3064 3077:4091 4104:5118 5131:6132 6145:7159 7172:8186 8199:9213 9226:10240 10253:11254 11267:12281 12294:13308 13321:14335 14348:15349 15362:16376" s="326" customFormat="1" ht="24" customHeight="1" x14ac:dyDescent="0.35">
      <c r="B146" s="369" t="s">
        <v>344</v>
      </c>
      <c r="C146" s="369" t="s">
        <v>376</v>
      </c>
      <c r="D146" s="369" t="s">
        <v>308</v>
      </c>
      <c r="E146" s="369" t="s">
        <v>464</v>
      </c>
      <c r="F146" s="369" t="s">
        <v>71</v>
      </c>
      <c r="G146" s="369" t="s">
        <v>71</v>
      </c>
      <c r="H146" s="369" t="s">
        <v>398</v>
      </c>
      <c r="I146" s="369" t="s">
        <v>96</v>
      </c>
      <c r="J146" s="370">
        <v>2653388</v>
      </c>
      <c r="K146" s="369" t="s">
        <v>71</v>
      </c>
      <c r="L146" s="369"/>
      <c r="M146" s="369"/>
      <c r="N146" s="369"/>
      <c r="V146" s="327"/>
      <c r="AI146" s="327"/>
      <c r="AV146" s="327"/>
      <c r="BI146" s="327"/>
      <c r="BV146" s="327"/>
      <c r="CI146" s="327"/>
      <c r="CV146" s="327"/>
      <c r="DI146" s="327"/>
      <c r="DV146" s="327"/>
      <c r="EI146" s="327"/>
      <c r="EV146" s="327"/>
      <c r="FI146" s="327"/>
      <c r="FV146" s="327"/>
      <c r="GI146" s="327"/>
      <c r="GV146" s="327"/>
      <c r="HI146" s="327"/>
      <c r="HV146" s="327"/>
      <c r="II146" s="327"/>
      <c r="IV146" s="327"/>
      <c r="JI146" s="327"/>
      <c r="JV146" s="327"/>
      <c r="KI146" s="327"/>
      <c r="KV146" s="327"/>
      <c r="LI146" s="327"/>
      <c r="LV146" s="327"/>
      <c r="MI146" s="327"/>
      <c r="MV146" s="327"/>
      <c r="NI146" s="327"/>
      <c r="NV146" s="327"/>
      <c r="OI146" s="327"/>
      <c r="OV146" s="327"/>
      <c r="PI146" s="327"/>
      <c r="PV146" s="327"/>
      <c r="QI146" s="327"/>
      <c r="QV146" s="327"/>
      <c r="RI146" s="327"/>
      <c r="RV146" s="327"/>
      <c r="SI146" s="327"/>
      <c r="SV146" s="327"/>
      <c r="TI146" s="327"/>
      <c r="TV146" s="327"/>
      <c r="UI146" s="327"/>
      <c r="UV146" s="327"/>
      <c r="VI146" s="327"/>
      <c r="VV146" s="327"/>
      <c r="WI146" s="327"/>
      <c r="WV146" s="327"/>
      <c r="XI146" s="327"/>
      <c r="XV146" s="327"/>
      <c r="YI146" s="327"/>
      <c r="YV146" s="327"/>
      <c r="ZI146" s="327"/>
      <c r="ZV146" s="327"/>
      <c r="AAI146" s="327"/>
      <c r="AAV146" s="327"/>
      <c r="ABI146" s="327"/>
      <c r="ABV146" s="327"/>
      <c r="ACI146" s="327"/>
      <c r="ACV146" s="327"/>
      <c r="ADI146" s="327"/>
      <c r="ADV146" s="327"/>
      <c r="AEI146" s="327"/>
      <c r="AEV146" s="327"/>
      <c r="AFI146" s="327"/>
      <c r="AFV146" s="327"/>
      <c r="AGI146" s="327"/>
      <c r="AGV146" s="327"/>
      <c r="AHI146" s="327"/>
      <c r="AHV146" s="327"/>
      <c r="AII146" s="327"/>
      <c r="AIV146" s="327"/>
      <c r="AJI146" s="327"/>
      <c r="AJV146" s="327"/>
      <c r="AKI146" s="327"/>
      <c r="AKV146" s="327"/>
      <c r="ALI146" s="327"/>
      <c r="ALV146" s="327"/>
      <c r="AMI146" s="327"/>
      <c r="AMV146" s="327"/>
      <c r="ANI146" s="327"/>
      <c r="ANV146" s="327"/>
      <c r="AOI146" s="327"/>
      <c r="AOV146" s="327"/>
      <c r="API146" s="327"/>
      <c r="APV146" s="327"/>
      <c r="AQI146" s="327"/>
      <c r="AQV146" s="327"/>
      <c r="ARI146" s="327"/>
      <c r="ARV146" s="327"/>
      <c r="ASI146" s="327"/>
      <c r="ASV146" s="327"/>
      <c r="ATI146" s="327"/>
      <c r="ATV146" s="327"/>
      <c r="AUI146" s="327"/>
      <c r="AUV146" s="327"/>
      <c r="AVI146" s="327"/>
      <c r="AVV146" s="327"/>
      <c r="AWI146" s="327"/>
      <c r="AWV146" s="327"/>
      <c r="AXI146" s="327"/>
      <c r="AXV146" s="327"/>
      <c r="AYI146" s="327"/>
      <c r="AYV146" s="327"/>
      <c r="AZI146" s="327"/>
      <c r="AZV146" s="327"/>
      <c r="BAI146" s="327"/>
      <c r="BAV146" s="327"/>
      <c r="BBI146" s="327"/>
      <c r="BBV146" s="327"/>
      <c r="BCI146" s="327"/>
      <c r="BCV146" s="327"/>
      <c r="BDI146" s="327"/>
      <c r="BDV146" s="327"/>
      <c r="BEI146" s="327"/>
      <c r="BEV146" s="327"/>
      <c r="BFI146" s="327"/>
      <c r="BFV146" s="327"/>
      <c r="BGI146" s="327"/>
      <c r="BGV146" s="327"/>
      <c r="BHI146" s="327"/>
      <c r="BHV146" s="327"/>
      <c r="BII146" s="327"/>
      <c r="BIV146" s="327"/>
      <c r="BJI146" s="327"/>
      <c r="BJV146" s="327"/>
      <c r="BKI146" s="327"/>
      <c r="BKV146" s="327"/>
      <c r="BLI146" s="327"/>
      <c r="BLV146" s="327"/>
      <c r="BMI146" s="327"/>
      <c r="BMV146" s="327"/>
      <c r="BNI146" s="327"/>
      <c r="BNV146" s="327"/>
      <c r="BOI146" s="327"/>
      <c r="BOV146" s="327"/>
      <c r="BPI146" s="327"/>
      <c r="BPV146" s="327"/>
      <c r="BQI146" s="327"/>
      <c r="BQV146" s="327"/>
      <c r="BRI146" s="327"/>
      <c r="BRV146" s="327"/>
      <c r="BSI146" s="327"/>
      <c r="BSV146" s="327"/>
      <c r="BTI146" s="327"/>
      <c r="BTV146" s="327"/>
      <c r="BUI146" s="327"/>
      <c r="BUV146" s="327"/>
      <c r="BVI146" s="327"/>
      <c r="BVV146" s="327"/>
      <c r="BWI146" s="327"/>
      <c r="BWV146" s="327"/>
      <c r="BXI146" s="327"/>
      <c r="BXV146" s="327"/>
      <c r="BYI146" s="327"/>
      <c r="BYV146" s="327"/>
      <c r="BZI146" s="327"/>
      <c r="BZV146" s="327"/>
      <c r="CAI146" s="327"/>
      <c r="CAV146" s="327"/>
      <c r="CBI146" s="327"/>
      <c r="CBV146" s="327"/>
      <c r="CCI146" s="327"/>
      <c r="CCV146" s="327"/>
      <c r="CDI146" s="327"/>
      <c r="CDV146" s="327"/>
      <c r="CEI146" s="327"/>
      <c r="CEV146" s="327"/>
      <c r="CFI146" s="327"/>
      <c r="CFV146" s="327"/>
      <c r="CGI146" s="327"/>
      <c r="CGV146" s="327"/>
      <c r="CHI146" s="327"/>
      <c r="CHV146" s="327"/>
      <c r="CII146" s="327"/>
      <c r="CIV146" s="327"/>
      <c r="CJI146" s="327"/>
      <c r="CJV146" s="327"/>
      <c r="CKI146" s="327"/>
      <c r="CKV146" s="327"/>
      <c r="CLI146" s="327"/>
      <c r="CLV146" s="327"/>
      <c r="CMI146" s="327"/>
      <c r="CMV146" s="327"/>
      <c r="CNI146" s="327"/>
      <c r="CNV146" s="327"/>
      <c r="COI146" s="327"/>
      <c r="COV146" s="327"/>
      <c r="CPI146" s="327"/>
      <c r="CPV146" s="327"/>
      <c r="CQI146" s="327"/>
      <c r="CQV146" s="327"/>
      <c r="CRI146" s="327"/>
      <c r="CRV146" s="327"/>
      <c r="CSI146" s="327"/>
      <c r="CSV146" s="327"/>
      <c r="CTI146" s="327"/>
      <c r="CTV146" s="327"/>
      <c r="CUI146" s="327"/>
      <c r="CUV146" s="327"/>
      <c r="CVI146" s="327"/>
      <c r="CVV146" s="327"/>
      <c r="CWI146" s="327"/>
      <c r="CWV146" s="327"/>
      <c r="CXI146" s="327"/>
      <c r="CXV146" s="327"/>
      <c r="CYI146" s="327"/>
      <c r="CYV146" s="327"/>
      <c r="CZI146" s="327"/>
      <c r="CZV146" s="327"/>
      <c r="DAI146" s="327"/>
      <c r="DAV146" s="327"/>
      <c r="DBI146" s="327"/>
      <c r="DBV146" s="327"/>
      <c r="DCI146" s="327"/>
      <c r="DCV146" s="327"/>
      <c r="DDI146" s="327"/>
      <c r="DDV146" s="327"/>
      <c r="DEI146" s="327"/>
      <c r="DEV146" s="327"/>
      <c r="DFI146" s="327"/>
      <c r="DFV146" s="327"/>
      <c r="DGI146" s="327"/>
      <c r="DGV146" s="327"/>
      <c r="DHI146" s="327"/>
      <c r="DHV146" s="327"/>
      <c r="DII146" s="327"/>
      <c r="DIV146" s="327"/>
      <c r="DJI146" s="327"/>
      <c r="DJV146" s="327"/>
      <c r="DKI146" s="327"/>
      <c r="DKV146" s="327"/>
      <c r="DLI146" s="327"/>
      <c r="DLV146" s="327"/>
      <c r="DMI146" s="327"/>
      <c r="DMV146" s="327"/>
      <c r="DNI146" s="327"/>
      <c r="DNV146" s="327"/>
      <c r="DOI146" s="327"/>
      <c r="DOV146" s="327"/>
      <c r="DPI146" s="327"/>
      <c r="DPV146" s="327"/>
      <c r="DQI146" s="327"/>
      <c r="DQV146" s="327"/>
      <c r="DRI146" s="327"/>
      <c r="DRV146" s="327"/>
      <c r="DSI146" s="327"/>
      <c r="DSV146" s="327"/>
      <c r="DTI146" s="327"/>
      <c r="DTV146" s="327"/>
      <c r="DUI146" s="327"/>
      <c r="DUV146" s="327"/>
      <c r="DVI146" s="327"/>
      <c r="DVV146" s="327"/>
      <c r="DWI146" s="327"/>
      <c r="DWV146" s="327"/>
      <c r="DXI146" s="327"/>
      <c r="DXV146" s="327"/>
      <c r="DYI146" s="327"/>
      <c r="DYV146" s="327"/>
      <c r="DZI146" s="327"/>
      <c r="DZV146" s="327"/>
      <c r="EAI146" s="327"/>
      <c r="EAV146" s="327"/>
      <c r="EBI146" s="327"/>
      <c r="EBV146" s="327"/>
      <c r="ECI146" s="327"/>
      <c r="ECV146" s="327"/>
      <c r="EDI146" s="327"/>
      <c r="EDV146" s="327"/>
      <c r="EEI146" s="327"/>
      <c r="EEV146" s="327"/>
      <c r="EFI146" s="327"/>
      <c r="EFV146" s="327"/>
      <c r="EGI146" s="327"/>
      <c r="EGV146" s="327"/>
      <c r="EHI146" s="327"/>
      <c r="EHV146" s="327"/>
      <c r="EII146" s="327"/>
      <c r="EIV146" s="327"/>
      <c r="EJI146" s="327"/>
      <c r="EJV146" s="327"/>
      <c r="EKI146" s="327"/>
      <c r="EKV146" s="327"/>
      <c r="ELI146" s="327"/>
      <c r="ELV146" s="327"/>
      <c r="EMI146" s="327"/>
      <c r="EMV146" s="327"/>
      <c r="ENI146" s="327"/>
      <c r="ENV146" s="327"/>
      <c r="EOI146" s="327"/>
      <c r="EOV146" s="327"/>
      <c r="EPI146" s="327"/>
      <c r="EPV146" s="327"/>
      <c r="EQI146" s="327"/>
      <c r="EQV146" s="327"/>
      <c r="ERI146" s="327"/>
      <c r="ERV146" s="327"/>
      <c r="ESI146" s="327"/>
      <c r="ESV146" s="327"/>
      <c r="ETI146" s="327"/>
      <c r="ETV146" s="327"/>
      <c r="EUI146" s="327"/>
      <c r="EUV146" s="327"/>
      <c r="EVI146" s="327"/>
      <c r="EVV146" s="327"/>
      <c r="EWI146" s="327"/>
      <c r="EWV146" s="327"/>
      <c r="EXI146" s="327"/>
      <c r="EXV146" s="327"/>
      <c r="EYI146" s="327"/>
      <c r="EYV146" s="327"/>
      <c r="EZI146" s="327"/>
      <c r="EZV146" s="327"/>
      <c r="FAI146" s="327"/>
      <c r="FAV146" s="327"/>
      <c r="FBI146" s="327"/>
      <c r="FBV146" s="327"/>
      <c r="FCI146" s="327"/>
      <c r="FCV146" s="327"/>
      <c r="FDI146" s="327"/>
      <c r="FDV146" s="327"/>
      <c r="FEI146" s="327"/>
      <c r="FEV146" s="327"/>
      <c r="FFI146" s="327"/>
      <c r="FFV146" s="327"/>
      <c r="FGI146" s="327"/>
      <c r="FGV146" s="327"/>
      <c r="FHI146" s="327"/>
      <c r="FHV146" s="327"/>
      <c r="FII146" s="327"/>
      <c r="FIV146" s="327"/>
      <c r="FJI146" s="327"/>
      <c r="FJV146" s="327"/>
      <c r="FKI146" s="327"/>
      <c r="FKV146" s="327"/>
      <c r="FLI146" s="327"/>
      <c r="FLV146" s="327"/>
      <c r="FMI146" s="327"/>
      <c r="FMV146" s="327"/>
      <c r="FNI146" s="327"/>
      <c r="FNV146" s="327"/>
      <c r="FOI146" s="327"/>
      <c r="FOV146" s="327"/>
      <c r="FPI146" s="327"/>
      <c r="FPV146" s="327"/>
      <c r="FQI146" s="327"/>
      <c r="FQV146" s="327"/>
      <c r="FRI146" s="327"/>
      <c r="FRV146" s="327"/>
      <c r="FSI146" s="327"/>
      <c r="FSV146" s="327"/>
      <c r="FTI146" s="327"/>
      <c r="FTV146" s="327"/>
      <c r="FUI146" s="327"/>
      <c r="FUV146" s="327"/>
      <c r="FVI146" s="327"/>
      <c r="FVV146" s="327"/>
      <c r="FWI146" s="327"/>
      <c r="FWV146" s="327"/>
      <c r="FXI146" s="327"/>
      <c r="FXV146" s="327"/>
      <c r="FYI146" s="327"/>
      <c r="FYV146" s="327"/>
      <c r="FZI146" s="327"/>
      <c r="FZV146" s="327"/>
      <c r="GAI146" s="327"/>
      <c r="GAV146" s="327"/>
      <c r="GBI146" s="327"/>
      <c r="GBV146" s="327"/>
      <c r="GCI146" s="327"/>
      <c r="GCV146" s="327"/>
      <c r="GDI146" s="327"/>
      <c r="GDV146" s="327"/>
      <c r="GEI146" s="327"/>
      <c r="GEV146" s="327"/>
      <c r="GFI146" s="327"/>
      <c r="GFV146" s="327"/>
      <c r="GGI146" s="327"/>
      <c r="GGV146" s="327"/>
      <c r="GHI146" s="327"/>
      <c r="GHV146" s="327"/>
      <c r="GII146" s="327"/>
      <c r="GIV146" s="327"/>
      <c r="GJI146" s="327"/>
      <c r="GJV146" s="327"/>
      <c r="GKI146" s="327"/>
      <c r="GKV146" s="327"/>
      <c r="GLI146" s="327"/>
      <c r="GLV146" s="327"/>
      <c r="GMI146" s="327"/>
      <c r="GMV146" s="327"/>
      <c r="GNI146" s="327"/>
      <c r="GNV146" s="327"/>
      <c r="GOI146" s="327"/>
      <c r="GOV146" s="327"/>
      <c r="GPI146" s="327"/>
      <c r="GPV146" s="327"/>
      <c r="GQI146" s="327"/>
      <c r="GQV146" s="327"/>
      <c r="GRI146" s="327"/>
      <c r="GRV146" s="327"/>
      <c r="GSI146" s="327"/>
      <c r="GSV146" s="327"/>
      <c r="GTI146" s="327"/>
      <c r="GTV146" s="327"/>
      <c r="GUI146" s="327"/>
      <c r="GUV146" s="327"/>
      <c r="GVI146" s="327"/>
      <c r="GVV146" s="327"/>
      <c r="GWI146" s="327"/>
      <c r="GWV146" s="327"/>
      <c r="GXI146" s="327"/>
      <c r="GXV146" s="327"/>
      <c r="GYI146" s="327"/>
      <c r="GYV146" s="327"/>
      <c r="GZI146" s="327"/>
      <c r="GZV146" s="327"/>
      <c r="HAI146" s="327"/>
      <c r="HAV146" s="327"/>
      <c r="HBI146" s="327"/>
      <c r="HBV146" s="327"/>
      <c r="HCI146" s="327"/>
      <c r="HCV146" s="327"/>
      <c r="HDI146" s="327"/>
      <c r="HDV146" s="327"/>
      <c r="HEI146" s="327"/>
      <c r="HEV146" s="327"/>
      <c r="HFI146" s="327"/>
      <c r="HFV146" s="327"/>
      <c r="HGI146" s="327"/>
      <c r="HGV146" s="327"/>
      <c r="HHI146" s="327"/>
      <c r="HHV146" s="327"/>
      <c r="HII146" s="327"/>
      <c r="HIV146" s="327"/>
      <c r="HJI146" s="327"/>
      <c r="HJV146" s="327"/>
      <c r="HKI146" s="327"/>
      <c r="HKV146" s="327"/>
      <c r="HLI146" s="327"/>
      <c r="HLV146" s="327"/>
      <c r="HMI146" s="327"/>
      <c r="HMV146" s="327"/>
      <c r="HNI146" s="327"/>
      <c r="HNV146" s="327"/>
      <c r="HOI146" s="327"/>
      <c r="HOV146" s="327"/>
      <c r="HPI146" s="327"/>
      <c r="HPV146" s="327"/>
      <c r="HQI146" s="327"/>
      <c r="HQV146" s="327"/>
      <c r="HRI146" s="327"/>
      <c r="HRV146" s="327"/>
      <c r="HSI146" s="327"/>
      <c r="HSV146" s="327"/>
      <c r="HTI146" s="327"/>
      <c r="HTV146" s="327"/>
      <c r="HUI146" s="327"/>
      <c r="HUV146" s="327"/>
      <c r="HVI146" s="327"/>
      <c r="HVV146" s="327"/>
      <c r="HWI146" s="327"/>
      <c r="HWV146" s="327"/>
      <c r="HXI146" s="327"/>
      <c r="HXV146" s="327"/>
      <c r="HYI146" s="327"/>
      <c r="HYV146" s="327"/>
      <c r="HZI146" s="327"/>
      <c r="HZV146" s="327"/>
      <c r="IAI146" s="327"/>
      <c r="IAV146" s="327"/>
      <c r="IBI146" s="327"/>
      <c r="IBV146" s="327"/>
      <c r="ICI146" s="327"/>
      <c r="ICV146" s="327"/>
      <c r="IDI146" s="327"/>
      <c r="IDV146" s="327"/>
      <c r="IEI146" s="327"/>
      <c r="IEV146" s="327"/>
      <c r="IFI146" s="327"/>
      <c r="IFV146" s="327"/>
      <c r="IGI146" s="327"/>
      <c r="IGV146" s="327"/>
      <c r="IHI146" s="327"/>
      <c r="IHV146" s="327"/>
      <c r="III146" s="327"/>
      <c r="IIV146" s="327"/>
      <c r="IJI146" s="327"/>
      <c r="IJV146" s="327"/>
      <c r="IKI146" s="327"/>
      <c r="IKV146" s="327"/>
      <c r="ILI146" s="327"/>
      <c r="ILV146" s="327"/>
      <c r="IMI146" s="327"/>
      <c r="IMV146" s="327"/>
      <c r="INI146" s="327"/>
      <c r="INV146" s="327"/>
      <c r="IOI146" s="327"/>
      <c r="IOV146" s="327"/>
      <c r="IPI146" s="327"/>
      <c r="IPV146" s="327"/>
      <c r="IQI146" s="327"/>
      <c r="IQV146" s="327"/>
      <c r="IRI146" s="327"/>
      <c r="IRV146" s="327"/>
      <c r="ISI146" s="327"/>
      <c r="ISV146" s="327"/>
      <c r="ITI146" s="327"/>
      <c r="ITV146" s="327"/>
      <c r="IUI146" s="327"/>
      <c r="IUV146" s="327"/>
      <c r="IVI146" s="327"/>
      <c r="IVV146" s="327"/>
      <c r="IWI146" s="327"/>
      <c r="IWV146" s="327"/>
      <c r="IXI146" s="327"/>
      <c r="IXV146" s="327"/>
      <c r="IYI146" s="327"/>
      <c r="IYV146" s="327"/>
      <c r="IZI146" s="327"/>
      <c r="IZV146" s="327"/>
      <c r="JAI146" s="327"/>
      <c r="JAV146" s="327"/>
      <c r="JBI146" s="327"/>
      <c r="JBV146" s="327"/>
      <c r="JCI146" s="327"/>
      <c r="JCV146" s="327"/>
      <c r="JDI146" s="327"/>
      <c r="JDV146" s="327"/>
      <c r="JEI146" s="327"/>
      <c r="JEV146" s="327"/>
      <c r="JFI146" s="327"/>
      <c r="JFV146" s="327"/>
      <c r="JGI146" s="327"/>
      <c r="JGV146" s="327"/>
      <c r="JHI146" s="327"/>
      <c r="JHV146" s="327"/>
      <c r="JII146" s="327"/>
      <c r="JIV146" s="327"/>
      <c r="JJI146" s="327"/>
      <c r="JJV146" s="327"/>
      <c r="JKI146" s="327"/>
      <c r="JKV146" s="327"/>
      <c r="JLI146" s="327"/>
      <c r="JLV146" s="327"/>
      <c r="JMI146" s="327"/>
      <c r="JMV146" s="327"/>
      <c r="JNI146" s="327"/>
      <c r="JNV146" s="327"/>
      <c r="JOI146" s="327"/>
      <c r="JOV146" s="327"/>
      <c r="JPI146" s="327"/>
      <c r="JPV146" s="327"/>
      <c r="JQI146" s="327"/>
      <c r="JQV146" s="327"/>
      <c r="JRI146" s="327"/>
      <c r="JRV146" s="327"/>
      <c r="JSI146" s="327"/>
      <c r="JSV146" s="327"/>
      <c r="JTI146" s="327"/>
      <c r="JTV146" s="327"/>
      <c r="JUI146" s="327"/>
      <c r="JUV146" s="327"/>
      <c r="JVI146" s="327"/>
      <c r="JVV146" s="327"/>
      <c r="JWI146" s="327"/>
      <c r="JWV146" s="327"/>
      <c r="JXI146" s="327"/>
      <c r="JXV146" s="327"/>
      <c r="JYI146" s="327"/>
      <c r="JYV146" s="327"/>
      <c r="JZI146" s="327"/>
      <c r="JZV146" s="327"/>
      <c r="KAI146" s="327"/>
      <c r="KAV146" s="327"/>
      <c r="KBI146" s="327"/>
      <c r="KBV146" s="327"/>
      <c r="KCI146" s="327"/>
      <c r="KCV146" s="327"/>
      <c r="KDI146" s="327"/>
      <c r="KDV146" s="327"/>
      <c r="KEI146" s="327"/>
      <c r="KEV146" s="327"/>
      <c r="KFI146" s="327"/>
      <c r="KFV146" s="327"/>
      <c r="KGI146" s="327"/>
      <c r="KGV146" s="327"/>
      <c r="KHI146" s="327"/>
      <c r="KHV146" s="327"/>
      <c r="KII146" s="327"/>
      <c r="KIV146" s="327"/>
      <c r="KJI146" s="327"/>
      <c r="KJV146" s="327"/>
      <c r="KKI146" s="327"/>
      <c r="KKV146" s="327"/>
      <c r="KLI146" s="327"/>
      <c r="KLV146" s="327"/>
      <c r="KMI146" s="327"/>
      <c r="KMV146" s="327"/>
      <c r="KNI146" s="327"/>
      <c r="KNV146" s="327"/>
      <c r="KOI146" s="327"/>
      <c r="KOV146" s="327"/>
      <c r="KPI146" s="327"/>
      <c r="KPV146" s="327"/>
      <c r="KQI146" s="327"/>
      <c r="KQV146" s="327"/>
      <c r="KRI146" s="327"/>
      <c r="KRV146" s="327"/>
      <c r="KSI146" s="327"/>
      <c r="KSV146" s="327"/>
      <c r="KTI146" s="327"/>
      <c r="KTV146" s="327"/>
      <c r="KUI146" s="327"/>
      <c r="KUV146" s="327"/>
      <c r="KVI146" s="327"/>
      <c r="KVV146" s="327"/>
      <c r="KWI146" s="327"/>
      <c r="KWV146" s="327"/>
      <c r="KXI146" s="327"/>
      <c r="KXV146" s="327"/>
      <c r="KYI146" s="327"/>
      <c r="KYV146" s="327"/>
      <c r="KZI146" s="327"/>
      <c r="KZV146" s="327"/>
      <c r="LAI146" s="327"/>
      <c r="LAV146" s="327"/>
      <c r="LBI146" s="327"/>
      <c r="LBV146" s="327"/>
      <c r="LCI146" s="327"/>
      <c r="LCV146" s="327"/>
      <c r="LDI146" s="327"/>
      <c r="LDV146" s="327"/>
      <c r="LEI146" s="327"/>
      <c r="LEV146" s="327"/>
      <c r="LFI146" s="327"/>
      <c r="LFV146" s="327"/>
      <c r="LGI146" s="327"/>
      <c r="LGV146" s="327"/>
      <c r="LHI146" s="327"/>
      <c r="LHV146" s="327"/>
      <c r="LII146" s="327"/>
      <c r="LIV146" s="327"/>
      <c r="LJI146" s="327"/>
      <c r="LJV146" s="327"/>
      <c r="LKI146" s="327"/>
      <c r="LKV146" s="327"/>
      <c r="LLI146" s="327"/>
      <c r="LLV146" s="327"/>
      <c r="LMI146" s="327"/>
      <c r="LMV146" s="327"/>
      <c r="LNI146" s="327"/>
      <c r="LNV146" s="327"/>
      <c r="LOI146" s="327"/>
      <c r="LOV146" s="327"/>
      <c r="LPI146" s="327"/>
      <c r="LPV146" s="327"/>
      <c r="LQI146" s="327"/>
      <c r="LQV146" s="327"/>
      <c r="LRI146" s="327"/>
      <c r="LRV146" s="327"/>
      <c r="LSI146" s="327"/>
      <c r="LSV146" s="327"/>
      <c r="LTI146" s="327"/>
      <c r="LTV146" s="327"/>
      <c r="LUI146" s="327"/>
      <c r="LUV146" s="327"/>
      <c r="LVI146" s="327"/>
      <c r="LVV146" s="327"/>
      <c r="LWI146" s="327"/>
      <c r="LWV146" s="327"/>
      <c r="LXI146" s="327"/>
      <c r="LXV146" s="327"/>
      <c r="LYI146" s="327"/>
      <c r="LYV146" s="327"/>
      <c r="LZI146" s="327"/>
      <c r="LZV146" s="327"/>
      <c r="MAI146" s="327"/>
      <c r="MAV146" s="327"/>
      <c r="MBI146" s="327"/>
      <c r="MBV146" s="327"/>
      <c r="MCI146" s="327"/>
      <c r="MCV146" s="327"/>
      <c r="MDI146" s="327"/>
      <c r="MDV146" s="327"/>
      <c r="MEI146" s="327"/>
      <c r="MEV146" s="327"/>
      <c r="MFI146" s="327"/>
      <c r="MFV146" s="327"/>
      <c r="MGI146" s="327"/>
      <c r="MGV146" s="327"/>
      <c r="MHI146" s="327"/>
      <c r="MHV146" s="327"/>
      <c r="MII146" s="327"/>
      <c r="MIV146" s="327"/>
      <c r="MJI146" s="327"/>
      <c r="MJV146" s="327"/>
      <c r="MKI146" s="327"/>
      <c r="MKV146" s="327"/>
      <c r="MLI146" s="327"/>
      <c r="MLV146" s="327"/>
      <c r="MMI146" s="327"/>
      <c r="MMV146" s="327"/>
      <c r="MNI146" s="327"/>
      <c r="MNV146" s="327"/>
      <c r="MOI146" s="327"/>
      <c r="MOV146" s="327"/>
      <c r="MPI146" s="327"/>
      <c r="MPV146" s="327"/>
      <c r="MQI146" s="327"/>
      <c r="MQV146" s="327"/>
      <c r="MRI146" s="327"/>
      <c r="MRV146" s="327"/>
      <c r="MSI146" s="327"/>
      <c r="MSV146" s="327"/>
      <c r="MTI146" s="327"/>
      <c r="MTV146" s="327"/>
      <c r="MUI146" s="327"/>
      <c r="MUV146" s="327"/>
      <c r="MVI146" s="327"/>
      <c r="MVV146" s="327"/>
      <c r="MWI146" s="327"/>
      <c r="MWV146" s="327"/>
      <c r="MXI146" s="327"/>
      <c r="MXV146" s="327"/>
      <c r="MYI146" s="327"/>
      <c r="MYV146" s="327"/>
      <c r="MZI146" s="327"/>
      <c r="MZV146" s="327"/>
      <c r="NAI146" s="327"/>
      <c r="NAV146" s="327"/>
      <c r="NBI146" s="327"/>
      <c r="NBV146" s="327"/>
      <c r="NCI146" s="327"/>
      <c r="NCV146" s="327"/>
      <c r="NDI146" s="327"/>
      <c r="NDV146" s="327"/>
      <c r="NEI146" s="327"/>
      <c r="NEV146" s="327"/>
      <c r="NFI146" s="327"/>
      <c r="NFV146" s="327"/>
      <c r="NGI146" s="327"/>
      <c r="NGV146" s="327"/>
      <c r="NHI146" s="327"/>
      <c r="NHV146" s="327"/>
      <c r="NII146" s="327"/>
      <c r="NIV146" s="327"/>
      <c r="NJI146" s="327"/>
      <c r="NJV146" s="327"/>
      <c r="NKI146" s="327"/>
      <c r="NKV146" s="327"/>
      <c r="NLI146" s="327"/>
      <c r="NLV146" s="327"/>
      <c r="NMI146" s="327"/>
      <c r="NMV146" s="327"/>
      <c r="NNI146" s="327"/>
      <c r="NNV146" s="327"/>
      <c r="NOI146" s="327"/>
      <c r="NOV146" s="327"/>
      <c r="NPI146" s="327"/>
      <c r="NPV146" s="327"/>
      <c r="NQI146" s="327"/>
      <c r="NQV146" s="327"/>
      <c r="NRI146" s="327"/>
      <c r="NRV146" s="327"/>
      <c r="NSI146" s="327"/>
      <c r="NSV146" s="327"/>
      <c r="NTI146" s="327"/>
      <c r="NTV146" s="327"/>
      <c r="NUI146" s="327"/>
      <c r="NUV146" s="327"/>
      <c r="NVI146" s="327"/>
      <c r="NVV146" s="327"/>
      <c r="NWI146" s="327"/>
      <c r="NWV146" s="327"/>
      <c r="NXI146" s="327"/>
      <c r="NXV146" s="327"/>
      <c r="NYI146" s="327"/>
      <c r="NYV146" s="327"/>
      <c r="NZI146" s="327"/>
      <c r="NZV146" s="327"/>
      <c r="OAI146" s="327"/>
      <c r="OAV146" s="327"/>
      <c r="OBI146" s="327"/>
      <c r="OBV146" s="327"/>
      <c r="OCI146" s="327"/>
      <c r="OCV146" s="327"/>
      <c r="ODI146" s="327"/>
      <c r="ODV146" s="327"/>
      <c r="OEI146" s="327"/>
      <c r="OEV146" s="327"/>
      <c r="OFI146" s="327"/>
      <c r="OFV146" s="327"/>
      <c r="OGI146" s="327"/>
      <c r="OGV146" s="327"/>
      <c r="OHI146" s="327"/>
      <c r="OHV146" s="327"/>
      <c r="OII146" s="327"/>
      <c r="OIV146" s="327"/>
      <c r="OJI146" s="327"/>
      <c r="OJV146" s="327"/>
      <c r="OKI146" s="327"/>
      <c r="OKV146" s="327"/>
      <c r="OLI146" s="327"/>
      <c r="OLV146" s="327"/>
      <c r="OMI146" s="327"/>
      <c r="OMV146" s="327"/>
      <c r="ONI146" s="327"/>
      <c r="ONV146" s="327"/>
      <c r="OOI146" s="327"/>
      <c r="OOV146" s="327"/>
      <c r="OPI146" s="327"/>
      <c r="OPV146" s="327"/>
      <c r="OQI146" s="327"/>
      <c r="OQV146" s="327"/>
      <c r="ORI146" s="327"/>
      <c r="ORV146" s="327"/>
      <c r="OSI146" s="327"/>
      <c r="OSV146" s="327"/>
      <c r="OTI146" s="327"/>
      <c r="OTV146" s="327"/>
      <c r="OUI146" s="327"/>
      <c r="OUV146" s="327"/>
      <c r="OVI146" s="327"/>
      <c r="OVV146" s="327"/>
      <c r="OWI146" s="327"/>
      <c r="OWV146" s="327"/>
      <c r="OXI146" s="327"/>
      <c r="OXV146" s="327"/>
      <c r="OYI146" s="327"/>
      <c r="OYV146" s="327"/>
      <c r="OZI146" s="327"/>
      <c r="OZV146" s="327"/>
      <c r="PAI146" s="327"/>
      <c r="PAV146" s="327"/>
      <c r="PBI146" s="327"/>
      <c r="PBV146" s="327"/>
      <c r="PCI146" s="327"/>
      <c r="PCV146" s="327"/>
      <c r="PDI146" s="327"/>
      <c r="PDV146" s="327"/>
      <c r="PEI146" s="327"/>
      <c r="PEV146" s="327"/>
      <c r="PFI146" s="327"/>
      <c r="PFV146" s="327"/>
      <c r="PGI146" s="327"/>
      <c r="PGV146" s="327"/>
      <c r="PHI146" s="327"/>
      <c r="PHV146" s="327"/>
      <c r="PII146" s="327"/>
      <c r="PIV146" s="327"/>
      <c r="PJI146" s="327"/>
      <c r="PJV146" s="327"/>
      <c r="PKI146" s="327"/>
      <c r="PKV146" s="327"/>
      <c r="PLI146" s="327"/>
      <c r="PLV146" s="327"/>
      <c r="PMI146" s="327"/>
      <c r="PMV146" s="327"/>
      <c r="PNI146" s="327"/>
      <c r="PNV146" s="327"/>
      <c r="POI146" s="327"/>
      <c r="POV146" s="327"/>
      <c r="PPI146" s="327"/>
      <c r="PPV146" s="327"/>
      <c r="PQI146" s="327"/>
      <c r="PQV146" s="327"/>
      <c r="PRI146" s="327"/>
      <c r="PRV146" s="327"/>
      <c r="PSI146" s="327"/>
      <c r="PSV146" s="327"/>
      <c r="PTI146" s="327"/>
      <c r="PTV146" s="327"/>
      <c r="PUI146" s="327"/>
      <c r="PUV146" s="327"/>
      <c r="PVI146" s="327"/>
      <c r="PVV146" s="327"/>
      <c r="PWI146" s="327"/>
      <c r="PWV146" s="327"/>
      <c r="PXI146" s="327"/>
      <c r="PXV146" s="327"/>
      <c r="PYI146" s="327"/>
      <c r="PYV146" s="327"/>
      <c r="PZI146" s="327"/>
      <c r="PZV146" s="327"/>
      <c r="QAI146" s="327"/>
      <c r="QAV146" s="327"/>
      <c r="QBI146" s="327"/>
      <c r="QBV146" s="327"/>
      <c r="QCI146" s="327"/>
      <c r="QCV146" s="327"/>
      <c r="QDI146" s="327"/>
      <c r="QDV146" s="327"/>
      <c r="QEI146" s="327"/>
      <c r="QEV146" s="327"/>
      <c r="QFI146" s="327"/>
      <c r="QFV146" s="327"/>
      <c r="QGI146" s="327"/>
      <c r="QGV146" s="327"/>
      <c r="QHI146" s="327"/>
      <c r="QHV146" s="327"/>
      <c r="QII146" s="327"/>
      <c r="QIV146" s="327"/>
      <c r="QJI146" s="327"/>
      <c r="QJV146" s="327"/>
      <c r="QKI146" s="327"/>
      <c r="QKV146" s="327"/>
      <c r="QLI146" s="327"/>
      <c r="QLV146" s="327"/>
      <c r="QMI146" s="327"/>
      <c r="QMV146" s="327"/>
      <c r="QNI146" s="327"/>
      <c r="QNV146" s="327"/>
      <c r="QOI146" s="327"/>
      <c r="QOV146" s="327"/>
      <c r="QPI146" s="327"/>
      <c r="QPV146" s="327"/>
      <c r="QQI146" s="327"/>
      <c r="QQV146" s="327"/>
      <c r="QRI146" s="327"/>
      <c r="QRV146" s="327"/>
      <c r="QSI146" s="327"/>
      <c r="QSV146" s="327"/>
      <c r="QTI146" s="327"/>
      <c r="QTV146" s="327"/>
      <c r="QUI146" s="327"/>
      <c r="QUV146" s="327"/>
      <c r="QVI146" s="327"/>
      <c r="QVV146" s="327"/>
      <c r="QWI146" s="327"/>
      <c r="QWV146" s="327"/>
      <c r="QXI146" s="327"/>
      <c r="QXV146" s="327"/>
      <c r="QYI146" s="327"/>
      <c r="QYV146" s="327"/>
      <c r="QZI146" s="327"/>
      <c r="QZV146" s="327"/>
      <c r="RAI146" s="327"/>
      <c r="RAV146" s="327"/>
      <c r="RBI146" s="327"/>
      <c r="RBV146" s="327"/>
      <c r="RCI146" s="327"/>
      <c r="RCV146" s="327"/>
      <c r="RDI146" s="327"/>
      <c r="RDV146" s="327"/>
      <c r="REI146" s="327"/>
      <c r="REV146" s="327"/>
      <c r="RFI146" s="327"/>
      <c r="RFV146" s="327"/>
      <c r="RGI146" s="327"/>
      <c r="RGV146" s="327"/>
      <c r="RHI146" s="327"/>
      <c r="RHV146" s="327"/>
      <c r="RII146" s="327"/>
      <c r="RIV146" s="327"/>
      <c r="RJI146" s="327"/>
      <c r="RJV146" s="327"/>
      <c r="RKI146" s="327"/>
      <c r="RKV146" s="327"/>
      <c r="RLI146" s="327"/>
      <c r="RLV146" s="327"/>
      <c r="RMI146" s="327"/>
      <c r="RMV146" s="327"/>
      <c r="RNI146" s="327"/>
      <c r="RNV146" s="327"/>
      <c r="ROI146" s="327"/>
      <c r="ROV146" s="327"/>
      <c r="RPI146" s="327"/>
      <c r="RPV146" s="327"/>
      <c r="RQI146" s="327"/>
      <c r="RQV146" s="327"/>
      <c r="RRI146" s="327"/>
      <c r="RRV146" s="327"/>
      <c r="RSI146" s="327"/>
      <c r="RSV146" s="327"/>
      <c r="RTI146" s="327"/>
      <c r="RTV146" s="327"/>
      <c r="RUI146" s="327"/>
      <c r="RUV146" s="327"/>
      <c r="RVI146" s="327"/>
      <c r="RVV146" s="327"/>
      <c r="RWI146" s="327"/>
      <c r="RWV146" s="327"/>
      <c r="RXI146" s="327"/>
      <c r="RXV146" s="327"/>
      <c r="RYI146" s="327"/>
      <c r="RYV146" s="327"/>
      <c r="RZI146" s="327"/>
      <c r="RZV146" s="327"/>
      <c r="SAI146" s="327"/>
      <c r="SAV146" s="327"/>
      <c r="SBI146" s="327"/>
      <c r="SBV146" s="327"/>
      <c r="SCI146" s="327"/>
      <c r="SCV146" s="327"/>
      <c r="SDI146" s="327"/>
      <c r="SDV146" s="327"/>
      <c r="SEI146" s="327"/>
      <c r="SEV146" s="327"/>
      <c r="SFI146" s="327"/>
      <c r="SFV146" s="327"/>
      <c r="SGI146" s="327"/>
      <c r="SGV146" s="327"/>
      <c r="SHI146" s="327"/>
      <c r="SHV146" s="327"/>
      <c r="SII146" s="327"/>
      <c r="SIV146" s="327"/>
      <c r="SJI146" s="327"/>
      <c r="SJV146" s="327"/>
      <c r="SKI146" s="327"/>
      <c r="SKV146" s="327"/>
      <c r="SLI146" s="327"/>
      <c r="SLV146" s="327"/>
      <c r="SMI146" s="327"/>
      <c r="SMV146" s="327"/>
      <c r="SNI146" s="327"/>
      <c r="SNV146" s="327"/>
      <c r="SOI146" s="327"/>
      <c r="SOV146" s="327"/>
      <c r="SPI146" s="327"/>
      <c r="SPV146" s="327"/>
      <c r="SQI146" s="327"/>
      <c r="SQV146" s="327"/>
      <c r="SRI146" s="327"/>
      <c r="SRV146" s="327"/>
      <c r="SSI146" s="327"/>
      <c r="SSV146" s="327"/>
      <c r="STI146" s="327"/>
      <c r="STV146" s="327"/>
      <c r="SUI146" s="327"/>
      <c r="SUV146" s="327"/>
      <c r="SVI146" s="327"/>
      <c r="SVV146" s="327"/>
      <c r="SWI146" s="327"/>
      <c r="SWV146" s="327"/>
      <c r="SXI146" s="327"/>
      <c r="SXV146" s="327"/>
      <c r="SYI146" s="327"/>
      <c r="SYV146" s="327"/>
      <c r="SZI146" s="327"/>
      <c r="SZV146" s="327"/>
      <c r="TAI146" s="327"/>
      <c r="TAV146" s="327"/>
      <c r="TBI146" s="327"/>
      <c r="TBV146" s="327"/>
      <c r="TCI146" s="327"/>
      <c r="TCV146" s="327"/>
      <c r="TDI146" s="327"/>
      <c r="TDV146" s="327"/>
      <c r="TEI146" s="327"/>
      <c r="TEV146" s="327"/>
      <c r="TFI146" s="327"/>
      <c r="TFV146" s="327"/>
      <c r="TGI146" s="327"/>
      <c r="TGV146" s="327"/>
      <c r="THI146" s="327"/>
      <c r="THV146" s="327"/>
      <c r="TII146" s="327"/>
      <c r="TIV146" s="327"/>
      <c r="TJI146" s="327"/>
      <c r="TJV146" s="327"/>
      <c r="TKI146" s="327"/>
      <c r="TKV146" s="327"/>
      <c r="TLI146" s="327"/>
      <c r="TLV146" s="327"/>
      <c r="TMI146" s="327"/>
      <c r="TMV146" s="327"/>
      <c r="TNI146" s="327"/>
      <c r="TNV146" s="327"/>
      <c r="TOI146" s="327"/>
      <c r="TOV146" s="327"/>
      <c r="TPI146" s="327"/>
      <c r="TPV146" s="327"/>
      <c r="TQI146" s="327"/>
      <c r="TQV146" s="327"/>
      <c r="TRI146" s="327"/>
      <c r="TRV146" s="327"/>
      <c r="TSI146" s="327"/>
      <c r="TSV146" s="327"/>
      <c r="TTI146" s="327"/>
      <c r="TTV146" s="327"/>
      <c r="TUI146" s="327"/>
      <c r="TUV146" s="327"/>
      <c r="TVI146" s="327"/>
      <c r="TVV146" s="327"/>
      <c r="TWI146" s="327"/>
      <c r="TWV146" s="327"/>
      <c r="TXI146" s="327"/>
      <c r="TXV146" s="327"/>
      <c r="TYI146" s="327"/>
      <c r="TYV146" s="327"/>
      <c r="TZI146" s="327"/>
      <c r="TZV146" s="327"/>
      <c r="UAI146" s="327"/>
      <c r="UAV146" s="327"/>
      <c r="UBI146" s="327"/>
      <c r="UBV146" s="327"/>
      <c r="UCI146" s="327"/>
      <c r="UCV146" s="327"/>
      <c r="UDI146" s="327"/>
      <c r="UDV146" s="327"/>
      <c r="UEI146" s="327"/>
      <c r="UEV146" s="327"/>
      <c r="UFI146" s="327"/>
      <c r="UFV146" s="327"/>
      <c r="UGI146" s="327"/>
      <c r="UGV146" s="327"/>
      <c r="UHI146" s="327"/>
      <c r="UHV146" s="327"/>
      <c r="UII146" s="327"/>
      <c r="UIV146" s="327"/>
      <c r="UJI146" s="327"/>
      <c r="UJV146" s="327"/>
      <c r="UKI146" s="327"/>
      <c r="UKV146" s="327"/>
      <c r="ULI146" s="327"/>
      <c r="ULV146" s="327"/>
      <c r="UMI146" s="327"/>
      <c r="UMV146" s="327"/>
      <c r="UNI146" s="327"/>
      <c r="UNV146" s="327"/>
      <c r="UOI146" s="327"/>
      <c r="UOV146" s="327"/>
      <c r="UPI146" s="327"/>
      <c r="UPV146" s="327"/>
      <c r="UQI146" s="327"/>
      <c r="UQV146" s="327"/>
      <c r="URI146" s="327"/>
      <c r="URV146" s="327"/>
      <c r="USI146" s="327"/>
      <c r="USV146" s="327"/>
      <c r="UTI146" s="327"/>
      <c r="UTV146" s="327"/>
      <c r="UUI146" s="327"/>
      <c r="UUV146" s="327"/>
      <c r="UVI146" s="327"/>
      <c r="UVV146" s="327"/>
      <c r="UWI146" s="327"/>
      <c r="UWV146" s="327"/>
      <c r="UXI146" s="327"/>
      <c r="UXV146" s="327"/>
      <c r="UYI146" s="327"/>
      <c r="UYV146" s="327"/>
      <c r="UZI146" s="327"/>
      <c r="UZV146" s="327"/>
      <c r="VAI146" s="327"/>
      <c r="VAV146" s="327"/>
      <c r="VBI146" s="327"/>
      <c r="VBV146" s="327"/>
      <c r="VCI146" s="327"/>
      <c r="VCV146" s="327"/>
      <c r="VDI146" s="327"/>
      <c r="VDV146" s="327"/>
      <c r="VEI146" s="327"/>
      <c r="VEV146" s="327"/>
      <c r="VFI146" s="327"/>
      <c r="VFV146" s="327"/>
      <c r="VGI146" s="327"/>
      <c r="VGV146" s="327"/>
      <c r="VHI146" s="327"/>
      <c r="VHV146" s="327"/>
      <c r="VII146" s="327"/>
      <c r="VIV146" s="327"/>
      <c r="VJI146" s="327"/>
      <c r="VJV146" s="327"/>
      <c r="VKI146" s="327"/>
      <c r="VKV146" s="327"/>
      <c r="VLI146" s="327"/>
      <c r="VLV146" s="327"/>
      <c r="VMI146" s="327"/>
      <c r="VMV146" s="327"/>
      <c r="VNI146" s="327"/>
      <c r="VNV146" s="327"/>
      <c r="VOI146" s="327"/>
      <c r="VOV146" s="327"/>
      <c r="VPI146" s="327"/>
      <c r="VPV146" s="327"/>
      <c r="VQI146" s="327"/>
      <c r="VQV146" s="327"/>
      <c r="VRI146" s="327"/>
      <c r="VRV146" s="327"/>
      <c r="VSI146" s="327"/>
      <c r="VSV146" s="327"/>
      <c r="VTI146" s="327"/>
      <c r="VTV146" s="327"/>
      <c r="VUI146" s="327"/>
      <c r="VUV146" s="327"/>
      <c r="VVI146" s="327"/>
      <c r="VVV146" s="327"/>
      <c r="VWI146" s="327"/>
      <c r="VWV146" s="327"/>
      <c r="VXI146" s="327"/>
      <c r="VXV146" s="327"/>
      <c r="VYI146" s="327"/>
      <c r="VYV146" s="327"/>
      <c r="VZI146" s="327"/>
      <c r="VZV146" s="327"/>
      <c r="WAI146" s="327"/>
      <c r="WAV146" s="327"/>
      <c r="WBI146" s="327"/>
      <c r="WBV146" s="327"/>
      <c r="WCI146" s="327"/>
      <c r="WCV146" s="327"/>
      <c r="WDI146" s="327"/>
      <c r="WDV146" s="327"/>
      <c r="WEI146" s="327"/>
      <c r="WEV146" s="327"/>
      <c r="WFI146" s="327"/>
      <c r="WFV146" s="327"/>
      <c r="WGI146" s="327"/>
      <c r="WGV146" s="327"/>
      <c r="WHI146" s="327"/>
      <c r="WHV146" s="327"/>
      <c r="WII146" s="327"/>
      <c r="WIV146" s="327"/>
      <c r="WJI146" s="327"/>
      <c r="WJV146" s="327"/>
      <c r="WKI146" s="327"/>
      <c r="WKV146" s="327"/>
      <c r="WLI146" s="327"/>
      <c r="WLV146" s="327"/>
      <c r="WMI146" s="327"/>
      <c r="WMV146" s="327"/>
      <c r="WNI146" s="327"/>
      <c r="WNV146" s="327"/>
      <c r="WOI146" s="327"/>
      <c r="WOV146" s="327"/>
      <c r="WPI146" s="327"/>
      <c r="WPV146" s="327"/>
      <c r="WQI146" s="327"/>
      <c r="WQV146" s="327"/>
      <c r="WRI146" s="327"/>
      <c r="WRV146" s="327"/>
      <c r="WSI146" s="327"/>
      <c r="WSV146" s="327"/>
      <c r="WTI146" s="327"/>
      <c r="WTV146" s="327"/>
      <c r="WUI146" s="327"/>
      <c r="WUV146" s="327"/>
      <c r="WVI146" s="327"/>
      <c r="WVV146" s="327"/>
      <c r="WWI146" s="327"/>
      <c r="WWV146" s="327"/>
      <c r="WXI146" s="327"/>
      <c r="WXV146" s="327"/>
      <c r="WYI146" s="327"/>
      <c r="WYV146" s="327"/>
      <c r="WZI146" s="327"/>
      <c r="WZV146" s="327"/>
      <c r="XAI146" s="327"/>
      <c r="XAV146" s="327"/>
      <c r="XBI146" s="327"/>
      <c r="XBV146" s="327"/>
      <c r="XCI146" s="327"/>
      <c r="XCV146" s="327"/>
      <c r="XDI146" s="327"/>
      <c r="XDV146" s="327"/>
      <c r="XEI146" s="327"/>
      <c r="XEV146" s="327"/>
    </row>
    <row r="147" spans="2:1023 1036:2037 2050:3064 3077:4091 4104:5118 5131:6132 6145:7159 7172:8186 8199:9213 9226:10240 10253:11254 11267:12281 12294:13308 13321:14335 14348:15349 15362:16376" ht="24" customHeight="1" x14ac:dyDescent="0.35">
      <c r="B147" s="369" t="s">
        <v>344</v>
      </c>
      <c r="C147" s="369" t="s">
        <v>366</v>
      </c>
      <c r="D147" s="369" t="s">
        <v>308</v>
      </c>
      <c r="E147" s="369" t="s">
        <v>442</v>
      </c>
      <c r="F147" s="369" t="s">
        <v>71</v>
      </c>
      <c r="G147" s="369" t="s">
        <v>71</v>
      </c>
      <c r="H147" s="369" t="s">
        <v>398</v>
      </c>
      <c r="I147" s="369" t="s">
        <v>96</v>
      </c>
      <c r="J147" s="370">
        <v>4119314517</v>
      </c>
      <c r="K147" s="369" t="s">
        <v>71</v>
      </c>
      <c r="L147" s="369"/>
      <c r="M147" s="369"/>
      <c r="N147" s="369"/>
      <c r="V147" s="278"/>
      <c r="AI147" s="278"/>
      <c r="AV147" s="278"/>
      <c r="BI147" s="278"/>
      <c r="BV147" s="278"/>
      <c r="CI147" s="278"/>
      <c r="CV147" s="278"/>
      <c r="DI147" s="278"/>
      <c r="DV147" s="278"/>
      <c r="EI147" s="278"/>
      <c r="EV147" s="278"/>
      <c r="FI147" s="278"/>
      <c r="FV147" s="278"/>
      <c r="GI147" s="278"/>
      <c r="GV147" s="278"/>
      <c r="HI147" s="278"/>
      <c r="HV147" s="278"/>
      <c r="II147" s="278"/>
      <c r="IV147" s="278"/>
      <c r="JI147" s="278"/>
      <c r="JV147" s="278"/>
      <c r="KI147" s="278"/>
      <c r="KV147" s="278"/>
      <c r="LI147" s="278"/>
      <c r="LV147" s="278"/>
      <c r="MI147" s="278"/>
      <c r="MV147" s="278"/>
      <c r="NI147" s="278"/>
      <c r="NV147" s="278"/>
      <c r="OI147" s="278"/>
      <c r="OV147" s="278"/>
      <c r="PI147" s="278"/>
      <c r="PV147" s="278"/>
      <c r="QI147" s="278"/>
      <c r="QV147" s="278"/>
      <c r="RI147" s="278"/>
      <c r="RV147" s="278"/>
      <c r="SI147" s="278"/>
      <c r="SV147" s="278"/>
      <c r="TI147" s="278"/>
      <c r="TV147" s="278"/>
      <c r="UI147" s="278"/>
      <c r="UV147" s="278"/>
      <c r="VI147" s="278"/>
      <c r="VV147" s="278"/>
      <c r="WI147" s="278"/>
      <c r="WV147" s="278"/>
      <c r="XI147" s="278"/>
      <c r="XV147" s="278"/>
      <c r="YI147" s="278"/>
      <c r="YV147" s="278"/>
      <c r="ZI147" s="278"/>
      <c r="ZV147" s="278"/>
      <c r="AAI147" s="278"/>
      <c r="AAV147" s="278"/>
      <c r="ABI147" s="278"/>
      <c r="ABV147" s="278"/>
      <c r="ACI147" s="278"/>
      <c r="ACV147" s="278"/>
      <c r="ADI147" s="278"/>
      <c r="ADV147" s="278"/>
      <c r="AEI147" s="278"/>
      <c r="AEV147" s="278"/>
      <c r="AFI147" s="278"/>
      <c r="AFV147" s="278"/>
      <c r="AGI147" s="278"/>
      <c r="AGV147" s="278"/>
      <c r="AHI147" s="278"/>
      <c r="AHV147" s="278"/>
      <c r="AII147" s="278"/>
      <c r="AIV147" s="278"/>
      <c r="AJI147" s="278"/>
      <c r="AJV147" s="278"/>
      <c r="AKI147" s="278"/>
      <c r="AKV147" s="278"/>
      <c r="ALI147" s="278"/>
      <c r="ALV147" s="278"/>
      <c r="AMI147" s="278"/>
      <c r="AMV147" s="278"/>
      <c r="ANI147" s="278"/>
      <c r="ANV147" s="278"/>
      <c r="AOI147" s="278"/>
      <c r="AOV147" s="278"/>
      <c r="API147" s="278"/>
      <c r="APV147" s="278"/>
      <c r="AQI147" s="278"/>
      <c r="AQV147" s="278"/>
      <c r="ARI147" s="278"/>
      <c r="ARV147" s="278"/>
      <c r="ASI147" s="278"/>
      <c r="ASV147" s="278"/>
      <c r="ATI147" s="278"/>
      <c r="ATV147" s="278"/>
      <c r="AUI147" s="278"/>
      <c r="AUV147" s="278"/>
      <c r="AVI147" s="278"/>
      <c r="AVV147" s="278"/>
      <c r="AWI147" s="278"/>
      <c r="AWV147" s="278"/>
      <c r="AXI147" s="278"/>
      <c r="AXV147" s="278"/>
      <c r="AYI147" s="278"/>
      <c r="AYV147" s="278"/>
      <c r="AZI147" s="278"/>
      <c r="AZV147" s="278"/>
      <c r="BAI147" s="278"/>
      <c r="BAV147" s="278"/>
      <c r="BBI147" s="278"/>
      <c r="BBV147" s="278"/>
      <c r="BCI147" s="278"/>
      <c r="BCV147" s="278"/>
      <c r="BDI147" s="278"/>
      <c r="BDV147" s="278"/>
      <c r="BEI147" s="278"/>
      <c r="BEV147" s="278"/>
      <c r="BFI147" s="278"/>
      <c r="BFV147" s="278"/>
      <c r="BGI147" s="278"/>
      <c r="BGV147" s="278"/>
      <c r="BHI147" s="278"/>
      <c r="BHV147" s="278"/>
      <c r="BII147" s="278"/>
      <c r="BIV147" s="278"/>
      <c r="BJI147" s="278"/>
      <c r="BJV147" s="278"/>
      <c r="BKI147" s="278"/>
      <c r="BKV147" s="278"/>
      <c r="BLI147" s="278"/>
      <c r="BLV147" s="278"/>
      <c r="BMI147" s="278"/>
      <c r="BMV147" s="278"/>
      <c r="BNI147" s="278"/>
      <c r="BNV147" s="278"/>
      <c r="BOI147" s="278"/>
      <c r="BOV147" s="278"/>
      <c r="BPI147" s="278"/>
      <c r="BPV147" s="278"/>
      <c r="BQI147" s="278"/>
      <c r="BQV147" s="278"/>
      <c r="BRI147" s="278"/>
      <c r="BRV147" s="278"/>
      <c r="BSI147" s="278"/>
      <c r="BSV147" s="278"/>
      <c r="BTI147" s="278"/>
      <c r="BTV147" s="278"/>
      <c r="BUI147" s="278"/>
      <c r="BUV147" s="278"/>
      <c r="BVI147" s="278"/>
      <c r="BVV147" s="278"/>
      <c r="BWI147" s="278"/>
      <c r="BWV147" s="278"/>
      <c r="BXI147" s="278"/>
      <c r="BXV147" s="278"/>
      <c r="BYI147" s="278"/>
      <c r="BYV147" s="278"/>
      <c r="BZI147" s="278"/>
      <c r="BZV147" s="278"/>
      <c r="CAI147" s="278"/>
      <c r="CAV147" s="278"/>
      <c r="CBI147" s="278"/>
      <c r="CBV147" s="278"/>
      <c r="CCI147" s="278"/>
      <c r="CCV147" s="278"/>
      <c r="CDI147" s="278"/>
      <c r="CDV147" s="278"/>
      <c r="CEI147" s="278"/>
      <c r="CEV147" s="278"/>
      <c r="CFI147" s="278"/>
      <c r="CFV147" s="278"/>
      <c r="CGI147" s="278"/>
      <c r="CGV147" s="278"/>
      <c r="CHI147" s="278"/>
      <c r="CHV147" s="278"/>
      <c r="CII147" s="278"/>
      <c r="CIV147" s="278"/>
      <c r="CJI147" s="278"/>
      <c r="CJV147" s="278"/>
      <c r="CKI147" s="278"/>
      <c r="CKV147" s="278"/>
      <c r="CLI147" s="278"/>
      <c r="CLV147" s="278"/>
      <c r="CMI147" s="278"/>
      <c r="CMV147" s="278"/>
      <c r="CNI147" s="278"/>
      <c r="CNV147" s="278"/>
      <c r="COI147" s="278"/>
      <c r="COV147" s="278"/>
      <c r="CPI147" s="278"/>
      <c r="CPV147" s="278"/>
      <c r="CQI147" s="278"/>
      <c r="CQV147" s="278"/>
      <c r="CRI147" s="278"/>
      <c r="CRV147" s="278"/>
      <c r="CSI147" s="278"/>
      <c r="CSV147" s="278"/>
      <c r="CTI147" s="278"/>
      <c r="CTV147" s="278"/>
      <c r="CUI147" s="278"/>
      <c r="CUV147" s="278"/>
      <c r="CVI147" s="278"/>
      <c r="CVV147" s="278"/>
      <c r="CWI147" s="278"/>
      <c r="CWV147" s="278"/>
      <c r="CXI147" s="278"/>
      <c r="CXV147" s="278"/>
      <c r="CYI147" s="278"/>
      <c r="CYV147" s="278"/>
      <c r="CZI147" s="278"/>
      <c r="CZV147" s="278"/>
      <c r="DAI147" s="278"/>
      <c r="DAV147" s="278"/>
      <c r="DBI147" s="278"/>
      <c r="DBV147" s="278"/>
      <c r="DCI147" s="278"/>
      <c r="DCV147" s="278"/>
      <c r="DDI147" s="278"/>
      <c r="DDV147" s="278"/>
      <c r="DEI147" s="278"/>
      <c r="DEV147" s="278"/>
      <c r="DFI147" s="278"/>
      <c r="DFV147" s="278"/>
      <c r="DGI147" s="278"/>
      <c r="DGV147" s="278"/>
      <c r="DHI147" s="278"/>
      <c r="DHV147" s="278"/>
      <c r="DII147" s="278"/>
      <c r="DIV147" s="278"/>
      <c r="DJI147" s="278"/>
      <c r="DJV147" s="278"/>
      <c r="DKI147" s="278"/>
      <c r="DKV147" s="278"/>
      <c r="DLI147" s="278"/>
      <c r="DLV147" s="278"/>
      <c r="DMI147" s="278"/>
      <c r="DMV147" s="278"/>
      <c r="DNI147" s="278"/>
      <c r="DNV147" s="278"/>
      <c r="DOI147" s="278"/>
      <c r="DOV147" s="278"/>
      <c r="DPI147" s="278"/>
      <c r="DPV147" s="278"/>
      <c r="DQI147" s="278"/>
      <c r="DQV147" s="278"/>
      <c r="DRI147" s="278"/>
      <c r="DRV147" s="278"/>
      <c r="DSI147" s="278"/>
      <c r="DSV147" s="278"/>
      <c r="DTI147" s="278"/>
      <c r="DTV147" s="278"/>
      <c r="DUI147" s="278"/>
      <c r="DUV147" s="278"/>
      <c r="DVI147" s="278"/>
      <c r="DVV147" s="278"/>
      <c r="DWI147" s="278"/>
      <c r="DWV147" s="278"/>
      <c r="DXI147" s="278"/>
      <c r="DXV147" s="278"/>
      <c r="DYI147" s="278"/>
      <c r="DYV147" s="278"/>
      <c r="DZI147" s="278"/>
      <c r="DZV147" s="278"/>
      <c r="EAI147" s="278"/>
      <c r="EAV147" s="278"/>
      <c r="EBI147" s="278"/>
      <c r="EBV147" s="278"/>
      <c r="ECI147" s="278"/>
      <c r="ECV147" s="278"/>
      <c r="EDI147" s="278"/>
      <c r="EDV147" s="278"/>
      <c r="EEI147" s="278"/>
      <c r="EEV147" s="278"/>
      <c r="EFI147" s="278"/>
      <c r="EFV147" s="278"/>
      <c r="EGI147" s="278"/>
      <c r="EGV147" s="278"/>
      <c r="EHI147" s="278"/>
      <c r="EHV147" s="278"/>
      <c r="EII147" s="278"/>
      <c r="EIV147" s="278"/>
      <c r="EJI147" s="278"/>
      <c r="EJV147" s="278"/>
      <c r="EKI147" s="278"/>
      <c r="EKV147" s="278"/>
      <c r="ELI147" s="278"/>
      <c r="ELV147" s="278"/>
      <c r="EMI147" s="278"/>
      <c r="EMV147" s="278"/>
      <c r="ENI147" s="278"/>
      <c r="ENV147" s="278"/>
      <c r="EOI147" s="278"/>
      <c r="EOV147" s="278"/>
      <c r="EPI147" s="278"/>
      <c r="EPV147" s="278"/>
      <c r="EQI147" s="278"/>
      <c r="EQV147" s="278"/>
      <c r="ERI147" s="278"/>
      <c r="ERV147" s="278"/>
      <c r="ESI147" s="278"/>
      <c r="ESV147" s="278"/>
      <c r="ETI147" s="278"/>
      <c r="ETV147" s="278"/>
      <c r="EUI147" s="278"/>
      <c r="EUV147" s="278"/>
      <c r="EVI147" s="278"/>
      <c r="EVV147" s="278"/>
      <c r="EWI147" s="278"/>
      <c r="EWV147" s="278"/>
      <c r="EXI147" s="278"/>
      <c r="EXV147" s="278"/>
      <c r="EYI147" s="278"/>
      <c r="EYV147" s="278"/>
      <c r="EZI147" s="278"/>
      <c r="EZV147" s="278"/>
      <c r="FAI147" s="278"/>
      <c r="FAV147" s="278"/>
      <c r="FBI147" s="278"/>
      <c r="FBV147" s="278"/>
      <c r="FCI147" s="278"/>
      <c r="FCV147" s="278"/>
      <c r="FDI147" s="278"/>
      <c r="FDV147" s="278"/>
      <c r="FEI147" s="278"/>
      <c r="FEV147" s="278"/>
      <c r="FFI147" s="278"/>
      <c r="FFV147" s="278"/>
      <c r="FGI147" s="278"/>
      <c r="FGV147" s="278"/>
      <c r="FHI147" s="278"/>
      <c r="FHV147" s="278"/>
      <c r="FII147" s="278"/>
      <c r="FIV147" s="278"/>
      <c r="FJI147" s="278"/>
      <c r="FJV147" s="278"/>
      <c r="FKI147" s="278"/>
      <c r="FKV147" s="278"/>
      <c r="FLI147" s="278"/>
      <c r="FLV147" s="278"/>
      <c r="FMI147" s="278"/>
      <c r="FMV147" s="278"/>
      <c r="FNI147" s="278"/>
      <c r="FNV147" s="278"/>
      <c r="FOI147" s="278"/>
      <c r="FOV147" s="278"/>
      <c r="FPI147" s="278"/>
      <c r="FPV147" s="278"/>
      <c r="FQI147" s="278"/>
      <c r="FQV147" s="278"/>
      <c r="FRI147" s="278"/>
      <c r="FRV147" s="278"/>
      <c r="FSI147" s="278"/>
      <c r="FSV147" s="278"/>
      <c r="FTI147" s="278"/>
      <c r="FTV147" s="278"/>
      <c r="FUI147" s="278"/>
      <c r="FUV147" s="278"/>
      <c r="FVI147" s="278"/>
      <c r="FVV147" s="278"/>
      <c r="FWI147" s="278"/>
      <c r="FWV147" s="278"/>
      <c r="FXI147" s="278"/>
      <c r="FXV147" s="278"/>
      <c r="FYI147" s="278"/>
      <c r="FYV147" s="278"/>
      <c r="FZI147" s="278"/>
      <c r="FZV147" s="278"/>
      <c r="GAI147" s="278"/>
      <c r="GAV147" s="278"/>
      <c r="GBI147" s="278"/>
      <c r="GBV147" s="278"/>
      <c r="GCI147" s="278"/>
      <c r="GCV147" s="278"/>
      <c r="GDI147" s="278"/>
      <c r="GDV147" s="278"/>
      <c r="GEI147" s="278"/>
      <c r="GEV147" s="278"/>
      <c r="GFI147" s="278"/>
      <c r="GFV147" s="278"/>
      <c r="GGI147" s="278"/>
      <c r="GGV147" s="278"/>
      <c r="GHI147" s="278"/>
      <c r="GHV147" s="278"/>
      <c r="GII147" s="278"/>
      <c r="GIV147" s="278"/>
      <c r="GJI147" s="278"/>
      <c r="GJV147" s="278"/>
      <c r="GKI147" s="278"/>
      <c r="GKV147" s="278"/>
      <c r="GLI147" s="278"/>
      <c r="GLV147" s="278"/>
      <c r="GMI147" s="278"/>
      <c r="GMV147" s="278"/>
      <c r="GNI147" s="278"/>
      <c r="GNV147" s="278"/>
      <c r="GOI147" s="278"/>
      <c r="GOV147" s="278"/>
      <c r="GPI147" s="278"/>
      <c r="GPV147" s="278"/>
      <c r="GQI147" s="278"/>
      <c r="GQV147" s="278"/>
      <c r="GRI147" s="278"/>
      <c r="GRV147" s="278"/>
      <c r="GSI147" s="278"/>
      <c r="GSV147" s="278"/>
      <c r="GTI147" s="278"/>
      <c r="GTV147" s="278"/>
      <c r="GUI147" s="278"/>
      <c r="GUV147" s="278"/>
      <c r="GVI147" s="278"/>
      <c r="GVV147" s="278"/>
      <c r="GWI147" s="278"/>
      <c r="GWV147" s="278"/>
      <c r="GXI147" s="278"/>
      <c r="GXV147" s="278"/>
      <c r="GYI147" s="278"/>
      <c r="GYV147" s="278"/>
      <c r="GZI147" s="278"/>
      <c r="GZV147" s="278"/>
      <c r="HAI147" s="278"/>
      <c r="HAV147" s="278"/>
      <c r="HBI147" s="278"/>
      <c r="HBV147" s="278"/>
      <c r="HCI147" s="278"/>
      <c r="HCV147" s="278"/>
      <c r="HDI147" s="278"/>
      <c r="HDV147" s="278"/>
      <c r="HEI147" s="278"/>
      <c r="HEV147" s="278"/>
      <c r="HFI147" s="278"/>
      <c r="HFV147" s="278"/>
      <c r="HGI147" s="278"/>
      <c r="HGV147" s="278"/>
      <c r="HHI147" s="278"/>
      <c r="HHV147" s="278"/>
      <c r="HII147" s="278"/>
      <c r="HIV147" s="278"/>
      <c r="HJI147" s="278"/>
      <c r="HJV147" s="278"/>
      <c r="HKI147" s="278"/>
      <c r="HKV147" s="278"/>
      <c r="HLI147" s="278"/>
      <c r="HLV147" s="278"/>
      <c r="HMI147" s="278"/>
      <c r="HMV147" s="278"/>
      <c r="HNI147" s="278"/>
      <c r="HNV147" s="278"/>
      <c r="HOI147" s="278"/>
      <c r="HOV147" s="278"/>
      <c r="HPI147" s="278"/>
      <c r="HPV147" s="278"/>
      <c r="HQI147" s="278"/>
      <c r="HQV147" s="278"/>
      <c r="HRI147" s="278"/>
      <c r="HRV147" s="278"/>
      <c r="HSI147" s="278"/>
      <c r="HSV147" s="278"/>
      <c r="HTI147" s="278"/>
      <c r="HTV147" s="278"/>
      <c r="HUI147" s="278"/>
      <c r="HUV147" s="278"/>
      <c r="HVI147" s="278"/>
      <c r="HVV147" s="278"/>
      <c r="HWI147" s="278"/>
      <c r="HWV147" s="278"/>
      <c r="HXI147" s="278"/>
      <c r="HXV147" s="278"/>
      <c r="HYI147" s="278"/>
      <c r="HYV147" s="278"/>
      <c r="HZI147" s="278"/>
      <c r="HZV147" s="278"/>
      <c r="IAI147" s="278"/>
      <c r="IAV147" s="278"/>
      <c r="IBI147" s="278"/>
      <c r="IBV147" s="278"/>
      <c r="ICI147" s="278"/>
      <c r="ICV147" s="278"/>
      <c r="IDI147" s="278"/>
      <c r="IDV147" s="278"/>
      <c r="IEI147" s="278"/>
      <c r="IEV147" s="278"/>
      <c r="IFI147" s="278"/>
      <c r="IFV147" s="278"/>
      <c r="IGI147" s="278"/>
      <c r="IGV147" s="278"/>
      <c r="IHI147" s="278"/>
      <c r="IHV147" s="278"/>
      <c r="III147" s="278"/>
      <c r="IIV147" s="278"/>
      <c r="IJI147" s="278"/>
      <c r="IJV147" s="278"/>
      <c r="IKI147" s="278"/>
      <c r="IKV147" s="278"/>
      <c r="ILI147" s="278"/>
      <c r="ILV147" s="278"/>
      <c r="IMI147" s="278"/>
      <c r="IMV147" s="278"/>
      <c r="INI147" s="278"/>
      <c r="INV147" s="278"/>
      <c r="IOI147" s="278"/>
      <c r="IOV147" s="278"/>
      <c r="IPI147" s="278"/>
      <c r="IPV147" s="278"/>
      <c r="IQI147" s="278"/>
      <c r="IQV147" s="278"/>
      <c r="IRI147" s="278"/>
      <c r="IRV147" s="278"/>
      <c r="ISI147" s="278"/>
      <c r="ISV147" s="278"/>
      <c r="ITI147" s="278"/>
      <c r="ITV147" s="278"/>
      <c r="IUI147" s="278"/>
      <c r="IUV147" s="278"/>
      <c r="IVI147" s="278"/>
      <c r="IVV147" s="278"/>
      <c r="IWI147" s="278"/>
      <c r="IWV147" s="278"/>
      <c r="IXI147" s="278"/>
      <c r="IXV147" s="278"/>
      <c r="IYI147" s="278"/>
      <c r="IYV147" s="278"/>
      <c r="IZI147" s="278"/>
      <c r="IZV147" s="278"/>
      <c r="JAI147" s="278"/>
      <c r="JAV147" s="278"/>
      <c r="JBI147" s="278"/>
      <c r="JBV147" s="278"/>
      <c r="JCI147" s="278"/>
      <c r="JCV147" s="278"/>
      <c r="JDI147" s="278"/>
      <c r="JDV147" s="278"/>
      <c r="JEI147" s="278"/>
      <c r="JEV147" s="278"/>
      <c r="JFI147" s="278"/>
      <c r="JFV147" s="278"/>
      <c r="JGI147" s="278"/>
      <c r="JGV147" s="278"/>
      <c r="JHI147" s="278"/>
      <c r="JHV147" s="278"/>
      <c r="JII147" s="278"/>
      <c r="JIV147" s="278"/>
      <c r="JJI147" s="278"/>
      <c r="JJV147" s="278"/>
      <c r="JKI147" s="278"/>
      <c r="JKV147" s="278"/>
      <c r="JLI147" s="278"/>
      <c r="JLV147" s="278"/>
      <c r="JMI147" s="278"/>
      <c r="JMV147" s="278"/>
      <c r="JNI147" s="278"/>
      <c r="JNV147" s="278"/>
      <c r="JOI147" s="278"/>
      <c r="JOV147" s="278"/>
      <c r="JPI147" s="278"/>
      <c r="JPV147" s="278"/>
      <c r="JQI147" s="278"/>
      <c r="JQV147" s="278"/>
      <c r="JRI147" s="278"/>
      <c r="JRV147" s="278"/>
      <c r="JSI147" s="278"/>
      <c r="JSV147" s="278"/>
      <c r="JTI147" s="278"/>
      <c r="JTV147" s="278"/>
      <c r="JUI147" s="278"/>
      <c r="JUV147" s="278"/>
      <c r="JVI147" s="278"/>
      <c r="JVV147" s="278"/>
      <c r="JWI147" s="278"/>
      <c r="JWV147" s="278"/>
      <c r="JXI147" s="278"/>
      <c r="JXV147" s="278"/>
      <c r="JYI147" s="278"/>
      <c r="JYV147" s="278"/>
      <c r="JZI147" s="278"/>
      <c r="JZV147" s="278"/>
      <c r="KAI147" s="278"/>
      <c r="KAV147" s="278"/>
      <c r="KBI147" s="278"/>
      <c r="KBV147" s="278"/>
      <c r="KCI147" s="278"/>
      <c r="KCV147" s="278"/>
      <c r="KDI147" s="278"/>
      <c r="KDV147" s="278"/>
      <c r="KEI147" s="278"/>
      <c r="KEV147" s="278"/>
      <c r="KFI147" s="278"/>
      <c r="KFV147" s="278"/>
      <c r="KGI147" s="278"/>
      <c r="KGV147" s="278"/>
      <c r="KHI147" s="278"/>
      <c r="KHV147" s="278"/>
      <c r="KII147" s="278"/>
      <c r="KIV147" s="278"/>
      <c r="KJI147" s="278"/>
      <c r="KJV147" s="278"/>
      <c r="KKI147" s="278"/>
      <c r="KKV147" s="278"/>
      <c r="KLI147" s="278"/>
      <c r="KLV147" s="278"/>
      <c r="KMI147" s="278"/>
      <c r="KMV147" s="278"/>
      <c r="KNI147" s="278"/>
      <c r="KNV147" s="278"/>
      <c r="KOI147" s="278"/>
      <c r="KOV147" s="278"/>
      <c r="KPI147" s="278"/>
      <c r="KPV147" s="278"/>
      <c r="KQI147" s="278"/>
      <c r="KQV147" s="278"/>
      <c r="KRI147" s="278"/>
      <c r="KRV147" s="278"/>
      <c r="KSI147" s="278"/>
      <c r="KSV147" s="278"/>
      <c r="KTI147" s="278"/>
      <c r="KTV147" s="278"/>
      <c r="KUI147" s="278"/>
      <c r="KUV147" s="278"/>
      <c r="KVI147" s="278"/>
      <c r="KVV147" s="278"/>
      <c r="KWI147" s="278"/>
      <c r="KWV147" s="278"/>
      <c r="KXI147" s="278"/>
      <c r="KXV147" s="278"/>
      <c r="KYI147" s="278"/>
      <c r="KYV147" s="278"/>
      <c r="KZI147" s="278"/>
      <c r="KZV147" s="278"/>
      <c r="LAI147" s="278"/>
      <c r="LAV147" s="278"/>
      <c r="LBI147" s="278"/>
      <c r="LBV147" s="278"/>
      <c r="LCI147" s="278"/>
      <c r="LCV147" s="278"/>
      <c r="LDI147" s="278"/>
      <c r="LDV147" s="278"/>
      <c r="LEI147" s="278"/>
      <c r="LEV147" s="278"/>
      <c r="LFI147" s="278"/>
      <c r="LFV147" s="278"/>
      <c r="LGI147" s="278"/>
      <c r="LGV147" s="278"/>
      <c r="LHI147" s="278"/>
      <c r="LHV147" s="278"/>
      <c r="LII147" s="278"/>
      <c r="LIV147" s="278"/>
      <c r="LJI147" s="278"/>
      <c r="LJV147" s="278"/>
      <c r="LKI147" s="278"/>
      <c r="LKV147" s="278"/>
      <c r="LLI147" s="278"/>
      <c r="LLV147" s="278"/>
      <c r="LMI147" s="278"/>
      <c r="LMV147" s="278"/>
      <c r="LNI147" s="278"/>
      <c r="LNV147" s="278"/>
      <c r="LOI147" s="278"/>
      <c r="LOV147" s="278"/>
      <c r="LPI147" s="278"/>
      <c r="LPV147" s="278"/>
      <c r="LQI147" s="278"/>
      <c r="LQV147" s="278"/>
      <c r="LRI147" s="278"/>
      <c r="LRV147" s="278"/>
      <c r="LSI147" s="278"/>
      <c r="LSV147" s="278"/>
      <c r="LTI147" s="278"/>
      <c r="LTV147" s="278"/>
      <c r="LUI147" s="278"/>
      <c r="LUV147" s="278"/>
      <c r="LVI147" s="278"/>
      <c r="LVV147" s="278"/>
      <c r="LWI147" s="278"/>
      <c r="LWV147" s="278"/>
      <c r="LXI147" s="278"/>
      <c r="LXV147" s="278"/>
      <c r="LYI147" s="278"/>
      <c r="LYV147" s="278"/>
      <c r="LZI147" s="278"/>
      <c r="LZV147" s="278"/>
      <c r="MAI147" s="278"/>
      <c r="MAV147" s="278"/>
      <c r="MBI147" s="278"/>
      <c r="MBV147" s="278"/>
      <c r="MCI147" s="278"/>
      <c r="MCV147" s="278"/>
      <c r="MDI147" s="278"/>
      <c r="MDV147" s="278"/>
      <c r="MEI147" s="278"/>
      <c r="MEV147" s="278"/>
      <c r="MFI147" s="278"/>
      <c r="MFV147" s="278"/>
      <c r="MGI147" s="278"/>
      <c r="MGV147" s="278"/>
      <c r="MHI147" s="278"/>
      <c r="MHV147" s="278"/>
      <c r="MII147" s="278"/>
      <c r="MIV147" s="278"/>
      <c r="MJI147" s="278"/>
      <c r="MJV147" s="278"/>
      <c r="MKI147" s="278"/>
      <c r="MKV147" s="278"/>
      <c r="MLI147" s="278"/>
      <c r="MLV147" s="278"/>
      <c r="MMI147" s="278"/>
      <c r="MMV147" s="278"/>
      <c r="MNI147" s="278"/>
      <c r="MNV147" s="278"/>
      <c r="MOI147" s="278"/>
      <c r="MOV147" s="278"/>
      <c r="MPI147" s="278"/>
      <c r="MPV147" s="278"/>
      <c r="MQI147" s="278"/>
      <c r="MQV147" s="278"/>
      <c r="MRI147" s="278"/>
      <c r="MRV147" s="278"/>
      <c r="MSI147" s="278"/>
      <c r="MSV147" s="278"/>
      <c r="MTI147" s="278"/>
      <c r="MTV147" s="278"/>
      <c r="MUI147" s="278"/>
      <c r="MUV147" s="278"/>
      <c r="MVI147" s="278"/>
      <c r="MVV147" s="278"/>
      <c r="MWI147" s="278"/>
      <c r="MWV147" s="278"/>
      <c r="MXI147" s="278"/>
      <c r="MXV147" s="278"/>
      <c r="MYI147" s="278"/>
      <c r="MYV147" s="278"/>
      <c r="MZI147" s="278"/>
      <c r="MZV147" s="278"/>
      <c r="NAI147" s="278"/>
      <c r="NAV147" s="278"/>
      <c r="NBI147" s="278"/>
      <c r="NBV147" s="278"/>
      <c r="NCI147" s="278"/>
      <c r="NCV147" s="278"/>
      <c r="NDI147" s="278"/>
      <c r="NDV147" s="278"/>
      <c r="NEI147" s="278"/>
      <c r="NEV147" s="278"/>
      <c r="NFI147" s="278"/>
      <c r="NFV147" s="278"/>
      <c r="NGI147" s="278"/>
      <c r="NGV147" s="278"/>
      <c r="NHI147" s="278"/>
      <c r="NHV147" s="278"/>
      <c r="NII147" s="278"/>
      <c r="NIV147" s="278"/>
      <c r="NJI147" s="278"/>
      <c r="NJV147" s="278"/>
      <c r="NKI147" s="278"/>
      <c r="NKV147" s="278"/>
      <c r="NLI147" s="278"/>
      <c r="NLV147" s="278"/>
      <c r="NMI147" s="278"/>
      <c r="NMV147" s="278"/>
      <c r="NNI147" s="278"/>
      <c r="NNV147" s="278"/>
      <c r="NOI147" s="278"/>
      <c r="NOV147" s="278"/>
      <c r="NPI147" s="278"/>
      <c r="NPV147" s="278"/>
      <c r="NQI147" s="278"/>
      <c r="NQV147" s="278"/>
      <c r="NRI147" s="278"/>
      <c r="NRV147" s="278"/>
      <c r="NSI147" s="278"/>
      <c r="NSV147" s="278"/>
      <c r="NTI147" s="278"/>
      <c r="NTV147" s="278"/>
      <c r="NUI147" s="278"/>
      <c r="NUV147" s="278"/>
      <c r="NVI147" s="278"/>
      <c r="NVV147" s="278"/>
      <c r="NWI147" s="278"/>
      <c r="NWV147" s="278"/>
      <c r="NXI147" s="278"/>
      <c r="NXV147" s="278"/>
      <c r="NYI147" s="278"/>
      <c r="NYV147" s="278"/>
      <c r="NZI147" s="278"/>
      <c r="NZV147" s="278"/>
      <c r="OAI147" s="278"/>
      <c r="OAV147" s="278"/>
      <c r="OBI147" s="278"/>
      <c r="OBV147" s="278"/>
      <c r="OCI147" s="278"/>
      <c r="OCV147" s="278"/>
      <c r="ODI147" s="278"/>
      <c r="ODV147" s="278"/>
      <c r="OEI147" s="278"/>
      <c r="OEV147" s="278"/>
      <c r="OFI147" s="278"/>
      <c r="OFV147" s="278"/>
      <c r="OGI147" s="278"/>
      <c r="OGV147" s="278"/>
      <c r="OHI147" s="278"/>
      <c r="OHV147" s="278"/>
      <c r="OII147" s="278"/>
      <c r="OIV147" s="278"/>
      <c r="OJI147" s="278"/>
      <c r="OJV147" s="278"/>
      <c r="OKI147" s="278"/>
      <c r="OKV147" s="278"/>
      <c r="OLI147" s="278"/>
      <c r="OLV147" s="278"/>
      <c r="OMI147" s="278"/>
      <c r="OMV147" s="278"/>
      <c r="ONI147" s="278"/>
      <c r="ONV147" s="278"/>
      <c r="OOI147" s="278"/>
      <c r="OOV147" s="278"/>
      <c r="OPI147" s="278"/>
      <c r="OPV147" s="278"/>
      <c r="OQI147" s="278"/>
      <c r="OQV147" s="278"/>
      <c r="ORI147" s="278"/>
      <c r="ORV147" s="278"/>
      <c r="OSI147" s="278"/>
      <c r="OSV147" s="278"/>
      <c r="OTI147" s="278"/>
      <c r="OTV147" s="278"/>
      <c r="OUI147" s="278"/>
      <c r="OUV147" s="278"/>
      <c r="OVI147" s="278"/>
      <c r="OVV147" s="278"/>
      <c r="OWI147" s="278"/>
      <c r="OWV147" s="278"/>
      <c r="OXI147" s="278"/>
      <c r="OXV147" s="278"/>
      <c r="OYI147" s="278"/>
      <c r="OYV147" s="278"/>
      <c r="OZI147" s="278"/>
      <c r="OZV147" s="278"/>
      <c r="PAI147" s="278"/>
      <c r="PAV147" s="278"/>
      <c r="PBI147" s="278"/>
      <c r="PBV147" s="278"/>
      <c r="PCI147" s="278"/>
      <c r="PCV147" s="278"/>
      <c r="PDI147" s="278"/>
      <c r="PDV147" s="278"/>
      <c r="PEI147" s="278"/>
      <c r="PEV147" s="278"/>
      <c r="PFI147" s="278"/>
      <c r="PFV147" s="278"/>
      <c r="PGI147" s="278"/>
      <c r="PGV147" s="278"/>
      <c r="PHI147" s="278"/>
      <c r="PHV147" s="278"/>
      <c r="PII147" s="278"/>
      <c r="PIV147" s="278"/>
      <c r="PJI147" s="278"/>
      <c r="PJV147" s="278"/>
      <c r="PKI147" s="278"/>
      <c r="PKV147" s="278"/>
      <c r="PLI147" s="278"/>
      <c r="PLV147" s="278"/>
      <c r="PMI147" s="278"/>
      <c r="PMV147" s="278"/>
      <c r="PNI147" s="278"/>
      <c r="PNV147" s="278"/>
      <c r="POI147" s="278"/>
      <c r="POV147" s="278"/>
      <c r="PPI147" s="278"/>
      <c r="PPV147" s="278"/>
      <c r="PQI147" s="278"/>
      <c r="PQV147" s="278"/>
      <c r="PRI147" s="278"/>
      <c r="PRV147" s="278"/>
      <c r="PSI147" s="278"/>
      <c r="PSV147" s="278"/>
      <c r="PTI147" s="278"/>
      <c r="PTV147" s="278"/>
      <c r="PUI147" s="278"/>
      <c r="PUV147" s="278"/>
      <c r="PVI147" s="278"/>
      <c r="PVV147" s="278"/>
      <c r="PWI147" s="278"/>
      <c r="PWV147" s="278"/>
      <c r="PXI147" s="278"/>
      <c r="PXV147" s="278"/>
      <c r="PYI147" s="278"/>
      <c r="PYV147" s="278"/>
      <c r="PZI147" s="278"/>
      <c r="PZV147" s="278"/>
      <c r="QAI147" s="278"/>
      <c r="QAV147" s="278"/>
      <c r="QBI147" s="278"/>
      <c r="QBV147" s="278"/>
      <c r="QCI147" s="278"/>
      <c r="QCV147" s="278"/>
      <c r="QDI147" s="278"/>
      <c r="QDV147" s="278"/>
      <c r="QEI147" s="278"/>
      <c r="QEV147" s="278"/>
      <c r="QFI147" s="278"/>
      <c r="QFV147" s="278"/>
      <c r="QGI147" s="278"/>
      <c r="QGV147" s="278"/>
      <c r="QHI147" s="278"/>
      <c r="QHV147" s="278"/>
      <c r="QII147" s="278"/>
      <c r="QIV147" s="278"/>
      <c r="QJI147" s="278"/>
      <c r="QJV147" s="278"/>
      <c r="QKI147" s="278"/>
      <c r="QKV147" s="278"/>
      <c r="QLI147" s="278"/>
      <c r="QLV147" s="278"/>
      <c r="QMI147" s="278"/>
      <c r="QMV147" s="278"/>
      <c r="QNI147" s="278"/>
      <c r="QNV147" s="278"/>
      <c r="QOI147" s="278"/>
      <c r="QOV147" s="278"/>
      <c r="QPI147" s="278"/>
      <c r="QPV147" s="278"/>
      <c r="QQI147" s="278"/>
      <c r="QQV147" s="278"/>
      <c r="QRI147" s="278"/>
      <c r="QRV147" s="278"/>
      <c r="QSI147" s="278"/>
      <c r="QSV147" s="278"/>
      <c r="QTI147" s="278"/>
      <c r="QTV147" s="278"/>
      <c r="QUI147" s="278"/>
      <c r="QUV147" s="278"/>
      <c r="QVI147" s="278"/>
      <c r="QVV147" s="278"/>
      <c r="QWI147" s="278"/>
      <c r="QWV147" s="278"/>
      <c r="QXI147" s="278"/>
      <c r="QXV147" s="278"/>
      <c r="QYI147" s="278"/>
      <c r="QYV147" s="278"/>
      <c r="QZI147" s="278"/>
      <c r="QZV147" s="278"/>
      <c r="RAI147" s="278"/>
      <c r="RAV147" s="278"/>
      <c r="RBI147" s="278"/>
      <c r="RBV147" s="278"/>
      <c r="RCI147" s="278"/>
      <c r="RCV147" s="278"/>
      <c r="RDI147" s="278"/>
      <c r="RDV147" s="278"/>
      <c r="REI147" s="278"/>
      <c r="REV147" s="278"/>
      <c r="RFI147" s="278"/>
      <c r="RFV147" s="278"/>
      <c r="RGI147" s="278"/>
      <c r="RGV147" s="278"/>
      <c r="RHI147" s="278"/>
      <c r="RHV147" s="278"/>
      <c r="RII147" s="278"/>
      <c r="RIV147" s="278"/>
      <c r="RJI147" s="278"/>
      <c r="RJV147" s="278"/>
      <c r="RKI147" s="278"/>
      <c r="RKV147" s="278"/>
      <c r="RLI147" s="278"/>
      <c r="RLV147" s="278"/>
      <c r="RMI147" s="278"/>
      <c r="RMV147" s="278"/>
      <c r="RNI147" s="278"/>
      <c r="RNV147" s="278"/>
      <c r="ROI147" s="278"/>
      <c r="ROV147" s="278"/>
      <c r="RPI147" s="278"/>
      <c r="RPV147" s="278"/>
      <c r="RQI147" s="278"/>
      <c r="RQV147" s="278"/>
      <c r="RRI147" s="278"/>
      <c r="RRV147" s="278"/>
      <c r="RSI147" s="278"/>
      <c r="RSV147" s="278"/>
      <c r="RTI147" s="278"/>
      <c r="RTV147" s="278"/>
      <c r="RUI147" s="278"/>
      <c r="RUV147" s="278"/>
      <c r="RVI147" s="278"/>
      <c r="RVV147" s="278"/>
      <c r="RWI147" s="278"/>
      <c r="RWV147" s="278"/>
      <c r="RXI147" s="278"/>
      <c r="RXV147" s="278"/>
      <c r="RYI147" s="278"/>
      <c r="RYV147" s="278"/>
      <c r="RZI147" s="278"/>
      <c r="RZV147" s="278"/>
      <c r="SAI147" s="278"/>
      <c r="SAV147" s="278"/>
      <c r="SBI147" s="278"/>
      <c r="SBV147" s="278"/>
      <c r="SCI147" s="278"/>
      <c r="SCV147" s="278"/>
      <c r="SDI147" s="278"/>
      <c r="SDV147" s="278"/>
      <c r="SEI147" s="278"/>
      <c r="SEV147" s="278"/>
      <c r="SFI147" s="278"/>
      <c r="SFV147" s="278"/>
      <c r="SGI147" s="278"/>
      <c r="SGV147" s="278"/>
      <c r="SHI147" s="278"/>
      <c r="SHV147" s="278"/>
      <c r="SII147" s="278"/>
      <c r="SIV147" s="278"/>
      <c r="SJI147" s="278"/>
      <c r="SJV147" s="278"/>
      <c r="SKI147" s="278"/>
      <c r="SKV147" s="278"/>
      <c r="SLI147" s="278"/>
      <c r="SLV147" s="278"/>
      <c r="SMI147" s="278"/>
      <c r="SMV147" s="278"/>
      <c r="SNI147" s="278"/>
      <c r="SNV147" s="278"/>
      <c r="SOI147" s="278"/>
      <c r="SOV147" s="278"/>
      <c r="SPI147" s="278"/>
      <c r="SPV147" s="278"/>
      <c r="SQI147" s="278"/>
      <c r="SQV147" s="278"/>
      <c r="SRI147" s="278"/>
      <c r="SRV147" s="278"/>
      <c r="SSI147" s="278"/>
      <c r="SSV147" s="278"/>
      <c r="STI147" s="278"/>
      <c r="STV147" s="278"/>
      <c r="SUI147" s="278"/>
      <c r="SUV147" s="278"/>
      <c r="SVI147" s="278"/>
      <c r="SVV147" s="278"/>
      <c r="SWI147" s="278"/>
      <c r="SWV147" s="278"/>
      <c r="SXI147" s="278"/>
      <c r="SXV147" s="278"/>
      <c r="SYI147" s="278"/>
      <c r="SYV147" s="278"/>
      <c r="SZI147" s="278"/>
      <c r="SZV147" s="278"/>
      <c r="TAI147" s="278"/>
      <c r="TAV147" s="278"/>
      <c r="TBI147" s="278"/>
      <c r="TBV147" s="278"/>
      <c r="TCI147" s="278"/>
      <c r="TCV147" s="278"/>
      <c r="TDI147" s="278"/>
      <c r="TDV147" s="278"/>
      <c r="TEI147" s="278"/>
      <c r="TEV147" s="278"/>
      <c r="TFI147" s="278"/>
      <c r="TFV147" s="278"/>
      <c r="TGI147" s="278"/>
      <c r="TGV147" s="278"/>
      <c r="THI147" s="278"/>
      <c r="THV147" s="278"/>
      <c r="TII147" s="278"/>
      <c r="TIV147" s="278"/>
      <c r="TJI147" s="278"/>
      <c r="TJV147" s="278"/>
      <c r="TKI147" s="278"/>
      <c r="TKV147" s="278"/>
      <c r="TLI147" s="278"/>
      <c r="TLV147" s="278"/>
      <c r="TMI147" s="278"/>
      <c r="TMV147" s="278"/>
      <c r="TNI147" s="278"/>
      <c r="TNV147" s="278"/>
      <c r="TOI147" s="278"/>
      <c r="TOV147" s="278"/>
      <c r="TPI147" s="278"/>
      <c r="TPV147" s="278"/>
      <c r="TQI147" s="278"/>
      <c r="TQV147" s="278"/>
      <c r="TRI147" s="278"/>
      <c r="TRV147" s="278"/>
      <c r="TSI147" s="278"/>
      <c r="TSV147" s="278"/>
      <c r="TTI147" s="278"/>
      <c r="TTV147" s="278"/>
      <c r="TUI147" s="278"/>
      <c r="TUV147" s="278"/>
      <c r="TVI147" s="278"/>
      <c r="TVV147" s="278"/>
      <c r="TWI147" s="278"/>
      <c r="TWV147" s="278"/>
      <c r="TXI147" s="278"/>
      <c r="TXV147" s="278"/>
      <c r="TYI147" s="278"/>
      <c r="TYV147" s="278"/>
      <c r="TZI147" s="278"/>
      <c r="TZV147" s="278"/>
      <c r="UAI147" s="278"/>
      <c r="UAV147" s="278"/>
      <c r="UBI147" s="278"/>
      <c r="UBV147" s="278"/>
      <c r="UCI147" s="278"/>
      <c r="UCV147" s="278"/>
      <c r="UDI147" s="278"/>
      <c r="UDV147" s="278"/>
      <c r="UEI147" s="278"/>
      <c r="UEV147" s="278"/>
      <c r="UFI147" s="278"/>
      <c r="UFV147" s="278"/>
      <c r="UGI147" s="278"/>
      <c r="UGV147" s="278"/>
      <c r="UHI147" s="278"/>
      <c r="UHV147" s="278"/>
      <c r="UII147" s="278"/>
      <c r="UIV147" s="278"/>
      <c r="UJI147" s="278"/>
      <c r="UJV147" s="278"/>
      <c r="UKI147" s="278"/>
      <c r="UKV147" s="278"/>
      <c r="ULI147" s="278"/>
      <c r="ULV147" s="278"/>
      <c r="UMI147" s="278"/>
      <c r="UMV147" s="278"/>
      <c r="UNI147" s="278"/>
      <c r="UNV147" s="278"/>
      <c r="UOI147" s="278"/>
      <c r="UOV147" s="278"/>
      <c r="UPI147" s="278"/>
      <c r="UPV147" s="278"/>
      <c r="UQI147" s="278"/>
      <c r="UQV147" s="278"/>
      <c r="URI147" s="278"/>
      <c r="URV147" s="278"/>
      <c r="USI147" s="278"/>
      <c r="USV147" s="278"/>
      <c r="UTI147" s="278"/>
      <c r="UTV147" s="278"/>
      <c r="UUI147" s="278"/>
      <c r="UUV147" s="278"/>
      <c r="UVI147" s="278"/>
      <c r="UVV147" s="278"/>
      <c r="UWI147" s="278"/>
      <c r="UWV147" s="278"/>
      <c r="UXI147" s="278"/>
      <c r="UXV147" s="278"/>
      <c r="UYI147" s="278"/>
      <c r="UYV147" s="278"/>
      <c r="UZI147" s="278"/>
      <c r="UZV147" s="278"/>
      <c r="VAI147" s="278"/>
      <c r="VAV147" s="278"/>
      <c r="VBI147" s="278"/>
      <c r="VBV147" s="278"/>
      <c r="VCI147" s="278"/>
      <c r="VCV147" s="278"/>
      <c r="VDI147" s="278"/>
      <c r="VDV147" s="278"/>
      <c r="VEI147" s="278"/>
      <c r="VEV147" s="278"/>
      <c r="VFI147" s="278"/>
      <c r="VFV147" s="278"/>
      <c r="VGI147" s="278"/>
      <c r="VGV147" s="278"/>
      <c r="VHI147" s="278"/>
      <c r="VHV147" s="278"/>
      <c r="VII147" s="278"/>
      <c r="VIV147" s="278"/>
      <c r="VJI147" s="278"/>
      <c r="VJV147" s="278"/>
      <c r="VKI147" s="278"/>
      <c r="VKV147" s="278"/>
      <c r="VLI147" s="278"/>
      <c r="VLV147" s="278"/>
      <c r="VMI147" s="278"/>
      <c r="VMV147" s="278"/>
      <c r="VNI147" s="278"/>
      <c r="VNV147" s="278"/>
      <c r="VOI147" s="278"/>
      <c r="VOV147" s="278"/>
      <c r="VPI147" s="278"/>
      <c r="VPV147" s="278"/>
      <c r="VQI147" s="278"/>
      <c r="VQV147" s="278"/>
      <c r="VRI147" s="278"/>
      <c r="VRV147" s="278"/>
      <c r="VSI147" s="278"/>
      <c r="VSV147" s="278"/>
      <c r="VTI147" s="278"/>
      <c r="VTV147" s="278"/>
      <c r="VUI147" s="278"/>
      <c r="VUV147" s="278"/>
      <c r="VVI147" s="278"/>
      <c r="VVV147" s="278"/>
      <c r="VWI147" s="278"/>
      <c r="VWV147" s="278"/>
      <c r="VXI147" s="278"/>
      <c r="VXV147" s="278"/>
      <c r="VYI147" s="278"/>
      <c r="VYV147" s="278"/>
      <c r="VZI147" s="278"/>
      <c r="VZV147" s="278"/>
      <c r="WAI147" s="278"/>
      <c r="WAV147" s="278"/>
      <c r="WBI147" s="278"/>
      <c r="WBV147" s="278"/>
      <c r="WCI147" s="278"/>
      <c r="WCV147" s="278"/>
      <c r="WDI147" s="278"/>
      <c r="WDV147" s="278"/>
      <c r="WEI147" s="278"/>
      <c r="WEV147" s="278"/>
      <c r="WFI147" s="278"/>
      <c r="WFV147" s="278"/>
      <c r="WGI147" s="278"/>
      <c r="WGV147" s="278"/>
      <c r="WHI147" s="278"/>
      <c r="WHV147" s="278"/>
      <c r="WII147" s="278"/>
      <c r="WIV147" s="278"/>
      <c r="WJI147" s="278"/>
      <c r="WJV147" s="278"/>
      <c r="WKI147" s="278"/>
      <c r="WKV147" s="278"/>
      <c r="WLI147" s="278"/>
      <c r="WLV147" s="278"/>
      <c r="WMI147" s="278"/>
      <c r="WMV147" s="278"/>
      <c r="WNI147" s="278"/>
      <c r="WNV147" s="278"/>
      <c r="WOI147" s="278"/>
      <c r="WOV147" s="278"/>
      <c r="WPI147" s="278"/>
      <c r="WPV147" s="278"/>
      <c r="WQI147" s="278"/>
      <c r="WQV147" s="278"/>
      <c r="WRI147" s="278"/>
      <c r="WRV147" s="278"/>
      <c r="WSI147" s="278"/>
      <c r="WSV147" s="278"/>
      <c r="WTI147" s="278"/>
      <c r="WTV147" s="278"/>
      <c r="WUI147" s="278"/>
      <c r="WUV147" s="278"/>
      <c r="WVI147" s="278"/>
      <c r="WVV147" s="278"/>
      <c r="WWI147" s="278"/>
      <c r="WWV147" s="278"/>
      <c r="WXI147" s="278"/>
      <c r="WXV147" s="278"/>
      <c r="WYI147" s="278"/>
      <c r="WYV147" s="278"/>
      <c r="WZI147" s="278"/>
      <c r="WZV147" s="278"/>
      <c r="XAI147" s="278"/>
      <c r="XAV147" s="278"/>
      <c r="XBI147" s="278"/>
      <c r="XBV147" s="278"/>
      <c r="XCI147" s="278"/>
      <c r="XCV147" s="278"/>
      <c r="XDI147" s="278"/>
      <c r="XDV147" s="278"/>
      <c r="XEI147" s="278"/>
      <c r="XEV147" s="278"/>
    </row>
    <row r="148" spans="2:1023 1036:2037 2050:3064 3077:4091 4104:5118 5131:6132 6145:7159 7172:8186 8199:9213 9226:10240 10253:11254 11267:12281 12294:13308 13321:14335 14348:15349 15362:16376" ht="24" customHeight="1" x14ac:dyDescent="0.35">
      <c r="B148" s="369" t="s">
        <v>344</v>
      </c>
      <c r="C148" s="369" t="s">
        <v>366</v>
      </c>
      <c r="D148" s="369" t="s">
        <v>308</v>
      </c>
      <c r="E148" s="369" t="s">
        <v>452</v>
      </c>
      <c r="F148" s="369" t="s">
        <v>71</v>
      </c>
      <c r="G148" s="369" t="s">
        <v>71</v>
      </c>
      <c r="H148" s="369" t="s">
        <v>398</v>
      </c>
      <c r="I148" s="369" t="s">
        <v>96</v>
      </c>
      <c r="J148" s="370">
        <v>7697026596</v>
      </c>
      <c r="K148" s="369" t="s">
        <v>71</v>
      </c>
      <c r="L148" s="369"/>
      <c r="M148" s="369"/>
      <c r="N148" s="369"/>
      <c r="V148" s="278"/>
      <c r="AI148" s="278"/>
      <c r="AV148" s="278"/>
      <c r="BI148" s="278"/>
      <c r="BV148" s="278"/>
      <c r="CI148" s="278"/>
      <c r="CV148" s="278"/>
      <c r="DI148" s="278"/>
      <c r="DV148" s="278"/>
      <c r="EI148" s="278"/>
      <c r="EV148" s="278"/>
      <c r="FI148" s="278"/>
      <c r="FV148" s="278"/>
      <c r="GI148" s="278"/>
      <c r="GV148" s="278"/>
      <c r="HI148" s="278"/>
      <c r="HV148" s="278"/>
      <c r="II148" s="278"/>
      <c r="IV148" s="278"/>
      <c r="JI148" s="278"/>
      <c r="JV148" s="278"/>
      <c r="KI148" s="278"/>
      <c r="KV148" s="278"/>
      <c r="LI148" s="278"/>
      <c r="LV148" s="278"/>
      <c r="MI148" s="278"/>
      <c r="MV148" s="278"/>
      <c r="NI148" s="278"/>
      <c r="NV148" s="278"/>
      <c r="OI148" s="278"/>
      <c r="OV148" s="278"/>
      <c r="PI148" s="278"/>
      <c r="PV148" s="278"/>
      <c r="QI148" s="278"/>
      <c r="QV148" s="278"/>
      <c r="RI148" s="278"/>
      <c r="RV148" s="278"/>
      <c r="SI148" s="278"/>
      <c r="SV148" s="278"/>
      <c r="TI148" s="278"/>
      <c r="TV148" s="278"/>
      <c r="UI148" s="278"/>
      <c r="UV148" s="278"/>
      <c r="VI148" s="278"/>
      <c r="VV148" s="278"/>
      <c r="WI148" s="278"/>
      <c r="WV148" s="278"/>
      <c r="XI148" s="278"/>
      <c r="XV148" s="278"/>
      <c r="YI148" s="278"/>
      <c r="YV148" s="278"/>
      <c r="ZI148" s="278"/>
      <c r="ZV148" s="278"/>
      <c r="AAI148" s="278"/>
      <c r="AAV148" s="278"/>
      <c r="ABI148" s="278"/>
      <c r="ABV148" s="278"/>
      <c r="ACI148" s="278"/>
      <c r="ACV148" s="278"/>
      <c r="ADI148" s="278"/>
      <c r="ADV148" s="278"/>
      <c r="AEI148" s="278"/>
      <c r="AEV148" s="278"/>
      <c r="AFI148" s="278"/>
      <c r="AFV148" s="278"/>
      <c r="AGI148" s="278"/>
      <c r="AGV148" s="278"/>
      <c r="AHI148" s="278"/>
      <c r="AHV148" s="278"/>
      <c r="AII148" s="278"/>
      <c r="AIV148" s="278"/>
      <c r="AJI148" s="278"/>
      <c r="AJV148" s="278"/>
      <c r="AKI148" s="278"/>
      <c r="AKV148" s="278"/>
      <c r="ALI148" s="278"/>
      <c r="ALV148" s="278"/>
      <c r="AMI148" s="278"/>
      <c r="AMV148" s="278"/>
      <c r="ANI148" s="278"/>
      <c r="ANV148" s="278"/>
      <c r="AOI148" s="278"/>
      <c r="AOV148" s="278"/>
      <c r="API148" s="278"/>
      <c r="APV148" s="278"/>
      <c r="AQI148" s="278"/>
      <c r="AQV148" s="278"/>
      <c r="ARI148" s="278"/>
      <c r="ARV148" s="278"/>
      <c r="ASI148" s="278"/>
      <c r="ASV148" s="278"/>
      <c r="ATI148" s="278"/>
      <c r="ATV148" s="278"/>
      <c r="AUI148" s="278"/>
      <c r="AUV148" s="278"/>
      <c r="AVI148" s="278"/>
      <c r="AVV148" s="278"/>
      <c r="AWI148" s="278"/>
      <c r="AWV148" s="278"/>
      <c r="AXI148" s="278"/>
      <c r="AXV148" s="278"/>
      <c r="AYI148" s="278"/>
      <c r="AYV148" s="278"/>
      <c r="AZI148" s="278"/>
      <c r="AZV148" s="278"/>
      <c r="BAI148" s="278"/>
      <c r="BAV148" s="278"/>
      <c r="BBI148" s="278"/>
      <c r="BBV148" s="278"/>
      <c r="BCI148" s="278"/>
      <c r="BCV148" s="278"/>
      <c r="BDI148" s="278"/>
      <c r="BDV148" s="278"/>
      <c r="BEI148" s="278"/>
      <c r="BEV148" s="278"/>
      <c r="BFI148" s="278"/>
      <c r="BFV148" s="278"/>
      <c r="BGI148" s="278"/>
      <c r="BGV148" s="278"/>
      <c r="BHI148" s="278"/>
      <c r="BHV148" s="278"/>
      <c r="BII148" s="278"/>
      <c r="BIV148" s="278"/>
      <c r="BJI148" s="278"/>
      <c r="BJV148" s="278"/>
      <c r="BKI148" s="278"/>
      <c r="BKV148" s="278"/>
      <c r="BLI148" s="278"/>
      <c r="BLV148" s="278"/>
      <c r="BMI148" s="278"/>
      <c r="BMV148" s="278"/>
      <c r="BNI148" s="278"/>
      <c r="BNV148" s="278"/>
      <c r="BOI148" s="278"/>
      <c r="BOV148" s="278"/>
      <c r="BPI148" s="278"/>
      <c r="BPV148" s="278"/>
      <c r="BQI148" s="278"/>
      <c r="BQV148" s="278"/>
      <c r="BRI148" s="278"/>
      <c r="BRV148" s="278"/>
      <c r="BSI148" s="278"/>
      <c r="BSV148" s="278"/>
      <c r="BTI148" s="278"/>
      <c r="BTV148" s="278"/>
      <c r="BUI148" s="278"/>
      <c r="BUV148" s="278"/>
      <c r="BVI148" s="278"/>
      <c r="BVV148" s="278"/>
      <c r="BWI148" s="278"/>
      <c r="BWV148" s="278"/>
      <c r="BXI148" s="278"/>
      <c r="BXV148" s="278"/>
      <c r="BYI148" s="278"/>
      <c r="BYV148" s="278"/>
      <c r="BZI148" s="278"/>
      <c r="BZV148" s="278"/>
      <c r="CAI148" s="278"/>
      <c r="CAV148" s="278"/>
      <c r="CBI148" s="278"/>
      <c r="CBV148" s="278"/>
      <c r="CCI148" s="278"/>
      <c r="CCV148" s="278"/>
      <c r="CDI148" s="278"/>
      <c r="CDV148" s="278"/>
      <c r="CEI148" s="278"/>
      <c r="CEV148" s="278"/>
      <c r="CFI148" s="278"/>
      <c r="CFV148" s="278"/>
      <c r="CGI148" s="278"/>
      <c r="CGV148" s="278"/>
      <c r="CHI148" s="278"/>
      <c r="CHV148" s="278"/>
      <c r="CII148" s="278"/>
      <c r="CIV148" s="278"/>
      <c r="CJI148" s="278"/>
      <c r="CJV148" s="278"/>
      <c r="CKI148" s="278"/>
      <c r="CKV148" s="278"/>
      <c r="CLI148" s="278"/>
      <c r="CLV148" s="278"/>
      <c r="CMI148" s="278"/>
      <c r="CMV148" s="278"/>
      <c r="CNI148" s="278"/>
      <c r="CNV148" s="278"/>
      <c r="COI148" s="278"/>
      <c r="COV148" s="278"/>
      <c r="CPI148" s="278"/>
      <c r="CPV148" s="278"/>
      <c r="CQI148" s="278"/>
      <c r="CQV148" s="278"/>
      <c r="CRI148" s="278"/>
      <c r="CRV148" s="278"/>
      <c r="CSI148" s="278"/>
      <c r="CSV148" s="278"/>
      <c r="CTI148" s="278"/>
      <c r="CTV148" s="278"/>
      <c r="CUI148" s="278"/>
      <c r="CUV148" s="278"/>
      <c r="CVI148" s="278"/>
      <c r="CVV148" s="278"/>
      <c r="CWI148" s="278"/>
      <c r="CWV148" s="278"/>
      <c r="CXI148" s="278"/>
      <c r="CXV148" s="278"/>
      <c r="CYI148" s="278"/>
      <c r="CYV148" s="278"/>
      <c r="CZI148" s="278"/>
      <c r="CZV148" s="278"/>
      <c r="DAI148" s="278"/>
      <c r="DAV148" s="278"/>
      <c r="DBI148" s="278"/>
      <c r="DBV148" s="278"/>
      <c r="DCI148" s="278"/>
      <c r="DCV148" s="278"/>
      <c r="DDI148" s="278"/>
      <c r="DDV148" s="278"/>
      <c r="DEI148" s="278"/>
      <c r="DEV148" s="278"/>
      <c r="DFI148" s="278"/>
      <c r="DFV148" s="278"/>
      <c r="DGI148" s="278"/>
      <c r="DGV148" s="278"/>
      <c r="DHI148" s="278"/>
      <c r="DHV148" s="278"/>
      <c r="DII148" s="278"/>
      <c r="DIV148" s="278"/>
      <c r="DJI148" s="278"/>
      <c r="DJV148" s="278"/>
      <c r="DKI148" s="278"/>
      <c r="DKV148" s="278"/>
      <c r="DLI148" s="278"/>
      <c r="DLV148" s="278"/>
      <c r="DMI148" s="278"/>
      <c r="DMV148" s="278"/>
      <c r="DNI148" s="278"/>
      <c r="DNV148" s="278"/>
      <c r="DOI148" s="278"/>
      <c r="DOV148" s="278"/>
      <c r="DPI148" s="278"/>
      <c r="DPV148" s="278"/>
      <c r="DQI148" s="278"/>
      <c r="DQV148" s="278"/>
      <c r="DRI148" s="278"/>
      <c r="DRV148" s="278"/>
      <c r="DSI148" s="278"/>
      <c r="DSV148" s="278"/>
      <c r="DTI148" s="278"/>
      <c r="DTV148" s="278"/>
      <c r="DUI148" s="278"/>
      <c r="DUV148" s="278"/>
      <c r="DVI148" s="278"/>
      <c r="DVV148" s="278"/>
      <c r="DWI148" s="278"/>
      <c r="DWV148" s="278"/>
      <c r="DXI148" s="278"/>
      <c r="DXV148" s="278"/>
      <c r="DYI148" s="278"/>
      <c r="DYV148" s="278"/>
      <c r="DZI148" s="278"/>
      <c r="DZV148" s="278"/>
      <c r="EAI148" s="278"/>
      <c r="EAV148" s="278"/>
      <c r="EBI148" s="278"/>
      <c r="EBV148" s="278"/>
      <c r="ECI148" s="278"/>
      <c r="ECV148" s="278"/>
      <c r="EDI148" s="278"/>
      <c r="EDV148" s="278"/>
      <c r="EEI148" s="278"/>
      <c r="EEV148" s="278"/>
      <c r="EFI148" s="278"/>
      <c r="EFV148" s="278"/>
      <c r="EGI148" s="278"/>
      <c r="EGV148" s="278"/>
      <c r="EHI148" s="278"/>
      <c r="EHV148" s="278"/>
      <c r="EII148" s="278"/>
      <c r="EIV148" s="278"/>
      <c r="EJI148" s="278"/>
      <c r="EJV148" s="278"/>
      <c r="EKI148" s="278"/>
      <c r="EKV148" s="278"/>
      <c r="ELI148" s="278"/>
      <c r="ELV148" s="278"/>
      <c r="EMI148" s="278"/>
      <c r="EMV148" s="278"/>
      <c r="ENI148" s="278"/>
      <c r="ENV148" s="278"/>
      <c r="EOI148" s="278"/>
      <c r="EOV148" s="278"/>
      <c r="EPI148" s="278"/>
      <c r="EPV148" s="278"/>
      <c r="EQI148" s="278"/>
      <c r="EQV148" s="278"/>
      <c r="ERI148" s="278"/>
      <c r="ERV148" s="278"/>
      <c r="ESI148" s="278"/>
      <c r="ESV148" s="278"/>
      <c r="ETI148" s="278"/>
      <c r="ETV148" s="278"/>
      <c r="EUI148" s="278"/>
      <c r="EUV148" s="278"/>
      <c r="EVI148" s="278"/>
      <c r="EVV148" s="278"/>
      <c r="EWI148" s="278"/>
      <c r="EWV148" s="278"/>
      <c r="EXI148" s="278"/>
      <c r="EXV148" s="278"/>
      <c r="EYI148" s="278"/>
      <c r="EYV148" s="278"/>
      <c r="EZI148" s="278"/>
      <c r="EZV148" s="278"/>
      <c r="FAI148" s="278"/>
      <c r="FAV148" s="278"/>
      <c r="FBI148" s="278"/>
      <c r="FBV148" s="278"/>
      <c r="FCI148" s="278"/>
      <c r="FCV148" s="278"/>
      <c r="FDI148" s="278"/>
      <c r="FDV148" s="278"/>
      <c r="FEI148" s="278"/>
      <c r="FEV148" s="278"/>
      <c r="FFI148" s="278"/>
      <c r="FFV148" s="278"/>
      <c r="FGI148" s="278"/>
      <c r="FGV148" s="278"/>
      <c r="FHI148" s="278"/>
      <c r="FHV148" s="278"/>
      <c r="FII148" s="278"/>
      <c r="FIV148" s="278"/>
      <c r="FJI148" s="278"/>
      <c r="FJV148" s="278"/>
      <c r="FKI148" s="278"/>
      <c r="FKV148" s="278"/>
      <c r="FLI148" s="278"/>
      <c r="FLV148" s="278"/>
      <c r="FMI148" s="278"/>
      <c r="FMV148" s="278"/>
      <c r="FNI148" s="278"/>
      <c r="FNV148" s="278"/>
      <c r="FOI148" s="278"/>
      <c r="FOV148" s="278"/>
      <c r="FPI148" s="278"/>
      <c r="FPV148" s="278"/>
      <c r="FQI148" s="278"/>
      <c r="FQV148" s="278"/>
      <c r="FRI148" s="278"/>
      <c r="FRV148" s="278"/>
      <c r="FSI148" s="278"/>
      <c r="FSV148" s="278"/>
      <c r="FTI148" s="278"/>
      <c r="FTV148" s="278"/>
      <c r="FUI148" s="278"/>
      <c r="FUV148" s="278"/>
      <c r="FVI148" s="278"/>
      <c r="FVV148" s="278"/>
      <c r="FWI148" s="278"/>
      <c r="FWV148" s="278"/>
      <c r="FXI148" s="278"/>
      <c r="FXV148" s="278"/>
      <c r="FYI148" s="278"/>
      <c r="FYV148" s="278"/>
      <c r="FZI148" s="278"/>
      <c r="FZV148" s="278"/>
      <c r="GAI148" s="278"/>
      <c r="GAV148" s="278"/>
      <c r="GBI148" s="278"/>
      <c r="GBV148" s="278"/>
      <c r="GCI148" s="278"/>
      <c r="GCV148" s="278"/>
      <c r="GDI148" s="278"/>
      <c r="GDV148" s="278"/>
      <c r="GEI148" s="278"/>
      <c r="GEV148" s="278"/>
      <c r="GFI148" s="278"/>
      <c r="GFV148" s="278"/>
      <c r="GGI148" s="278"/>
      <c r="GGV148" s="278"/>
      <c r="GHI148" s="278"/>
      <c r="GHV148" s="278"/>
      <c r="GII148" s="278"/>
      <c r="GIV148" s="278"/>
      <c r="GJI148" s="278"/>
      <c r="GJV148" s="278"/>
      <c r="GKI148" s="278"/>
      <c r="GKV148" s="278"/>
      <c r="GLI148" s="278"/>
      <c r="GLV148" s="278"/>
      <c r="GMI148" s="278"/>
      <c r="GMV148" s="278"/>
      <c r="GNI148" s="278"/>
      <c r="GNV148" s="278"/>
      <c r="GOI148" s="278"/>
      <c r="GOV148" s="278"/>
      <c r="GPI148" s="278"/>
      <c r="GPV148" s="278"/>
      <c r="GQI148" s="278"/>
      <c r="GQV148" s="278"/>
      <c r="GRI148" s="278"/>
      <c r="GRV148" s="278"/>
      <c r="GSI148" s="278"/>
      <c r="GSV148" s="278"/>
      <c r="GTI148" s="278"/>
      <c r="GTV148" s="278"/>
      <c r="GUI148" s="278"/>
      <c r="GUV148" s="278"/>
      <c r="GVI148" s="278"/>
      <c r="GVV148" s="278"/>
      <c r="GWI148" s="278"/>
      <c r="GWV148" s="278"/>
      <c r="GXI148" s="278"/>
      <c r="GXV148" s="278"/>
      <c r="GYI148" s="278"/>
      <c r="GYV148" s="278"/>
      <c r="GZI148" s="278"/>
      <c r="GZV148" s="278"/>
      <c r="HAI148" s="278"/>
      <c r="HAV148" s="278"/>
      <c r="HBI148" s="278"/>
      <c r="HBV148" s="278"/>
      <c r="HCI148" s="278"/>
      <c r="HCV148" s="278"/>
      <c r="HDI148" s="278"/>
      <c r="HDV148" s="278"/>
      <c r="HEI148" s="278"/>
      <c r="HEV148" s="278"/>
      <c r="HFI148" s="278"/>
      <c r="HFV148" s="278"/>
      <c r="HGI148" s="278"/>
      <c r="HGV148" s="278"/>
      <c r="HHI148" s="278"/>
      <c r="HHV148" s="278"/>
      <c r="HII148" s="278"/>
      <c r="HIV148" s="278"/>
      <c r="HJI148" s="278"/>
      <c r="HJV148" s="278"/>
      <c r="HKI148" s="278"/>
      <c r="HKV148" s="278"/>
      <c r="HLI148" s="278"/>
      <c r="HLV148" s="278"/>
      <c r="HMI148" s="278"/>
      <c r="HMV148" s="278"/>
      <c r="HNI148" s="278"/>
      <c r="HNV148" s="278"/>
      <c r="HOI148" s="278"/>
      <c r="HOV148" s="278"/>
      <c r="HPI148" s="278"/>
      <c r="HPV148" s="278"/>
      <c r="HQI148" s="278"/>
      <c r="HQV148" s="278"/>
      <c r="HRI148" s="278"/>
      <c r="HRV148" s="278"/>
      <c r="HSI148" s="278"/>
      <c r="HSV148" s="278"/>
      <c r="HTI148" s="278"/>
      <c r="HTV148" s="278"/>
      <c r="HUI148" s="278"/>
      <c r="HUV148" s="278"/>
      <c r="HVI148" s="278"/>
      <c r="HVV148" s="278"/>
      <c r="HWI148" s="278"/>
      <c r="HWV148" s="278"/>
      <c r="HXI148" s="278"/>
      <c r="HXV148" s="278"/>
      <c r="HYI148" s="278"/>
      <c r="HYV148" s="278"/>
      <c r="HZI148" s="278"/>
      <c r="HZV148" s="278"/>
      <c r="IAI148" s="278"/>
      <c r="IAV148" s="278"/>
      <c r="IBI148" s="278"/>
      <c r="IBV148" s="278"/>
      <c r="ICI148" s="278"/>
      <c r="ICV148" s="278"/>
      <c r="IDI148" s="278"/>
      <c r="IDV148" s="278"/>
      <c r="IEI148" s="278"/>
      <c r="IEV148" s="278"/>
      <c r="IFI148" s="278"/>
      <c r="IFV148" s="278"/>
      <c r="IGI148" s="278"/>
      <c r="IGV148" s="278"/>
      <c r="IHI148" s="278"/>
      <c r="IHV148" s="278"/>
      <c r="III148" s="278"/>
      <c r="IIV148" s="278"/>
      <c r="IJI148" s="278"/>
      <c r="IJV148" s="278"/>
      <c r="IKI148" s="278"/>
      <c r="IKV148" s="278"/>
      <c r="ILI148" s="278"/>
      <c r="ILV148" s="278"/>
      <c r="IMI148" s="278"/>
      <c r="IMV148" s="278"/>
      <c r="INI148" s="278"/>
      <c r="INV148" s="278"/>
      <c r="IOI148" s="278"/>
      <c r="IOV148" s="278"/>
      <c r="IPI148" s="278"/>
      <c r="IPV148" s="278"/>
      <c r="IQI148" s="278"/>
      <c r="IQV148" s="278"/>
      <c r="IRI148" s="278"/>
      <c r="IRV148" s="278"/>
      <c r="ISI148" s="278"/>
      <c r="ISV148" s="278"/>
      <c r="ITI148" s="278"/>
      <c r="ITV148" s="278"/>
      <c r="IUI148" s="278"/>
      <c r="IUV148" s="278"/>
      <c r="IVI148" s="278"/>
      <c r="IVV148" s="278"/>
      <c r="IWI148" s="278"/>
      <c r="IWV148" s="278"/>
      <c r="IXI148" s="278"/>
      <c r="IXV148" s="278"/>
      <c r="IYI148" s="278"/>
      <c r="IYV148" s="278"/>
      <c r="IZI148" s="278"/>
      <c r="IZV148" s="278"/>
      <c r="JAI148" s="278"/>
      <c r="JAV148" s="278"/>
      <c r="JBI148" s="278"/>
      <c r="JBV148" s="278"/>
      <c r="JCI148" s="278"/>
      <c r="JCV148" s="278"/>
      <c r="JDI148" s="278"/>
      <c r="JDV148" s="278"/>
      <c r="JEI148" s="278"/>
      <c r="JEV148" s="278"/>
      <c r="JFI148" s="278"/>
      <c r="JFV148" s="278"/>
      <c r="JGI148" s="278"/>
      <c r="JGV148" s="278"/>
      <c r="JHI148" s="278"/>
      <c r="JHV148" s="278"/>
      <c r="JII148" s="278"/>
      <c r="JIV148" s="278"/>
      <c r="JJI148" s="278"/>
      <c r="JJV148" s="278"/>
      <c r="JKI148" s="278"/>
      <c r="JKV148" s="278"/>
      <c r="JLI148" s="278"/>
      <c r="JLV148" s="278"/>
      <c r="JMI148" s="278"/>
      <c r="JMV148" s="278"/>
      <c r="JNI148" s="278"/>
      <c r="JNV148" s="278"/>
      <c r="JOI148" s="278"/>
      <c r="JOV148" s="278"/>
      <c r="JPI148" s="278"/>
      <c r="JPV148" s="278"/>
      <c r="JQI148" s="278"/>
      <c r="JQV148" s="278"/>
      <c r="JRI148" s="278"/>
      <c r="JRV148" s="278"/>
      <c r="JSI148" s="278"/>
      <c r="JSV148" s="278"/>
      <c r="JTI148" s="278"/>
      <c r="JTV148" s="278"/>
      <c r="JUI148" s="278"/>
      <c r="JUV148" s="278"/>
      <c r="JVI148" s="278"/>
      <c r="JVV148" s="278"/>
      <c r="JWI148" s="278"/>
      <c r="JWV148" s="278"/>
      <c r="JXI148" s="278"/>
      <c r="JXV148" s="278"/>
      <c r="JYI148" s="278"/>
      <c r="JYV148" s="278"/>
      <c r="JZI148" s="278"/>
      <c r="JZV148" s="278"/>
      <c r="KAI148" s="278"/>
      <c r="KAV148" s="278"/>
      <c r="KBI148" s="278"/>
      <c r="KBV148" s="278"/>
      <c r="KCI148" s="278"/>
      <c r="KCV148" s="278"/>
      <c r="KDI148" s="278"/>
      <c r="KDV148" s="278"/>
      <c r="KEI148" s="278"/>
      <c r="KEV148" s="278"/>
      <c r="KFI148" s="278"/>
      <c r="KFV148" s="278"/>
      <c r="KGI148" s="278"/>
      <c r="KGV148" s="278"/>
      <c r="KHI148" s="278"/>
      <c r="KHV148" s="278"/>
      <c r="KII148" s="278"/>
      <c r="KIV148" s="278"/>
      <c r="KJI148" s="278"/>
      <c r="KJV148" s="278"/>
      <c r="KKI148" s="278"/>
      <c r="KKV148" s="278"/>
      <c r="KLI148" s="278"/>
      <c r="KLV148" s="278"/>
      <c r="KMI148" s="278"/>
      <c r="KMV148" s="278"/>
      <c r="KNI148" s="278"/>
      <c r="KNV148" s="278"/>
      <c r="KOI148" s="278"/>
      <c r="KOV148" s="278"/>
      <c r="KPI148" s="278"/>
      <c r="KPV148" s="278"/>
      <c r="KQI148" s="278"/>
      <c r="KQV148" s="278"/>
      <c r="KRI148" s="278"/>
      <c r="KRV148" s="278"/>
      <c r="KSI148" s="278"/>
      <c r="KSV148" s="278"/>
      <c r="KTI148" s="278"/>
      <c r="KTV148" s="278"/>
      <c r="KUI148" s="278"/>
      <c r="KUV148" s="278"/>
      <c r="KVI148" s="278"/>
      <c r="KVV148" s="278"/>
      <c r="KWI148" s="278"/>
      <c r="KWV148" s="278"/>
      <c r="KXI148" s="278"/>
      <c r="KXV148" s="278"/>
      <c r="KYI148" s="278"/>
      <c r="KYV148" s="278"/>
      <c r="KZI148" s="278"/>
      <c r="KZV148" s="278"/>
      <c r="LAI148" s="278"/>
      <c r="LAV148" s="278"/>
      <c r="LBI148" s="278"/>
      <c r="LBV148" s="278"/>
      <c r="LCI148" s="278"/>
      <c r="LCV148" s="278"/>
      <c r="LDI148" s="278"/>
      <c r="LDV148" s="278"/>
      <c r="LEI148" s="278"/>
      <c r="LEV148" s="278"/>
      <c r="LFI148" s="278"/>
      <c r="LFV148" s="278"/>
      <c r="LGI148" s="278"/>
      <c r="LGV148" s="278"/>
      <c r="LHI148" s="278"/>
      <c r="LHV148" s="278"/>
      <c r="LII148" s="278"/>
      <c r="LIV148" s="278"/>
      <c r="LJI148" s="278"/>
      <c r="LJV148" s="278"/>
      <c r="LKI148" s="278"/>
      <c r="LKV148" s="278"/>
      <c r="LLI148" s="278"/>
      <c r="LLV148" s="278"/>
      <c r="LMI148" s="278"/>
      <c r="LMV148" s="278"/>
      <c r="LNI148" s="278"/>
      <c r="LNV148" s="278"/>
      <c r="LOI148" s="278"/>
      <c r="LOV148" s="278"/>
      <c r="LPI148" s="278"/>
      <c r="LPV148" s="278"/>
      <c r="LQI148" s="278"/>
      <c r="LQV148" s="278"/>
      <c r="LRI148" s="278"/>
      <c r="LRV148" s="278"/>
      <c r="LSI148" s="278"/>
      <c r="LSV148" s="278"/>
      <c r="LTI148" s="278"/>
      <c r="LTV148" s="278"/>
      <c r="LUI148" s="278"/>
      <c r="LUV148" s="278"/>
      <c r="LVI148" s="278"/>
      <c r="LVV148" s="278"/>
      <c r="LWI148" s="278"/>
      <c r="LWV148" s="278"/>
      <c r="LXI148" s="278"/>
      <c r="LXV148" s="278"/>
      <c r="LYI148" s="278"/>
      <c r="LYV148" s="278"/>
      <c r="LZI148" s="278"/>
      <c r="LZV148" s="278"/>
      <c r="MAI148" s="278"/>
      <c r="MAV148" s="278"/>
      <c r="MBI148" s="278"/>
      <c r="MBV148" s="278"/>
      <c r="MCI148" s="278"/>
      <c r="MCV148" s="278"/>
      <c r="MDI148" s="278"/>
      <c r="MDV148" s="278"/>
      <c r="MEI148" s="278"/>
      <c r="MEV148" s="278"/>
      <c r="MFI148" s="278"/>
      <c r="MFV148" s="278"/>
      <c r="MGI148" s="278"/>
      <c r="MGV148" s="278"/>
      <c r="MHI148" s="278"/>
      <c r="MHV148" s="278"/>
      <c r="MII148" s="278"/>
      <c r="MIV148" s="278"/>
      <c r="MJI148" s="278"/>
      <c r="MJV148" s="278"/>
      <c r="MKI148" s="278"/>
      <c r="MKV148" s="278"/>
      <c r="MLI148" s="278"/>
      <c r="MLV148" s="278"/>
      <c r="MMI148" s="278"/>
      <c r="MMV148" s="278"/>
      <c r="MNI148" s="278"/>
      <c r="MNV148" s="278"/>
      <c r="MOI148" s="278"/>
      <c r="MOV148" s="278"/>
      <c r="MPI148" s="278"/>
      <c r="MPV148" s="278"/>
      <c r="MQI148" s="278"/>
      <c r="MQV148" s="278"/>
      <c r="MRI148" s="278"/>
      <c r="MRV148" s="278"/>
      <c r="MSI148" s="278"/>
      <c r="MSV148" s="278"/>
      <c r="MTI148" s="278"/>
      <c r="MTV148" s="278"/>
      <c r="MUI148" s="278"/>
      <c r="MUV148" s="278"/>
      <c r="MVI148" s="278"/>
      <c r="MVV148" s="278"/>
      <c r="MWI148" s="278"/>
      <c r="MWV148" s="278"/>
      <c r="MXI148" s="278"/>
      <c r="MXV148" s="278"/>
      <c r="MYI148" s="278"/>
      <c r="MYV148" s="278"/>
      <c r="MZI148" s="278"/>
      <c r="MZV148" s="278"/>
      <c r="NAI148" s="278"/>
      <c r="NAV148" s="278"/>
      <c r="NBI148" s="278"/>
      <c r="NBV148" s="278"/>
      <c r="NCI148" s="278"/>
      <c r="NCV148" s="278"/>
      <c r="NDI148" s="278"/>
      <c r="NDV148" s="278"/>
      <c r="NEI148" s="278"/>
      <c r="NEV148" s="278"/>
      <c r="NFI148" s="278"/>
      <c r="NFV148" s="278"/>
      <c r="NGI148" s="278"/>
      <c r="NGV148" s="278"/>
      <c r="NHI148" s="278"/>
      <c r="NHV148" s="278"/>
      <c r="NII148" s="278"/>
      <c r="NIV148" s="278"/>
      <c r="NJI148" s="278"/>
      <c r="NJV148" s="278"/>
      <c r="NKI148" s="278"/>
      <c r="NKV148" s="278"/>
      <c r="NLI148" s="278"/>
      <c r="NLV148" s="278"/>
      <c r="NMI148" s="278"/>
      <c r="NMV148" s="278"/>
      <c r="NNI148" s="278"/>
      <c r="NNV148" s="278"/>
      <c r="NOI148" s="278"/>
      <c r="NOV148" s="278"/>
      <c r="NPI148" s="278"/>
      <c r="NPV148" s="278"/>
      <c r="NQI148" s="278"/>
      <c r="NQV148" s="278"/>
      <c r="NRI148" s="278"/>
      <c r="NRV148" s="278"/>
      <c r="NSI148" s="278"/>
      <c r="NSV148" s="278"/>
      <c r="NTI148" s="278"/>
      <c r="NTV148" s="278"/>
      <c r="NUI148" s="278"/>
      <c r="NUV148" s="278"/>
      <c r="NVI148" s="278"/>
      <c r="NVV148" s="278"/>
      <c r="NWI148" s="278"/>
      <c r="NWV148" s="278"/>
      <c r="NXI148" s="278"/>
      <c r="NXV148" s="278"/>
      <c r="NYI148" s="278"/>
      <c r="NYV148" s="278"/>
      <c r="NZI148" s="278"/>
      <c r="NZV148" s="278"/>
      <c r="OAI148" s="278"/>
      <c r="OAV148" s="278"/>
      <c r="OBI148" s="278"/>
      <c r="OBV148" s="278"/>
      <c r="OCI148" s="278"/>
      <c r="OCV148" s="278"/>
      <c r="ODI148" s="278"/>
      <c r="ODV148" s="278"/>
      <c r="OEI148" s="278"/>
      <c r="OEV148" s="278"/>
      <c r="OFI148" s="278"/>
      <c r="OFV148" s="278"/>
      <c r="OGI148" s="278"/>
      <c r="OGV148" s="278"/>
      <c r="OHI148" s="278"/>
      <c r="OHV148" s="278"/>
      <c r="OII148" s="278"/>
      <c r="OIV148" s="278"/>
      <c r="OJI148" s="278"/>
      <c r="OJV148" s="278"/>
      <c r="OKI148" s="278"/>
      <c r="OKV148" s="278"/>
      <c r="OLI148" s="278"/>
      <c r="OLV148" s="278"/>
      <c r="OMI148" s="278"/>
      <c r="OMV148" s="278"/>
      <c r="ONI148" s="278"/>
      <c r="ONV148" s="278"/>
      <c r="OOI148" s="278"/>
      <c r="OOV148" s="278"/>
      <c r="OPI148" s="278"/>
      <c r="OPV148" s="278"/>
      <c r="OQI148" s="278"/>
      <c r="OQV148" s="278"/>
      <c r="ORI148" s="278"/>
      <c r="ORV148" s="278"/>
      <c r="OSI148" s="278"/>
      <c r="OSV148" s="278"/>
      <c r="OTI148" s="278"/>
      <c r="OTV148" s="278"/>
      <c r="OUI148" s="278"/>
      <c r="OUV148" s="278"/>
      <c r="OVI148" s="278"/>
      <c r="OVV148" s="278"/>
      <c r="OWI148" s="278"/>
      <c r="OWV148" s="278"/>
      <c r="OXI148" s="278"/>
      <c r="OXV148" s="278"/>
      <c r="OYI148" s="278"/>
      <c r="OYV148" s="278"/>
      <c r="OZI148" s="278"/>
      <c r="OZV148" s="278"/>
      <c r="PAI148" s="278"/>
      <c r="PAV148" s="278"/>
      <c r="PBI148" s="278"/>
      <c r="PBV148" s="278"/>
      <c r="PCI148" s="278"/>
      <c r="PCV148" s="278"/>
      <c r="PDI148" s="278"/>
      <c r="PDV148" s="278"/>
      <c r="PEI148" s="278"/>
      <c r="PEV148" s="278"/>
      <c r="PFI148" s="278"/>
      <c r="PFV148" s="278"/>
      <c r="PGI148" s="278"/>
      <c r="PGV148" s="278"/>
      <c r="PHI148" s="278"/>
      <c r="PHV148" s="278"/>
      <c r="PII148" s="278"/>
      <c r="PIV148" s="278"/>
      <c r="PJI148" s="278"/>
      <c r="PJV148" s="278"/>
      <c r="PKI148" s="278"/>
      <c r="PKV148" s="278"/>
      <c r="PLI148" s="278"/>
      <c r="PLV148" s="278"/>
      <c r="PMI148" s="278"/>
      <c r="PMV148" s="278"/>
      <c r="PNI148" s="278"/>
      <c r="PNV148" s="278"/>
      <c r="POI148" s="278"/>
      <c r="POV148" s="278"/>
      <c r="PPI148" s="278"/>
      <c r="PPV148" s="278"/>
      <c r="PQI148" s="278"/>
      <c r="PQV148" s="278"/>
      <c r="PRI148" s="278"/>
      <c r="PRV148" s="278"/>
      <c r="PSI148" s="278"/>
      <c r="PSV148" s="278"/>
      <c r="PTI148" s="278"/>
      <c r="PTV148" s="278"/>
      <c r="PUI148" s="278"/>
      <c r="PUV148" s="278"/>
      <c r="PVI148" s="278"/>
      <c r="PVV148" s="278"/>
      <c r="PWI148" s="278"/>
      <c r="PWV148" s="278"/>
      <c r="PXI148" s="278"/>
      <c r="PXV148" s="278"/>
      <c r="PYI148" s="278"/>
      <c r="PYV148" s="278"/>
      <c r="PZI148" s="278"/>
      <c r="PZV148" s="278"/>
      <c r="QAI148" s="278"/>
      <c r="QAV148" s="278"/>
      <c r="QBI148" s="278"/>
      <c r="QBV148" s="278"/>
      <c r="QCI148" s="278"/>
      <c r="QCV148" s="278"/>
      <c r="QDI148" s="278"/>
      <c r="QDV148" s="278"/>
      <c r="QEI148" s="278"/>
      <c r="QEV148" s="278"/>
      <c r="QFI148" s="278"/>
      <c r="QFV148" s="278"/>
      <c r="QGI148" s="278"/>
      <c r="QGV148" s="278"/>
      <c r="QHI148" s="278"/>
      <c r="QHV148" s="278"/>
      <c r="QII148" s="278"/>
      <c r="QIV148" s="278"/>
      <c r="QJI148" s="278"/>
      <c r="QJV148" s="278"/>
      <c r="QKI148" s="278"/>
      <c r="QKV148" s="278"/>
      <c r="QLI148" s="278"/>
      <c r="QLV148" s="278"/>
      <c r="QMI148" s="278"/>
      <c r="QMV148" s="278"/>
      <c r="QNI148" s="278"/>
      <c r="QNV148" s="278"/>
      <c r="QOI148" s="278"/>
      <c r="QOV148" s="278"/>
      <c r="QPI148" s="278"/>
      <c r="QPV148" s="278"/>
      <c r="QQI148" s="278"/>
      <c r="QQV148" s="278"/>
      <c r="QRI148" s="278"/>
      <c r="QRV148" s="278"/>
      <c r="QSI148" s="278"/>
      <c r="QSV148" s="278"/>
      <c r="QTI148" s="278"/>
      <c r="QTV148" s="278"/>
      <c r="QUI148" s="278"/>
      <c r="QUV148" s="278"/>
      <c r="QVI148" s="278"/>
      <c r="QVV148" s="278"/>
      <c r="QWI148" s="278"/>
      <c r="QWV148" s="278"/>
      <c r="QXI148" s="278"/>
      <c r="QXV148" s="278"/>
      <c r="QYI148" s="278"/>
      <c r="QYV148" s="278"/>
      <c r="QZI148" s="278"/>
      <c r="QZV148" s="278"/>
      <c r="RAI148" s="278"/>
      <c r="RAV148" s="278"/>
      <c r="RBI148" s="278"/>
      <c r="RBV148" s="278"/>
      <c r="RCI148" s="278"/>
      <c r="RCV148" s="278"/>
      <c r="RDI148" s="278"/>
      <c r="RDV148" s="278"/>
      <c r="REI148" s="278"/>
      <c r="REV148" s="278"/>
      <c r="RFI148" s="278"/>
      <c r="RFV148" s="278"/>
      <c r="RGI148" s="278"/>
      <c r="RGV148" s="278"/>
      <c r="RHI148" s="278"/>
      <c r="RHV148" s="278"/>
      <c r="RII148" s="278"/>
      <c r="RIV148" s="278"/>
      <c r="RJI148" s="278"/>
      <c r="RJV148" s="278"/>
      <c r="RKI148" s="278"/>
      <c r="RKV148" s="278"/>
      <c r="RLI148" s="278"/>
      <c r="RLV148" s="278"/>
      <c r="RMI148" s="278"/>
      <c r="RMV148" s="278"/>
      <c r="RNI148" s="278"/>
      <c r="RNV148" s="278"/>
      <c r="ROI148" s="278"/>
      <c r="ROV148" s="278"/>
      <c r="RPI148" s="278"/>
      <c r="RPV148" s="278"/>
      <c r="RQI148" s="278"/>
      <c r="RQV148" s="278"/>
      <c r="RRI148" s="278"/>
      <c r="RRV148" s="278"/>
      <c r="RSI148" s="278"/>
      <c r="RSV148" s="278"/>
      <c r="RTI148" s="278"/>
      <c r="RTV148" s="278"/>
      <c r="RUI148" s="278"/>
      <c r="RUV148" s="278"/>
      <c r="RVI148" s="278"/>
      <c r="RVV148" s="278"/>
      <c r="RWI148" s="278"/>
      <c r="RWV148" s="278"/>
      <c r="RXI148" s="278"/>
      <c r="RXV148" s="278"/>
      <c r="RYI148" s="278"/>
      <c r="RYV148" s="278"/>
      <c r="RZI148" s="278"/>
      <c r="RZV148" s="278"/>
      <c r="SAI148" s="278"/>
      <c r="SAV148" s="278"/>
      <c r="SBI148" s="278"/>
      <c r="SBV148" s="278"/>
      <c r="SCI148" s="278"/>
      <c r="SCV148" s="278"/>
      <c r="SDI148" s="278"/>
      <c r="SDV148" s="278"/>
      <c r="SEI148" s="278"/>
      <c r="SEV148" s="278"/>
      <c r="SFI148" s="278"/>
      <c r="SFV148" s="278"/>
      <c r="SGI148" s="278"/>
      <c r="SGV148" s="278"/>
      <c r="SHI148" s="278"/>
      <c r="SHV148" s="278"/>
      <c r="SII148" s="278"/>
      <c r="SIV148" s="278"/>
      <c r="SJI148" s="278"/>
      <c r="SJV148" s="278"/>
      <c r="SKI148" s="278"/>
      <c r="SKV148" s="278"/>
      <c r="SLI148" s="278"/>
      <c r="SLV148" s="278"/>
      <c r="SMI148" s="278"/>
      <c r="SMV148" s="278"/>
      <c r="SNI148" s="278"/>
      <c r="SNV148" s="278"/>
      <c r="SOI148" s="278"/>
      <c r="SOV148" s="278"/>
      <c r="SPI148" s="278"/>
      <c r="SPV148" s="278"/>
      <c r="SQI148" s="278"/>
      <c r="SQV148" s="278"/>
      <c r="SRI148" s="278"/>
      <c r="SRV148" s="278"/>
      <c r="SSI148" s="278"/>
      <c r="SSV148" s="278"/>
      <c r="STI148" s="278"/>
      <c r="STV148" s="278"/>
      <c r="SUI148" s="278"/>
      <c r="SUV148" s="278"/>
      <c r="SVI148" s="278"/>
      <c r="SVV148" s="278"/>
      <c r="SWI148" s="278"/>
      <c r="SWV148" s="278"/>
      <c r="SXI148" s="278"/>
      <c r="SXV148" s="278"/>
      <c r="SYI148" s="278"/>
      <c r="SYV148" s="278"/>
      <c r="SZI148" s="278"/>
      <c r="SZV148" s="278"/>
      <c r="TAI148" s="278"/>
      <c r="TAV148" s="278"/>
      <c r="TBI148" s="278"/>
      <c r="TBV148" s="278"/>
      <c r="TCI148" s="278"/>
      <c r="TCV148" s="278"/>
      <c r="TDI148" s="278"/>
      <c r="TDV148" s="278"/>
      <c r="TEI148" s="278"/>
      <c r="TEV148" s="278"/>
      <c r="TFI148" s="278"/>
      <c r="TFV148" s="278"/>
      <c r="TGI148" s="278"/>
      <c r="TGV148" s="278"/>
      <c r="THI148" s="278"/>
      <c r="THV148" s="278"/>
      <c r="TII148" s="278"/>
      <c r="TIV148" s="278"/>
      <c r="TJI148" s="278"/>
      <c r="TJV148" s="278"/>
      <c r="TKI148" s="278"/>
      <c r="TKV148" s="278"/>
      <c r="TLI148" s="278"/>
      <c r="TLV148" s="278"/>
      <c r="TMI148" s="278"/>
      <c r="TMV148" s="278"/>
      <c r="TNI148" s="278"/>
      <c r="TNV148" s="278"/>
      <c r="TOI148" s="278"/>
      <c r="TOV148" s="278"/>
      <c r="TPI148" s="278"/>
      <c r="TPV148" s="278"/>
      <c r="TQI148" s="278"/>
      <c r="TQV148" s="278"/>
      <c r="TRI148" s="278"/>
      <c r="TRV148" s="278"/>
      <c r="TSI148" s="278"/>
      <c r="TSV148" s="278"/>
      <c r="TTI148" s="278"/>
      <c r="TTV148" s="278"/>
      <c r="TUI148" s="278"/>
      <c r="TUV148" s="278"/>
      <c r="TVI148" s="278"/>
      <c r="TVV148" s="278"/>
      <c r="TWI148" s="278"/>
      <c r="TWV148" s="278"/>
      <c r="TXI148" s="278"/>
      <c r="TXV148" s="278"/>
      <c r="TYI148" s="278"/>
      <c r="TYV148" s="278"/>
      <c r="TZI148" s="278"/>
      <c r="TZV148" s="278"/>
      <c r="UAI148" s="278"/>
      <c r="UAV148" s="278"/>
      <c r="UBI148" s="278"/>
      <c r="UBV148" s="278"/>
      <c r="UCI148" s="278"/>
      <c r="UCV148" s="278"/>
      <c r="UDI148" s="278"/>
      <c r="UDV148" s="278"/>
      <c r="UEI148" s="278"/>
      <c r="UEV148" s="278"/>
      <c r="UFI148" s="278"/>
      <c r="UFV148" s="278"/>
      <c r="UGI148" s="278"/>
      <c r="UGV148" s="278"/>
      <c r="UHI148" s="278"/>
      <c r="UHV148" s="278"/>
      <c r="UII148" s="278"/>
      <c r="UIV148" s="278"/>
      <c r="UJI148" s="278"/>
      <c r="UJV148" s="278"/>
      <c r="UKI148" s="278"/>
      <c r="UKV148" s="278"/>
      <c r="ULI148" s="278"/>
      <c r="ULV148" s="278"/>
      <c r="UMI148" s="278"/>
      <c r="UMV148" s="278"/>
      <c r="UNI148" s="278"/>
      <c r="UNV148" s="278"/>
      <c r="UOI148" s="278"/>
      <c r="UOV148" s="278"/>
      <c r="UPI148" s="278"/>
      <c r="UPV148" s="278"/>
      <c r="UQI148" s="278"/>
      <c r="UQV148" s="278"/>
      <c r="URI148" s="278"/>
      <c r="URV148" s="278"/>
      <c r="USI148" s="278"/>
      <c r="USV148" s="278"/>
      <c r="UTI148" s="278"/>
      <c r="UTV148" s="278"/>
      <c r="UUI148" s="278"/>
      <c r="UUV148" s="278"/>
      <c r="UVI148" s="278"/>
      <c r="UVV148" s="278"/>
      <c r="UWI148" s="278"/>
      <c r="UWV148" s="278"/>
      <c r="UXI148" s="278"/>
      <c r="UXV148" s="278"/>
      <c r="UYI148" s="278"/>
      <c r="UYV148" s="278"/>
      <c r="UZI148" s="278"/>
      <c r="UZV148" s="278"/>
      <c r="VAI148" s="278"/>
      <c r="VAV148" s="278"/>
      <c r="VBI148" s="278"/>
      <c r="VBV148" s="278"/>
      <c r="VCI148" s="278"/>
      <c r="VCV148" s="278"/>
      <c r="VDI148" s="278"/>
      <c r="VDV148" s="278"/>
      <c r="VEI148" s="278"/>
      <c r="VEV148" s="278"/>
      <c r="VFI148" s="278"/>
      <c r="VFV148" s="278"/>
      <c r="VGI148" s="278"/>
      <c r="VGV148" s="278"/>
      <c r="VHI148" s="278"/>
      <c r="VHV148" s="278"/>
      <c r="VII148" s="278"/>
      <c r="VIV148" s="278"/>
      <c r="VJI148" s="278"/>
      <c r="VJV148" s="278"/>
      <c r="VKI148" s="278"/>
      <c r="VKV148" s="278"/>
      <c r="VLI148" s="278"/>
      <c r="VLV148" s="278"/>
      <c r="VMI148" s="278"/>
      <c r="VMV148" s="278"/>
      <c r="VNI148" s="278"/>
      <c r="VNV148" s="278"/>
      <c r="VOI148" s="278"/>
      <c r="VOV148" s="278"/>
      <c r="VPI148" s="278"/>
      <c r="VPV148" s="278"/>
      <c r="VQI148" s="278"/>
      <c r="VQV148" s="278"/>
      <c r="VRI148" s="278"/>
      <c r="VRV148" s="278"/>
      <c r="VSI148" s="278"/>
      <c r="VSV148" s="278"/>
      <c r="VTI148" s="278"/>
      <c r="VTV148" s="278"/>
      <c r="VUI148" s="278"/>
      <c r="VUV148" s="278"/>
      <c r="VVI148" s="278"/>
      <c r="VVV148" s="278"/>
      <c r="VWI148" s="278"/>
      <c r="VWV148" s="278"/>
      <c r="VXI148" s="278"/>
      <c r="VXV148" s="278"/>
      <c r="VYI148" s="278"/>
      <c r="VYV148" s="278"/>
      <c r="VZI148" s="278"/>
      <c r="VZV148" s="278"/>
      <c r="WAI148" s="278"/>
      <c r="WAV148" s="278"/>
      <c r="WBI148" s="278"/>
      <c r="WBV148" s="278"/>
      <c r="WCI148" s="278"/>
      <c r="WCV148" s="278"/>
      <c r="WDI148" s="278"/>
      <c r="WDV148" s="278"/>
      <c r="WEI148" s="278"/>
      <c r="WEV148" s="278"/>
      <c r="WFI148" s="278"/>
      <c r="WFV148" s="278"/>
      <c r="WGI148" s="278"/>
      <c r="WGV148" s="278"/>
      <c r="WHI148" s="278"/>
      <c r="WHV148" s="278"/>
      <c r="WII148" s="278"/>
      <c r="WIV148" s="278"/>
      <c r="WJI148" s="278"/>
      <c r="WJV148" s="278"/>
      <c r="WKI148" s="278"/>
      <c r="WKV148" s="278"/>
      <c r="WLI148" s="278"/>
      <c r="WLV148" s="278"/>
      <c r="WMI148" s="278"/>
      <c r="WMV148" s="278"/>
      <c r="WNI148" s="278"/>
      <c r="WNV148" s="278"/>
      <c r="WOI148" s="278"/>
      <c r="WOV148" s="278"/>
      <c r="WPI148" s="278"/>
      <c r="WPV148" s="278"/>
      <c r="WQI148" s="278"/>
      <c r="WQV148" s="278"/>
      <c r="WRI148" s="278"/>
      <c r="WRV148" s="278"/>
      <c r="WSI148" s="278"/>
      <c r="WSV148" s="278"/>
      <c r="WTI148" s="278"/>
      <c r="WTV148" s="278"/>
      <c r="WUI148" s="278"/>
      <c r="WUV148" s="278"/>
      <c r="WVI148" s="278"/>
      <c r="WVV148" s="278"/>
      <c r="WWI148" s="278"/>
      <c r="WWV148" s="278"/>
      <c r="WXI148" s="278"/>
      <c r="WXV148" s="278"/>
      <c r="WYI148" s="278"/>
      <c r="WYV148" s="278"/>
      <c r="WZI148" s="278"/>
      <c r="WZV148" s="278"/>
      <c r="XAI148" s="278"/>
      <c r="XAV148" s="278"/>
      <c r="XBI148" s="278"/>
      <c r="XBV148" s="278"/>
      <c r="XCI148" s="278"/>
      <c r="XCV148" s="278"/>
      <c r="XDI148" s="278"/>
      <c r="XDV148" s="278"/>
      <c r="XEI148" s="278"/>
      <c r="XEV148" s="278"/>
    </row>
    <row r="149" spans="2:1023 1036:2037 2050:3064 3077:4091 4104:5118 5131:6132 6145:7159 7172:8186 8199:9213 9226:10240 10253:11254 11267:12281 12294:13308 13321:14335 14348:15349 15362:16376" ht="24" customHeight="1" x14ac:dyDescent="0.35">
      <c r="B149" s="369" t="s">
        <v>344</v>
      </c>
      <c r="C149" s="369" t="s">
        <v>366</v>
      </c>
      <c r="D149" s="369" t="s">
        <v>308</v>
      </c>
      <c r="E149" s="369" t="s">
        <v>432</v>
      </c>
      <c r="F149" s="369" t="s">
        <v>71</v>
      </c>
      <c r="G149" s="369" t="s">
        <v>71</v>
      </c>
      <c r="H149" s="369" t="s">
        <v>398</v>
      </c>
      <c r="I149" s="369" t="s">
        <v>96</v>
      </c>
      <c r="J149" s="370">
        <v>2243341621</v>
      </c>
      <c r="K149" s="369" t="s">
        <v>71</v>
      </c>
      <c r="L149" s="369"/>
      <c r="M149" s="369"/>
      <c r="N149" s="369"/>
      <c r="V149" s="278"/>
      <c r="AI149" s="278"/>
      <c r="AV149" s="278"/>
      <c r="BI149" s="278"/>
      <c r="BV149" s="278"/>
      <c r="CI149" s="278"/>
      <c r="CV149" s="278"/>
      <c r="DI149" s="278"/>
      <c r="DV149" s="278"/>
      <c r="EI149" s="278"/>
      <c r="EV149" s="278"/>
      <c r="FI149" s="278"/>
      <c r="FV149" s="278"/>
      <c r="GI149" s="278"/>
      <c r="GV149" s="278"/>
      <c r="HI149" s="278"/>
      <c r="HV149" s="278"/>
      <c r="II149" s="278"/>
      <c r="IV149" s="278"/>
      <c r="JI149" s="278"/>
      <c r="JV149" s="278"/>
      <c r="KI149" s="278"/>
      <c r="KV149" s="278"/>
      <c r="LI149" s="278"/>
      <c r="LV149" s="278"/>
      <c r="MI149" s="278"/>
      <c r="MV149" s="278"/>
      <c r="NI149" s="278"/>
      <c r="NV149" s="278"/>
      <c r="OI149" s="278"/>
      <c r="OV149" s="278"/>
      <c r="PI149" s="278"/>
      <c r="PV149" s="278"/>
      <c r="QI149" s="278"/>
      <c r="QV149" s="278"/>
      <c r="RI149" s="278"/>
      <c r="RV149" s="278"/>
      <c r="SI149" s="278"/>
      <c r="SV149" s="278"/>
      <c r="TI149" s="278"/>
      <c r="TV149" s="278"/>
      <c r="UI149" s="278"/>
      <c r="UV149" s="278"/>
      <c r="VI149" s="278"/>
      <c r="VV149" s="278"/>
      <c r="WI149" s="278"/>
      <c r="WV149" s="278"/>
      <c r="XI149" s="278"/>
      <c r="XV149" s="278"/>
      <c r="YI149" s="278"/>
      <c r="YV149" s="278"/>
      <c r="ZI149" s="278"/>
      <c r="ZV149" s="278"/>
      <c r="AAI149" s="278"/>
      <c r="AAV149" s="278"/>
      <c r="ABI149" s="278"/>
      <c r="ABV149" s="278"/>
      <c r="ACI149" s="278"/>
      <c r="ACV149" s="278"/>
      <c r="ADI149" s="278"/>
      <c r="ADV149" s="278"/>
      <c r="AEI149" s="278"/>
      <c r="AEV149" s="278"/>
      <c r="AFI149" s="278"/>
      <c r="AFV149" s="278"/>
      <c r="AGI149" s="278"/>
      <c r="AGV149" s="278"/>
      <c r="AHI149" s="278"/>
      <c r="AHV149" s="278"/>
      <c r="AII149" s="278"/>
      <c r="AIV149" s="278"/>
      <c r="AJI149" s="278"/>
      <c r="AJV149" s="278"/>
      <c r="AKI149" s="278"/>
      <c r="AKV149" s="278"/>
      <c r="ALI149" s="278"/>
      <c r="ALV149" s="278"/>
      <c r="AMI149" s="278"/>
      <c r="AMV149" s="278"/>
      <c r="ANI149" s="278"/>
      <c r="ANV149" s="278"/>
      <c r="AOI149" s="278"/>
      <c r="AOV149" s="278"/>
      <c r="API149" s="278"/>
      <c r="APV149" s="278"/>
      <c r="AQI149" s="278"/>
      <c r="AQV149" s="278"/>
      <c r="ARI149" s="278"/>
      <c r="ARV149" s="278"/>
      <c r="ASI149" s="278"/>
      <c r="ASV149" s="278"/>
      <c r="ATI149" s="278"/>
      <c r="ATV149" s="278"/>
      <c r="AUI149" s="278"/>
      <c r="AUV149" s="278"/>
      <c r="AVI149" s="278"/>
      <c r="AVV149" s="278"/>
      <c r="AWI149" s="278"/>
      <c r="AWV149" s="278"/>
      <c r="AXI149" s="278"/>
      <c r="AXV149" s="278"/>
      <c r="AYI149" s="278"/>
      <c r="AYV149" s="278"/>
      <c r="AZI149" s="278"/>
      <c r="AZV149" s="278"/>
      <c r="BAI149" s="278"/>
      <c r="BAV149" s="278"/>
      <c r="BBI149" s="278"/>
      <c r="BBV149" s="278"/>
      <c r="BCI149" s="278"/>
      <c r="BCV149" s="278"/>
      <c r="BDI149" s="278"/>
      <c r="BDV149" s="278"/>
      <c r="BEI149" s="278"/>
      <c r="BEV149" s="278"/>
      <c r="BFI149" s="278"/>
      <c r="BFV149" s="278"/>
      <c r="BGI149" s="278"/>
      <c r="BGV149" s="278"/>
      <c r="BHI149" s="278"/>
      <c r="BHV149" s="278"/>
      <c r="BII149" s="278"/>
      <c r="BIV149" s="278"/>
      <c r="BJI149" s="278"/>
      <c r="BJV149" s="278"/>
      <c r="BKI149" s="278"/>
      <c r="BKV149" s="278"/>
      <c r="BLI149" s="278"/>
      <c r="BLV149" s="278"/>
      <c r="BMI149" s="278"/>
      <c r="BMV149" s="278"/>
      <c r="BNI149" s="278"/>
      <c r="BNV149" s="278"/>
      <c r="BOI149" s="278"/>
      <c r="BOV149" s="278"/>
      <c r="BPI149" s="278"/>
      <c r="BPV149" s="278"/>
      <c r="BQI149" s="278"/>
      <c r="BQV149" s="278"/>
      <c r="BRI149" s="278"/>
      <c r="BRV149" s="278"/>
      <c r="BSI149" s="278"/>
      <c r="BSV149" s="278"/>
      <c r="BTI149" s="278"/>
      <c r="BTV149" s="278"/>
      <c r="BUI149" s="278"/>
      <c r="BUV149" s="278"/>
      <c r="BVI149" s="278"/>
      <c r="BVV149" s="278"/>
      <c r="BWI149" s="278"/>
      <c r="BWV149" s="278"/>
      <c r="BXI149" s="278"/>
      <c r="BXV149" s="278"/>
      <c r="BYI149" s="278"/>
      <c r="BYV149" s="278"/>
      <c r="BZI149" s="278"/>
      <c r="BZV149" s="278"/>
      <c r="CAI149" s="278"/>
      <c r="CAV149" s="278"/>
      <c r="CBI149" s="278"/>
      <c r="CBV149" s="278"/>
      <c r="CCI149" s="278"/>
      <c r="CCV149" s="278"/>
      <c r="CDI149" s="278"/>
      <c r="CDV149" s="278"/>
      <c r="CEI149" s="278"/>
      <c r="CEV149" s="278"/>
      <c r="CFI149" s="278"/>
      <c r="CFV149" s="278"/>
      <c r="CGI149" s="278"/>
      <c r="CGV149" s="278"/>
      <c r="CHI149" s="278"/>
      <c r="CHV149" s="278"/>
      <c r="CII149" s="278"/>
      <c r="CIV149" s="278"/>
      <c r="CJI149" s="278"/>
      <c r="CJV149" s="278"/>
      <c r="CKI149" s="278"/>
      <c r="CKV149" s="278"/>
      <c r="CLI149" s="278"/>
      <c r="CLV149" s="278"/>
      <c r="CMI149" s="278"/>
      <c r="CMV149" s="278"/>
      <c r="CNI149" s="278"/>
      <c r="CNV149" s="278"/>
      <c r="COI149" s="278"/>
      <c r="COV149" s="278"/>
      <c r="CPI149" s="278"/>
      <c r="CPV149" s="278"/>
      <c r="CQI149" s="278"/>
      <c r="CQV149" s="278"/>
      <c r="CRI149" s="278"/>
      <c r="CRV149" s="278"/>
      <c r="CSI149" s="278"/>
      <c r="CSV149" s="278"/>
      <c r="CTI149" s="278"/>
      <c r="CTV149" s="278"/>
      <c r="CUI149" s="278"/>
      <c r="CUV149" s="278"/>
      <c r="CVI149" s="278"/>
      <c r="CVV149" s="278"/>
      <c r="CWI149" s="278"/>
      <c r="CWV149" s="278"/>
      <c r="CXI149" s="278"/>
      <c r="CXV149" s="278"/>
      <c r="CYI149" s="278"/>
      <c r="CYV149" s="278"/>
      <c r="CZI149" s="278"/>
      <c r="CZV149" s="278"/>
      <c r="DAI149" s="278"/>
      <c r="DAV149" s="278"/>
      <c r="DBI149" s="278"/>
      <c r="DBV149" s="278"/>
      <c r="DCI149" s="278"/>
      <c r="DCV149" s="278"/>
      <c r="DDI149" s="278"/>
      <c r="DDV149" s="278"/>
      <c r="DEI149" s="278"/>
      <c r="DEV149" s="278"/>
      <c r="DFI149" s="278"/>
      <c r="DFV149" s="278"/>
      <c r="DGI149" s="278"/>
      <c r="DGV149" s="278"/>
      <c r="DHI149" s="278"/>
      <c r="DHV149" s="278"/>
      <c r="DII149" s="278"/>
      <c r="DIV149" s="278"/>
      <c r="DJI149" s="278"/>
      <c r="DJV149" s="278"/>
      <c r="DKI149" s="278"/>
      <c r="DKV149" s="278"/>
      <c r="DLI149" s="278"/>
      <c r="DLV149" s="278"/>
      <c r="DMI149" s="278"/>
      <c r="DMV149" s="278"/>
      <c r="DNI149" s="278"/>
      <c r="DNV149" s="278"/>
      <c r="DOI149" s="278"/>
      <c r="DOV149" s="278"/>
      <c r="DPI149" s="278"/>
      <c r="DPV149" s="278"/>
      <c r="DQI149" s="278"/>
      <c r="DQV149" s="278"/>
      <c r="DRI149" s="278"/>
      <c r="DRV149" s="278"/>
      <c r="DSI149" s="278"/>
      <c r="DSV149" s="278"/>
      <c r="DTI149" s="278"/>
      <c r="DTV149" s="278"/>
      <c r="DUI149" s="278"/>
      <c r="DUV149" s="278"/>
      <c r="DVI149" s="278"/>
      <c r="DVV149" s="278"/>
      <c r="DWI149" s="278"/>
      <c r="DWV149" s="278"/>
      <c r="DXI149" s="278"/>
      <c r="DXV149" s="278"/>
      <c r="DYI149" s="278"/>
      <c r="DYV149" s="278"/>
      <c r="DZI149" s="278"/>
      <c r="DZV149" s="278"/>
      <c r="EAI149" s="278"/>
      <c r="EAV149" s="278"/>
      <c r="EBI149" s="278"/>
      <c r="EBV149" s="278"/>
      <c r="ECI149" s="278"/>
      <c r="ECV149" s="278"/>
      <c r="EDI149" s="278"/>
      <c r="EDV149" s="278"/>
      <c r="EEI149" s="278"/>
      <c r="EEV149" s="278"/>
      <c r="EFI149" s="278"/>
      <c r="EFV149" s="278"/>
      <c r="EGI149" s="278"/>
      <c r="EGV149" s="278"/>
      <c r="EHI149" s="278"/>
      <c r="EHV149" s="278"/>
      <c r="EII149" s="278"/>
      <c r="EIV149" s="278"/>
      <c r="EJI149" s="278"/>
      <c r="EJV149" s="278"/>
      <c r="EKI149" s="278"/>
      <c r="EKV149" s="278"/>
      <c r="ELI149" s="278"/>
      <c r="ELV149" s="278"/>
      <c r="EMI149" s="278"/>
      <c r="EMV149" s="278"/>
      <c r="ENI149" s="278"/>
      <c r="ENV149" s="278"/>
      <c r="EOI149" s="278"/>
      <c r="EOV149" s="278"/>
      <c r="EPI149" s="278"/>
      <c r="EPV149" s="278"/>
      <c r="EQI149" s="278"/>
      <c r="EQV149" s="278"/>
      <c r="ERI149" s="278"/>
      <c r="ERV149" s="278"/>
      <c r="ESI149" s="278"/>
      <c r="ESV149" s="278"/>
      <c r="ETI149" s="278"/>
      <c r="ETV149" s="278"/>
      <c r="EUI149" s="278"/>
      <c r="EUV149" s="278"/>
      <c r="EVI149" s="278"/>
      <c r="EVV149" s="278"/>
      <c r="EWI149" s="278"/>
      <c r="EWV149" s="278"/>
      <c r="EXI149" s="278"/>
      <c r="EXV149" s="278"/>
      <c r="EYI149" s="278"/>
      <c r="EYV149" s="278"/>
      <c r="EZI149" s="278"/>
      <c r="EZV149" s="278"/>
      <c r="FAI149" s="278"/>
      <c r="FAV149" s="278"/>
      <c r="FBI149" s="278"/>
      <c r="FBV149" s="278"/>
      <c r="FCI149" s="278"/>
      <c r="FCV149" s="278"/>
      <c r="FDI149" s="278"/>
      <c r="FDV149" s="278"/>
      <c r="FEI149" s="278"/>
      <c r="FEV149" s="278"/>
      <c r="FFI149" s="278"/>
      <c r="FFV149" s="278"/>
      <c r="FGI149" s="278"/>
      <c r="FGV149" s="278"/>
      <c r="FHI149" s="278"/>
      <c r="FHV149" s="278"/>
      <c r="FII149" s="278"/>
      <c r="FIV149" s="278"/>
      <c r="FJI149" s="278"/>
      <c r="FJV149" s="278"/>
      <c r="FKI149" s="278"/>
      <c r="FKV149" s="278"/>
      <c r="FLI149" s="278"/>
      <c r="FLV149" s="278"/>
      <c r="FMI149" s="278"/>
      <c r="FMV149" s="278"/>
      <c r="FNI149" s="278"/>
      <c r="FNV149" s="278"/>
      <c r="FOI149" s="278"/>
      <c r="FOV149" s="278"/>
      <c r="FPI149" s="278"/>
      <c r="FPV149" s="278"/>
      <c r="FQI149" s="278"/>
      <c r="FQV149" s="278"/>
      <c r="FRI149" s="278"/>
      <c r="FRV149" s="278"/>
      <c r="FSI149" s="278"/>
      <c r="FSV149" s="278"/>
      <c r="FTI149" s="278"/>
      <c r="FTV149" s="278"/>
      <c r="FUI149" s="278"/>
      <c r="FUV149" s="278"/>
      <c r="FVI149" s="278"/>
      <c r="FVV149" s="278"/>
      <c r="FWI149" s="278"/>
      <c r="FWV149" s="278"/>
      <c r="FXI149" s="278"/>
      <c r="FXV149" s="278"/>
      <c r="FYI149" s="278"/>
      <c r="FYV149" s="278"/>
      <c r="FZI149" s="278"/>
      <c r="FZV149" s="278"/>
      <c r="GAI149" s="278"/>
      <c r="GAV149" s="278"/>
      <c r="GBI149" s="278"/>
      <c r="GBV149" s="278"/>
      <c r="GCI149" s="278"/>
      <c r="GCV149" s="278"/>
      <c r="GDI149" s="278"/>
      <c r="GDV149" s="278"/>
      <c r="GEI149" s="278"/>
      <c r="GEV149" s="278"/>
      <c r="GFI149" s="278"/>
      <c r="GFV149" s="278"/>
      <c r="GGI149" s="278"/>
      <c r="GGV149" s="278"/>
      <c r="GHI149" s="278"/>
      <c r="GHV149" s="278"/>
      <c r="GII149" s="278"/>
      <c r="GIV149" s="278"/>
      <c r="GJI149" s="278"/>
      <c r="GJV149" s="278"/>
      <c r="GKI149" s="278"/>
      <c r="GKV149" s="278"/>
      <c r="GLI149" s="278"/>
      <c r="GLV149" s="278"/>
      <c r="GMI149" s="278"/>
      <c r="GMV149" s="278"/>
      <c r="GNI149" s="278"/>
      <c r="GNV149" s="278"/>
      <c r="GOI149" s="278"/>
      <c r="GOV149" s="278"/>
      <c r="GPI149" s="278"/>
      <c r="GPV149" s="278"/>
      <c r="GQI149" s="278"/>
      <c r="GQV149" s="278"/>
      <c r="GRI149" s="278"/>
      <c r="GRV149" s="278"/>
      <c r="GSI149" s="278"/>
      <c r="GSV149" s="278"/>
      <c r="GTI149" s="278"/>
      <c r="GTV149" s="278"/>
      <c r="GUI149" s="278"/>
      <c r="GUV149" s="278"/>
      <c r="GVI149" s="278"/>
      <c r="GVV149" s="278"/>
      <c r="GWI149" s="278"/>
      <c r="GWV149" s="278"/>
      <c r="GXI149" s="278"/>
      <c r="GXV149" s="278"/>
      <c r="GYI149" s="278"/>
      <c r="GYV149" s="278"/>
      <c r="GZI149" s="278"/>
      <c r="GZV149" s="278"/>
      <c r="HAI149" s="278"/>
      <c r="HAV149" s="278"/>
      <c r="HBI149" s="278"/>
      <c r="HBV149" s="278"/>
      <c r="HCI149" s="278"/>
      <c r="HCV149" s="278"/>
      <c r="HDI149" s="278"/>
      <c r="HDV149" s="278"/>
      <c r="HEI149" s="278"/>
      <c r="HEV149" s="278"/>
      <c r="HFI149" s="278"/>
      <c r="HFV149" s="278"/>
      <c r="HGI149" s="278"/>
      <c r="HGV149" s="278"/>
      <c r="HHI149" s="278"/>
      <c r="HHV149" s="278"/>
      <c r="HII149" s="278"/>
      <c r="HIV149" s="278"/>
      <c r="HJI149" s="278"/>
      <c r="HJV149" s="278"/>
      <c r="HKI149" s="278"/>
      <c r="HKV149" s="278"/>
      <c r="HLI149" s="278"/>
      <c r="HLV149" s="278"/>
      <c r="HMI149" s="278"/>
      <c r="HMV149" s="278"/>
      <c r="HNI149" s="278"/>
      <c r="HNV149" s="278"/>
      <c r="HOI149" s="278"/>
      <c r="HOV149" s="278"/>
      <c r="HPI149" s="278"/>
      <c r="HPV149" s="278"/>
      <c r="HQI149" s="278"/>
      <c r="HQV149" s="278"/>
      <c r="HRI149" s="278"/>
      <c r="HRV149" s="278"/>
      <c r="HSI149" s="278"/>
      <c r="HSV149" s="278"/>
      <c r="HTI149" s="278"/>
      <c r="HTV149" s="278"/>
      <c r="HUI149" s="278"/>
      <c r="HUV149" s="278"/>
      <c r="HVI149" s="278"/>
      <c r="HVV149" s="278"/>
      <c r="HWI149" s="278"/>
      <c r="HWV149" s="278"/>
      <c r="HXI149" s="278"/>
      <c r="HXV149" s="278"/>
      <c r="HYI149" s="278"/>
      <c r="HYV149" s="278"/>
      <c r="HZI149" s="278"/>
      <c r="HZV149" s="278"/>
      <c r="IAI149" s="278"/>
      <c r="IAV149" s="278"/>
      <c r="IBI149" s="278"/>
      <c r="IBV149" s="278"/>
      <c r="ICI149" s="278"/>
      <c r="ICV149" s="278"/>
      <c r="IDI149" s="278"/>
      <c r="IDV149" s="278"/>
      <c r="IEI149" s="278"/>
      <c r="IEV149" s="278"/>
      <c r="IFI149" s="278"/>
      <c r="IFV149" s="278"/>
      <c r="IGI149" s="278"/>
      <c r="IGV149" s="278"/>
      <c r="IHI149" s="278"/>
      <c r="IHV149" s="278"/>
      <c r="III149" s="278"/>
      <c r="IIV149" s="278"/>
      <c r="IJI149" s="278"/>
      <c r="IJV149" s="278"/>
      <c r="IKI149" s="278"/>
      <c r="IKV149" s="278"/>
      <c r="ILI149" s="278"/>
      <c r="ILV149" s="278"/>
      <c r="IMI149" s="278"/>
      <c r="IMV149" s="278"/>
      <c r="INI149" s="278"/>
      <c r="INV149" s="278"/>
      <c r="IOI149" s="278"/>
      <c r="IOV149" s="278"/>
      <c r="IPI149" s="278"/>
      <c r="IPV149" s="278"/>
      <c r="IQI149" s="278"/>
      <c r="IQV149" s="278"/>
      <c r="IRI149" s="278"/>
      <c r="IRV149" s="278"/>
      <c r="ISI149" s="278"/>
      <c r="ISV149" s="278"/>
      <c r="ITI149" s="278"/>
      <c r="ITV149" s="278"/>
      <c r="IUI149" s="278"/>
      <c r="IUV149" s="278"/>
      <c r="IVI149" s="278"/>
      <c r="IVV149" s="278"/>
      <c r="IWI149" s="278"/>
      <c r="IWV149" s="278"/>
      <c r="IXI149" s="278"/>
      <c r="IXV149" s="278"/>
      <c r="IYI149" s="278"/>
      <c r="IYV149" s="278"/>
      <c r="IZI149" s="278"/>
      <c r="IZV149" s="278"/>
      <c r="JAI149" s="278"/>
      <c r="JAV149" s="278"/>
      <c r="JBI149" s="278"/>
      <c r="JBV149" s="278"/>
      <c r="JCI149" s="278"/>
      <c r="JCV149" s="278"/>
      <c r="JDI149" s="278"/>
      <c r="JDV149" s="278"/>
      <c r="JEI149" s="278"/>
      <c r="JEV149" s="278"/>
      <c r="JFI149" s="278"/>
      <c r="JFV149" s="278"/>
      <c r="JGI149" s="278"/>
      <c r="JGV149" s="278"/>
      <c r="JHI149" s="278"/>
      <c r="JHV149" s="278"/>
      <c r="JII149" s="278"/>
      <c r="JIV149" s="278"/>
      <c r="JJI149" s="278"/>
      <c r="JJV149" s="278"/>
      <c r="JKI149" s="278"/>
      <c r="JKV149" s="278"/>
      <c r="JLI149" s="278"/>
      <c r="JLV149" s="278"/>
      <c r="JMI149" s="278"/>
      <c r="JMV149" s="278"/>
      <c r="JNI149" s="278"/>
      <c r="JNV149" s="278"/>
      <c r="JOI149" s="278"/>
      <c r="JOV149" s="278"/>
      <c r="JPI149" s="278"/>
      <c r="JPV149" s="278"/>
      <c r="JQI149" s="278"/>
      <c r="JQV149" s="278"/>
      <c r="JRI149" s="278"/>
      <c r="JRV149" s="278"/>
      <c r="JSI149" s="278"/>
      <c r="JSV149" s="278"/>
      <c r="JTI149" s="278"/>
      <c r="JTV149" s="278"/>
      <c r="JUI149" s="278"/>
      <c r="JUV149" s="278"/>
      <c r="JVI149" s="278"/>
      <c r="JVV149" s="278"/>
      <c r="JWI149" s="278"/>
      <c r="JWV149" s="278"/>
      <c r="JXI149" s="278"/>
      <c r="JXV149" s="278"/>
      <c r="JYI149" s="278"/>
      <c r="JYV149" s="278"/>
      <c r="JZI149" s="278"/>
      <c r="JZV149" s="278"/>
      <c r="KAI149" s="278"/>
      <c r="KAV149" s="278"/>
      <c r="KBI149" s="278"/>
      <c r="KBV149" s="278"/>
      <c r="KCI149" s="278"/>
      <c r="KCV149" s="278"/>
      <c r="KDI149" s="278"/>
      <c r="KDV149" s="278"/>
      <c r="KEI149" s="278"/>
      <c r="KEV149" s="278"/>
      <c r="KFI149" s="278"/>
      <c r="KFV149" s="278"/>
      <c r="KGI149" s="278"/>
      <c r="KGV149" s="278"/>
      <c r="KHI149" s="278"/>
      <c r="KHV149" s="278"/>
      <c r="KII149" s="278"/>
      <c r="KIV149" s="278"/>
      <c r="KJI149" s="278"/>
      <c r="KJV149" s="278"/>
      <c r="KKI149" s="278"/>
      <c r="KKV149" s="278"/>
      <c r="KLI149" s="278"/>
      <c r="KLV149" s="278"/>
      <c r="KMI149" s="278"/>
      <c r="KMV149" s="278"/>
      <c r="KNI149" s="278"/>
      <c r="KNV149" s="278"/>
      <c r="KOI149" s="278"/>
      <c r="KOV149" s="278"/>
      <c r="KPI149" s="278"/>
      <c r="KPV149" s="278"/>
      <c r="KQI149" s="278"/>
      <c r="KQV149" s="278"/>
      <c r="KRI149" s="278"/>
      <c r="KRV149" s="278"/>
      <c r="KSI149" s="278"/>
      <c r="KSV149" s="278"/>
      <c r="KTI149" s="278"/>
      <c r="KTV149" s="278"/>
      <c r="KUI149" s="278"/>
      <c r="KUV149" s="278"/>
      <c r="KVI149" s="278"/>
      <c r="KVV149" s="278"/>
      <c r="KWI149" s="278"/>
      <c r="KWV149" s="278"/>
      <c r="KXI149" s="278"/>
      <c r="KXV149" s="278"/>
      <c r="KYI149" s="278"/>
      <c r="KYV149" s="278"/>
      <c r="KZI149" s="278"/>
      <c r="KZV149" s="278"/>
      <c r="LAI149" s="278"/>
      <c r="LAV149" s="278"/>
      <c r="LBI149" s="278"/>
      <c r="LBV149" s="278"/>
      <c r="LCI149" s="278"/>
      <c r="LCV149" s="278"/>
      <c r="LDI149" s="278"/>
      <c r="LDV149" s="278"/>
      <c r="LEI149" s="278"/>
      <c r="LEV149" s="278"/>
      <c r="LFI149" s="278"/>
      <c r="LFV149" s="278"/>
      <c r="LGI149" s="278"/>
      <c r="LGV149" s="278"/>
      <c r="LHI149" s="278"/>
      <c r="LHV149" s="278"/>
      <c r="LII149" s="278"/>
      <c r="LIV149" s="278"/>
      <c r="LJI149" s="278"/>
      <c r="LJV149" s="278"/>
      <c r="LKI149" s="278"/>
      <c r="LKV149" s="278"/>
      <c r="LLI149" s="278"/>
      <c r="LLV149" s="278"/>
      <c r="LMI149" s="278"/>
      <c r="LMV149" s="278"/>
      <c r="LNI149" s="278"/>
      <c r="LNV149" s="278"/>
      <c r="LOI149" s="278"/>
      <c r="LOV149" s="278"/>
      <c r="LPI149" s="278"/>
      <c r="LPV149" s="278"/>
      <c r="LQI149" s="278"/>
      <c r="LQV149" s="278"/>
      <c r="LRI149" s="278"/>
      <c r="LRV149" s="278"/>
      <c r="LSI149" s="278"/>
      <c r="LSV149" s="278"/>
      <c r="LTI149" s="278"/>
      <c r="LTV149" s="278"/>
      <c r="LUI149" s="278"/>
      <c r="LUV149" s="278"/>
      <c r="LVI149" s="278"/>
      <c r="LVV149" s="278"/>
      <c r="LWI149" s="278"/>
      <c r="LWV149" s="278"/>
      <c r="LXI149" s="278"/>
      <c r="LXV149" s="278"/>
      <c r="LYI149" s="278"/>
      <c r="LYV149" s="278"/>
      <c r="LZI149" s="278"/>
      <c r="LZV149" s="278"/>
      <c r="MAI149" s="278"/>
      <c r="MAV149" s="278"/>
      <c r="MBI149" s="278"/>
      <c r="MBV149" s="278"/>
      <c r="MCI149" s="278"/>
      <c r="MCV149" s="278"/>
      <c r="MDI149" s="278"/>
      <c r="MDV149" s="278"/>
      <c r="MEI149" s="278"/>
      <c r="MEV149" s="278"/>
      <c r="MFI149" s="278"/>
      <c r="MFV149" s="278"/>
      <c r="MGI149" s="278"/>
      <c r="MGV149" s="278"/>
      <c r="MHI149" s="278"/>
      <c r="MHV149" s="278"/>
      <c r="MII149" s="278"/>
      <c r="MIV149" s="278"/>
      <c r="MJI149" s="278"/>
      <c r="MJV149" s="278"/>
      <c r="MKI149" s="278"/>
      <c r="MKV149" s="278"/>
      <c r="MLI149" s="278"/>
      <c r="MLV149" s="278"/>
      <c r="MMI149" s="278"/>
      <c r="MMV149" s="278"/>
      <c r="MNI149" s="278"/>
      <c r="MNV149" s="278"/>
      <c r="MOI149" s="278"/>
      <c r="MOV149" s="278"/>
      <c r="MPI149" s="278"/>
      <c r="MPV149" s="278"/>
      <c r="MQI149" s="278"/>
      <c r="MQV149" s="278"/>
      <c r="MRI149" s="278"/>
      <c r="MRV149" s="278"/>
      <c r="MSI149" s="278"/>
      <c r="MSV149" s="278"/>
      <c r="MTI149" s="278"/>
      <c r="MTV149" s="278"/>
      <c r="MUI149" s="278"/>
      <c r="MUV149" s="278"/>
      <c r="MVI149" s="278"/>
      <c r="MVV149" s="278"/>
      <c r="MWI149" s="278"/>
      <c r="MWV149" s="278"/>
      <c r="MXI149" s="278"/>
      <c r="MXV149" s="278"/>
      <c r="MYI149" s="278"/>
      <c r="MYV149" s="278"/>
      <c r="MZI149" s="278"/>
      <c r="MZV149" s="278"/>
      <c r="NAI149" s="278"/>
      <c r="NAV149" s="278"/>
      <c r="NBI149" s="278"/>
      <c r="NBV149" s="278"/>
      <c r="NCI149" s="278"/>
      <c r="NCV149" s="278"/>
      <c r="NDI149" s="278"/>
      <c r="NDV149" s="278"/>
      <c r="NEI149" s="278"/>
      <c r="NEV149" s="278"/>
      <c r="NFI149" s="278"/>
      <c r="NFV149" s="278"/>
      <c r="NGI149" s="278"/>
      <c r="NGV149" s="278"/>
      <c r="NHI149" s="278"/>
      <c r="NHV149" s="278"/>
      <c r="NII149" s="278"/>
      <c r="NIV149" s="278"/>
      <c r="NJI149" s="278"/>
      <c r="NJV149" s="278"/>
      <c r="NKI149" s="278"/>
      <c r="NKV149" s="278"/>
      <c r="NLI149" s="278"/>
      <c r="NLV149" s="278"/>
      <c r="NMI149" s="278"/>
      <c r="NMV149" s="278"/>
      <c r="NNI149" s="278"/>
      <c r="NNV149" s="278"/>
      <c r="NOI149" s="278"/>
      <c r="NOV149" s="278"/>
      <c r="NPI149" s="278"/>
      <c r="NPV149" s="278"/>
      <c r="NQI149" s="278"/>
      <c r="NQV149" s="278"/>
      <c r="NRI149" s="278"/>
      <c r="NRV149" s="278"/>
      <c r="NSI149" s="278"/>
      <c r="NSV149" s="278"/>
      <c r="NTI149" s="278"/>
      <c r="NTV149" s="278"/>
      <c r="NUI149" s="278"/>
      <c r="NUV149" s="278"/>
      <c r="NVI149" s="278"/>
      <c r="NVV149" s="278"/>
      <c r="NWI149" s="278"/>
      <c r="NWV149" s="278"/>
      <c r="NXI149" s="278"/>
      <c r="NXV149" s="278"/>
      <c r="NYI149" s="278"/>
      <c r="NYV149" s="278"/>
      <c r="NZI149" s="278"/>
      <c r="NZV149" s="278"/>
      <c r="OAI149" s="278"/>
      <c r="OAV149" s="278"/>
      <c r="OBI149" s="278"/>
      <c r="OBV149" s="278"/>
      <c r="OCI149" s="278"/>
      <c r="OCV149" s="278"/>
      <c r="ODI149" s="278"/>
      <c r="ODV149" s="278"/>
      <c r="OEI149" s="278"/>
      <c r="OEV149" s="278"/>
      <c r="OFI149" s="278"/>
      <c r="OFV149" s="278"/>
      <c r="OGI149" s="278"/>
      <c r="OGV149" s="278"/>
      <c r="OHI149" s="278"/>
      <c r="OHV149" s="278"/>
      <c r="OII149" s="278"/>
      <c r="OIV149" s="278"/>
      <c r="OJI149" s="278"/>
      <c r="OJV149" s="278"/>
      <c r="OKI149" s="278"/>
      <c r="OKV149" s="278"/>
      <c r="OLI149" s="278"/>
      <c r="OLV149" s="278"/>
      <c r="OMI149" s="278"/>
      <c r="OMV149" s="278"/>
      <c r="ONI149" s="278"/>
      <c r="ONV149" s="278"/>
      <c r="OOI149" s="278"/>
      <c r="OOV149" s="278"/>
      <c r="OPI149" s="278"/>
      <c r="OPV149" s="278"/>
      <c r="OQI149" s="278"/>
      <c r="OQV149" s="278"/>
      <c r="ORI149" s="278"/>
      <c r="ORV149" s="278"/>
      <c r="OSI149" s="278"/>
      <c r="OSV149" s="278"/>
      <c r="OTI149" s="278"/>
      <c r="OTV149" s="278"/>
      <c r="OUI149" s="278"/>
      <c r="OUV149" s="278"/>
      <c r="OVI149" s="278"/>
      <c r="OVV149" s="278"/>
      <c r="OWI149" s="278"/>
      <c r="OWV149" s="278"/>
      <c r="OXI149" s="278"/>
      <c r="OXV149" s="278"/>
      <c r="OYI149" s="278"/>
      <c r="OYV149" s="278"/>
      <c r="OZI149" s="278"/>
      <c r="OZV149" s="278"/>
      <c r="PAI149" s="278"/>
      <c r="PAV149" s="278"/>
      <c r="PBI149" s="278"/>
      <c r="PBV149" s="278"/>
      <c r="PCI149" s="278"/>
      <c r="PCV149" s="278"/>
      <c r="PDI149" s="278"/>
      <c r="PDV149" s="278"/>
      <c r="PEI149" s="278"/>
      <c r="PEV149" s="278"/>
      <c r="PFI149" s="278"/>
      <c r="PFV149" s="278"/>
      <c r="PGI149" s="278"/>
      <c r="PGV149" s="278"/>
      <c r="PHI149" s="278"/>
      <c r="PHV149" s="278"/>
      <c r="PII149" s="278"/>
      <c r="PIV149" s="278"/>
      <c r="PJI149" s="278"/>
      <c r="PJV149" s="278"/>
      <c r="PKI149" s="278"/>
      <c r="PKV149" s="278"/>
      <c r="PLI149" s="278"/>
      <c r="PLV149" s="278"/>
      <c r="PMI149" s="278"/>
      <c r="PMV149" s="278"/>
      <c r="PNI149" s="278"/>
      <c r="PNV149" s="278"/>
      <c r="POI149" s="278"/>
      <c r="POV149" s="278"/>
      <c r="PPI149" s="278"/>
      <c r="PPV149" s="278"/>
      <c r="PQI149" s="278"/>
      <c r="PQV149" s="278"/>
      <c r="PRI149" s="278"/>
      <c r="PRV149" s="278"/>
      <c r="PSI149" s="278"/>
      <c r="PSV149" s="278"/>
      <c r="PTI149" s="278"/>
      <c r="PTV149" s="278"/>
      <c r="PUI149" s="278"/>
      <c r="PUV149" s="278"/>
      <c r="PVI149" s="278"/>
      <c r="PVV149" s="278"/>
      <c r="PWI149" s="278"/>
      <c r="PWV149" s="278"/>
      <c r="PXI149" s="278"/>
      <c r="PXV149" s="278"/>
      <c r="PYI149" s="278"/>
      <c r="PYV149" s="278"/>
      <c r="PZI149" s="278"/>
      <c r="PZV149" s="278"/>
      <c r="QAI149" s="278"/>
      <c r="QAV149" s="278"/>
      <c r="QBI149" s="278"/>
      <c r="QBV149" s="278"/>
      <c r="QCI149" s="278"/>
      <c r="QCV149" s="278"/>
      <c r="QDI149" s="278"/>
      <c r="QDV149" s="278"/>
      <c r="QEI149" s="278"/>
      <c r="QEV149" s="278"/>
      <c r="QFI149" s="278"/>
      <c r="QFV149" s="278"/>
      <c r="QGI149" s="278"/>
      <c r="QGV149" s="278"/>
      <c r="QHI149" s="278"/>
      <c r="QHV149" s="278"/>
      <c r="QII149" s="278"/>
      <c r="QIV149" s="278"/>
      <c r="QJI149" s="278"/>
      <c r="QJV149" s="278"/>
      <c r="QKI149" s="278"/>
      <c r="QKV149" s="278"/>
      <c r="QLI149" s="278"/>
      <c r="QLV149" s="278"/>
      <c r="QMI149" s="278"/>
      <c r="QMV149" s="278"/>
      <c r="QNI149" s="278"/>
      <c r="QNV149" s="278"/>
      <c r="QOI149" s="278"/>
      <c r="QOV149" s="278"/>
      <c r="QPI149" s="278"/>
      <c r="QPV149" s="278"/>
      <c r="QQI149" s="278"/>
      <c r="QQV149" s="278"/>
      <c r="QRI149" s="278"/>
      <c r="QRV149" s="278"/>
      <c r="QSI149" s="278"/>
      <c r="QSV149" s="278"/>
      <c r="QTI149" s="278"/>
      <c r="QTV149" s="278"/>
      <c r="QUI149" s="278"/>
      <c r="QUV149" s="278"/>
      <c r="QVI149" s="278"/>
      <c r="QVV149" s="278"/>
      <c r="QWI149" s="278"/>
      <c r="QWV149" s="278"/>
      <c r="QXI149" s="278"/>
      <c r="QXV149" s="278"/>
      <c r="QYI149" s="278"/>
      <c r="QYV149" s="278"/>
      <c r="QZI149" s="278"/>
      <c r="QZV149" s="278"/>
      <c r="RAI149" s="278"/>
      <c r="RAV149" s="278"/>
      <c r="RBI149" s="278"/>
      <c r="RBV149" s="278"/>
      <c r="RCI149" s="278"/>
      <c r="RCV149" s="278"/>
      <c r="RDI149" s="278"/>
      <c r="RDV149" s="278"/>
      <c r="REI149" s="278"/>
      <c r="REV149" s="278"/>
      <c r="RFI149" s="278"/>
      <c r="RFV149" s="278"/>
      <c r="RGI149" s="278"/>
      <c r="RGV149" s="278"/>
      <c r="RHI149" s="278"/>
      <c r="RHV149" s="278"/>
      <c r="RII149" s="278"/>
      <c r="RIV149" s="278"/>
      <c r="RJI149" s="278"/>
      <c r="RJV149" s="278"/>
      <c r="RKI149" s="278"/>
      <c r="RKV149" s="278"/>
      <c r="RLI149" s="278"/>
      <c r="RLV149" s="278"/>
      <c r="RMI149" s="278"/>
      <c r="RMV149" s="278"/>
      <c r="RNI149" s="278"/>
      <c r="RNV149" s="278"/>
      <c r="ROI149" s="278"/>
      <c r="ROV149" s="278"/>
      <c r="RPI149" s="278"/>
      <c r="RPV149" s="278"/>
      <c r="RQI149" s="278"/>
      <c r="RQV149" s="278"/>
      <c r="RRI149" s="278"/>
      <c r="RRV149" s="278"/>
      <c r="RSI149" s="278"/>
      <c r="RSV149" s="278"/>
      <c r="RTI149" s="278"/>
      <c r="RTV149" s="278"/>
      <c r="RUI149" s="278"/>
      <c r="RUV149" s="278"/>
      <c r="RVI149" s="278"/>
      <c r="RVV149" s="278"/>
      <c r="RWI149" s="278"/>
      <c r="RWV149" s="278"/>
      <c r="RXI149" s="278"/>
      <c r="RXV149" s="278"/>
      <c r="RYI149" s="278"/>
      <c r="RYV149" s="278"/>
      <c r="RZI149" s="278"/>
      <c r="RZV149" s="278"/>
      <c r="SAI149" s="278"/>
      <c r="SAV149" s="278"/>
      <c r="SBI149" s="278"/>
      <c r="SBV149" s="278"/>
      <c r="SCI149" s="278"/>
      <c r="SCV149" s="278"/>
      <c r="SDI149" s="278"/>
      <c r="SDV149" s="278"/>
      <c r="SEI149" s="278"/>
      <c r="SEV149" s="278"/>
      <c r="SFI149" s="278"/>
      <c r="SFV149" s="278"/>
      <c r="SGI149" s="278"/>
      <c r="SGV149" s="278"/>
      <c r="SHI149" s="278"/>
      <c r="SHV149" s="278"/>
      <c r="SII149" s="278"/>
      <c r="SIV149" s="278"/>
      <c r="SJI149" s="278"/>
      <c r="SJV149" s="278"/>
      <c r="SKI149" s="278"/>
      <c r="SKV149" s="278"/>
      <c r="SLI149" s="278"/>
      <c r="SLV149" s="278"/>
      <c r="SMI149" s="278"/>
      <c r="SMV149" s="278"/>
      <c r="SNI149" s="278"/>
      <c r="SNV149" s="278"/>
      <c r="SOI149" s="278"/>
      <c r="SOV149" s="278"/>
      <c r="SPI149" s="278"/>
      <c r="SPV149" s="278"/>
      <c r="SQI149" s="278"/>
      <c r="SQV149" s="278"/>
      <c r="SRI149" s="278"/>
      <c r="SRV149" s="278"/>
      <c r="SSI149" s="278"/>
      <c r="SSV149" s="278"/>
      <c r="STI149" s="278"/>
      <c r="STV149" s="278"/>
      <c r="SUI149" s="278"/>
      <c r="SUV149" s="278"/>
      <c r="SVI149" s="278"/>
      <c r="SVV149" s="278"/>
      <c r="SWI149" s="278"/>
      <c r="SWV149" s="278"/>
      <c r="SXI149" s="278"/>
      <c r="SXV149" s="278"/>
      <c r="SYI149" s="278"/>
      <c r="SYV149" s="278"/>
      <c r="SZI149" s="278"/>
      <c r="SZV149" s="278"/>
      <c r="TAI149" s="278"/>
      <c r="TAV149" s="278"/>
      <c r="TBI149" s="278"/>
      <c r="TBV149" s="278"/>
      <c r="TCI149" s="278"/>
      <c r="TCV149" s="278"/>
      <c r="TDI149" s="278"/>
      <c r="TDV149" s="278"/>
      <c r="TEI149" s="278"/>
      <c r="TEV149" s="278"/>
      <c r="TFI149" s="278"/>
      <c r="TFV149" s="278"/>
      <c r="TGI149" s="278"/>
      <c r="TGV149" s="278"/>
      <c r="THI149" s="278"/>
      <c r="THV149" s="278"/>
      <c r="TII149" s="278"/>
      <c r="TIV149" s="278"/>
      <c r="TJI149" s="278"/>
      <c r="TJV149" s="278"/>
      <c r="TKI149" s="278"/>
      <c r="TKV149" s="278"/>
      <c r="TLI149" s="278"/>
      <c r="TLV149" s="278"/>
      <c r="TMI149" s="278"/>
      <c r="TMV149" s="278"/>
      <c r="TNI149" s="278"/>
      <c r="TNV149" s="278"/>
      <c r="TOI149" s="278"/>
      <c r="TOV149" s="278"/>
      <c r="TPI149" s="278"/>
      <c r="TPV149" s="278"/>
      <c r="TQI149" s="278"/>
      <c r="TQV149" s="278"/>
      <c r="TRI149" s="278"/>
      <c r="TRV149" s="278"/>
      <c r="TSI149" s="278"/>
      <c r="TSV149" s="278"/>
      <c r="TTI149" s="278"/>
      <c r="TTV149" s="278"/>
      <c r="TUI149" s="278"/>
      <c r="TUV149" s="278"/>
      <c r="TVI149" s="278"/>
      <c r="TVV149" s="278"/>
      <c r="TWI149" s="278"/>
      <c r="TWV149" s="278"/>
      <c r="TXI149" s="278"/>
      <c r="TXV149" s="278"/>
      <c r="TYI149" s="278"/>
      <c r="TYV149" s="278"/>
      <c r="TZI149" s="278"/>
      <c r="TZV149" s="278"/>
      <c r="UAI149" s="278"/>
      <c r="UAV149" s="278"/>
      <c r="UBI149" s="278"/>
      <c r="UBV149" s="278"/>
      <c r="UCI149" s="278"/>
      <c r="UCV149" s="278"/>
      <c r="UDI149" s="278"/>
      <c r="UDV149" s="278"/>
      <c r="UEI149" s="278"/>
      <c r="UEV149" s="278"/>
      <c r="UFI149" s="278"/>
      <c r="UFV149" s="278"/>
      <c r="UGI149" s="278"/>
      <c r="UGV149" s="278"/>
      <c r="UHI149" s="278"/>
      <c r="UHV149" s="278"/>
      <c r="UII149" s="278"/>
      <c r="UIV149" s="278"/>
      <c r="UJI149" s="278"/>
      <c r="UJV149" s="278"/>
      <c r="UKI149" s="278"/>
      <c r="UKV149" s="278"/>
      <c r="ULI149" s="278"/>
      <c r="ULV149" s="278"/>
      <c r="UMI149" s="278"/>
      <c r="UMV149" s="278"/>
      <c r="UNI149" s="278"/>
      <c r="UNV149" s="278"/>
      <c r="UOI149" s="278"/>
      <c r="UOV149" s="278"/>
      <c r="UPI149" s="278"/>
      <c r="UPV149" s="278"/>
      <c r="UQI149" s="278"/>
      <c r="UQV149" s="278"/>
      <c r="URI149" s="278"/>
      <c r="URV149" s="278"/>
      <c r="USI149" s="278"/>
      <c r="USV149" s="278"/>
      <c r="UTI149" s="278"/>
      <c r="UTV149" s="278"/>
      <c r="UUI149" s="278"/>
      <c r="UUV149" s="278"/>
      <c r="UVI149" s="278"/>
      <c r="UVV149" s="278"/>
      <c r="UWI149" s="278"/>
      <c r="UWV149" s="278"/>
      <c r="UXI149" s="278"/>
      <c r="UXV149" s="278"/>
      <c r="UYI149" s="278"/>
      <c r="UYV149" s="278"/>
      <c r="UZI149" s="278"/>
      <c r="UZV149" s="278"/>
      <c r="VAI149" s="278"/>
      <c r="VAV149" s="278"/>
      <c r="VBI149" s="278"/>
      <c r="VBV149" s="278"/>
      <c r="VCI149" s="278"/>
      <c r="VCV149" s="278"/>
      <c r="VDI149" s="278"/>
      <c r="VDV149" s="278"/>
      <c r="VEI149" s="278"/>
      <c r="VEV149" s="278"/>
      <c r="VFI149" s="278"/>
      <c r="VFV149" s="278"/>
      <c r="VGI149" s="278"/>
      <c r="VGV149" s="278"/>
      <c r="VHI149" s="278"/>
      <c r="VHV149" s="278"/>
      <c r="VII149" s="278"/>
      <c r="VIV149" s="278"/>
      <c r="VJI149" s="278"/>
      <c r="VJV149" s="278"/>
      <c r="VKI149" s="278"/>
      <c r="VKV149" s="278"/>
      <c r="VLI149" s="278"/>
      <c r="VLV149" s="278"/>
      <c r="VMI149" s="278"/>
      <c r="VMV149" s="278"/>
      <c r="VNI149" s="278"/>
      <c r="VNV149" s="278"/>
      <c r="VOI149" s="278"/>
      <c r="VOV149" s="278"/>
      <c r="VPI149" s="278"/>
      <c r="VPV149" s="278"/>
      <c r="VQI149" s="278"/>
      <c r="VQV149" s="278"/>
      <c r="VRI149" s="278"/>
      <c r="VRV149" s="278"/>
      <c r="VSI149" s="278"/>
      <c r="VSV149" s="278"/>
      <c r="VTI149" s="278"/>
      <c r="VTV149" s="278"/>
      <c r="VUI149" s="278"/>
      <c r="VUV149" s="278"/>
      <c r="VVI149" s="278"/>
      <c r="VVV149" s="278"/>
      <c r="VWI149" s="278"/>
      <c r="VWV149" s="278"/>
      <c r="VXI149" s="278"/>
      <c r="VXV149" s="278"/>
      <c r="VYI149" s="278"/>
      <c r="VYV149" s="278"/>
      <c r="VZI149" s="278"/>
      <c r="VZV149" s="278"/>
      <c r="WAI149" s="278"/>
      <c r="WAV149" s="278"/>
      <c r="WBI149" s="278"/>
      <c r="WBV149" s="278"/>
      <c r="WCI149" s="278"/>
      <c r="WCV149" s="278"/>
      <c r="WDI149" s="278"/>
      <c r="WDV149" s="278"/>
      <c r="WEI149" s="278"/>
      <c r="WEV149" s="278"/>
      <c r="WFI149" s="278"/>
      <c r="WFV149" s="278"/>
      <c r="WGI149" s="278"/>
      <c r="WGV149" s="278"/>
      <c r="WHI149" s="278"/>
      <c r="WHV149" s="278"/>
      <c r="WII149" s="278"/>
      <c r="WIV149" s="278"/>
      <c r="WJI149" s="278"/>
      <c r="WJV149" s="278"/>
      <c r="WKI149" s="278"/>
      <c r="WKV149" s="278"/>
      <c r="WLI149" s="278"/>
      <c r="WLV149" s="278"/>
      <c r="WMI149" s="278"/>
      <c r="WMV149" s="278"/>
      <c r="WNI149" s="278"/>
      <c r="WNV149" s="278"/>
      <c r="WOI149" s="278"/>
      <c r="WOV149" s="278"/>
      <c r="WPI149" s="278"/>
      <c r="WPV149" s="278"/>
      <c r="WQI149" s="278"/>
      <c r="WQV149" s="278"/>
      <c r="WRI149" s="278"/>
      <c r="WRV149" s="278"/>
      <c r="WSI149" s="278"/>
      <c r="WSV149" s="278"/>
      <c r="WTI149" s="278"/>
      <c r="WTV149" s="278"/>
      <c r="WUI149" s="278"/>
      <c r="WUV149" s="278"/>
      <c r="WVI149" s="278"/>
      <c r="WVV149" s="278"/>
      <c r="WWI149" s="278"/>
      <c r="WWV149" s="278"/>
      <c r="WXI149" s="278"/>
      <c r="WXV149" s="278"/>
      <c r="WYI149" s="278"/>
      <c r="WYV149" s="278"/>
      <c r="WZI149" s="278"/>
      <c r="WZV149" s="278"/>
      <c r="XAI149" s="278"/>
      <c r="XAV149" s="278"/>
      <c r="XBI149" s="278"/>
      <c r="XBV149" s="278"/>
      <c r="XCI149" s="278"/>
      <c r="XCV149" s="278"/>
      <c r="XDI149" s="278"/>
      <c r="XDV149" s="278"/>
      <c r="XEI149" s="278"/>
      <c r="XEV149" s="278"/>
    </row>
    <row r="150" spans="2:1023 1036:2037 2050:3064 3077:4091 4104:5118 5131:6132 6145:7159 7172:8186 8199:9213 9226:10240 10253:11254 11267:12281 12294:13308 13321:14335 14348:15349 15362:16376" ht="24" customHeight="1" x14ac:dyDescent="0.35">
      <c r="B150" s="369" t="s">
        <v>344</v>
      </c>
      <c r="C150" s="369" t="s">
        <v>366</v>
      </c>
      <c r="D150" s="369" t="s">
        <v>311</v>
      </c>
      <c r="E150" s="369" t="s">
        <v>436</v>
      </c>
      <c r="F150" s="369" t="s">
        <v>71</v>
      </c>
      <c r="G150" s="369" t="s">
        <v>71</v>
      </c>
      <c r="H150" s="369" t="s">
        <v>398</v>
      </c>
      <c r="I150" s="369" t="s">
        <v>96</v>
      </c>
      <c r="J150" s="370">
        <v>36885646</v>
      </c>
      <c r="K150" s="369" t="s">
        <v>71</v>
      </c>
      <c r="L150" s="369"/>
      <c r="M150" s="369"/>
      <c r="N150" s="369"/>
      <c r="V150" s="278"/>
      <c r="AI150" s="278"/>
      <c r="AV150" s="278"/>
      <c r="BI150" s="278"/>
      <c r="BV150" s="278"/>
      <c r="CI150" s="278"/>
      <c r="CV150" s="278"/>
      <c r="DI150" s="278"/>
      <c r="DV150" s="278"/>
      <c r="EI150" s="278"/>
      <c r="EV150" s="278"/>
      <c r="FI150" s="278"/>
      <c r="FV150" s="278"/>
      <c r="GI150" s="278"/>
      <c r="GV150" s="278"/>
      <c r="HI150" s="278"/>
      <c r="HV150" s="278"/>
      <c r="II150" s="278"/>
      <c r="IV150" s="278"/>
      <c r="JI150" s="278"/>
      <c r="JV150" s="278"/>
      <c r="KI150" s="278"/>
      <c r="KV150" s="278"/>
      <c r="LI150" s="278"/>
      <c r="LV150" s="278"/>
      <c r="MI150" s="278"/>
      <c r="MV150" s="278"/>
      <c r="NI150" s="278"/>
      <c r="NV150" s="278"/>
      <c r="OI150" s="278"/>
      <c r="OV150" s="278"/>
      <c r="PI150" s="278"/>
      <c r="PV150" s="278"/>
      <c r="QI150" s="278"/>
      <c r="QV150" s="278"/>
      <c r="RI150" s="278"/>
      <c r="RV150" s="278"/>
      <c r="SI150" s="278"/>
      <c r="SV150" s="278"/>
      <c r="TI150" s="278"/>
      <c r="TV150" s="278"/>
      <c r="UI150" s="278"/>
      <c r="UV150" s="278"/>
      <c r="VI150" s="278"/>
      <c r="VV150" s="278"/>
      <c r="WI150" s="278"/>
      <c r="WV150" s="278"/>
      <c r="XI150" s="278"/>
      <c r="XV150" s="278"/>
      <c r="YI150" s="278"/>
      <c r="YV150" s="278"/>
      <c r="ZI150" s="278"/>
      <c r="ZV150" s="278"/>
      <c r="AAI150" s="278"/>
      <c r="AAV150" s="278"/>
      <c r="ABI150" s="278"/>
      <c r="ABV150" s="278"/>
      <c r="ACI150" s="278"/>
      <c r="ACV150" s="278"/>
      <c r="ADI150" s="278"/>
      <c r="ADV150" s="278"/>
      <c r="AEI150" s="278"/>
      <c r="AEV150" s="278"/>
      <c r="AFI150" s="278"/>
      <c r="AFV150" s="278"/>
      <c r="AGI150" s="278"/>
      <c r="AGV150" s="278"/>
      <c r="AHI150" s="278"/>
      <c r="AHV150" s="278"/>
      <c r="AII150" s="278"/>
      <c r="AIV150" s="278"/>
      <c r="AJI150" s="278"/>
      <c r="AJV150" s="278"/>
      <c r="AKI150" s="278"/>
      <c r="AKV150" s="278"/>
      <c r="ALI150" s="278"/>
      <c r="ALV150" s="278"/>
      <c r="AMI150" s="278"/>
      <c r="AMV150" s="278"/>
      <c r="ANI150" s="278"/>
      <c r="ANV150" s="278"/>
      <c r="AOI150" s="278"/>
      <c r="AOV150" s="278"/>
      <c r="API150" s="278"/>
      <c r="APV150" s="278"/>
      <c r="AQI150" s="278"/>
      <c r="AQV150" s="278"/>
      <c r="ARI150" s="278"/>
      <c r="ARV150" s="278"/>
      <c r="ASI150" s="278"/>
      <c r="ASV150" s="278"/>
      <c r="ATI150" s="278"/>
      <c r="ATV150" s="278"/>
      <c r="AUI150" s="278"/>
      <c r="AUV150" s="278"/>
      <c r="AVI150" s="278"/>
      <c r="AVV150" s="278"/>
      <c r="AWI150" s="278"/>
      <c r="AWV150" s="278"/>
      <c r="AXI150" s="278"/>
      <c r="AXV150" s="278"/>
      <c r="AYI150" s="278"/>
      <c r="AYV150" s="278"/>
      <c r="AZI150" s="278"/>
      <c r="AZV150" s="278"/>
      <c r="BAI150" s="278"/>
      <c r="BAV150" s="278"/>
      <c r="BBI150" s="278"/>
      <c r="BBV150" s="278"/>
      <c r="BCI150" s="278"/>
      <c r="BCV150" s="278"/>
      <c r="BDI150" s="278"/>
      <c r="BDV150" s="278"/>
      <c r="BEI150" s="278"/>
      <c r="BEV150" s="278"/>
      <c r="BFI150" s="278"/>
      <c r="BFV150" s="278"/>
      <c r="BGI150" s="278"/>
      <c r="BGV150" s="278"/>
      <c r="BHI150" s="278"/>
      <c r="BHV150" s="278"/>
      <c r="BII150" s="278"/>
      <c r="BIV150" s="278"/>
      <c r="BJI150" s="278"/>
      <c r="BJV150" s="278"/>
      <c r="BKI150" s="278"/>
      <c r="BKV150" s="278"/>
      <c r="BLI150" s="278"/>
      <c r="BLV150" s="278"/>
      <c r="BMI150" s="278"/>
      <c r="BMV150" s="278"/>
      <c r="BNI150" s="278"/>
      <c r="BNV150" s="278"/>
      <c r="BOI150" s="278"/>
      <c r="BOV150" s="278"/>
      <c r="BPI150" s="278"/>
      <c r="BPV150" s="278"/>
      <c r="BQI150" s="278"/>
      <c r="BQV150" s="278"/>
      <c r="BRI150" s="278"/>
      <c r="BRV150" s="278"/>
      <c r="BSI150" s="278"/>
      <c r="BSV150" s="278"/>
      <c r="BTI150" s="278"/>
      <c r="BTV150" s="278"/>
      <c r="BUI150" s="278"/>
      <c r="BUV150" s="278"/>
      <c r="BVI150" s="278"/>
      <c r="BVV150" s="278"/>
      <c r="BWI150" s="278"/>
      <c r="BWV150" s="278"/>
      <c r="BXI150" s="278"/>
      <c r="BXV150" s="278"/>
      <c r="BYI150" s="278"/>
      <c r="BYV150" s="278"/>
      <c r="BZI150" s="278"/>
      <c r="BZV150" s="278"/>
      <c r="CAI150" s="278"/>
      <c r="CAV150" s="278"/>
      <c r="CBI150" s="278"/>
      <c r="CBV150" s="278"/>
      <c r="CCI150" s="278"/>
      <c r="CCV150" s="278"/>
      <c r="CDI150" s="278"/>
      <c r="CDV150" s="278"/>
      <c r="CEI150" s="278"/>
      <c r="CEV150" s="278"/>
      <c r="CFI150" s="278"/>
      <c r="CFV150" s="278"/>
      <c r="CGI150" s="278"/>
      <c r="CGV150" s="278"/>
      <c r="CHI150" s="278"/>
      <c r="CHV150" s="278"/>
      <c r="CII150" s="278"/>
      <c r="CIV150" s="278"/>
      <c r="CJI150" s="278"/>
      <c r="CJV150" s="278"/>
      <c r="CKI150" s="278"/>
      <c r="CKV150" s="278"/>
      <c r="CLI150" s="278"/>
      <c r="CLV150" s="278"/>
      <c r="CMI150" s="278"/>
      <c r="CMV150" s="278"/>
      <c r="CNI150" s="278"/>
      <c r="CNV150" s="278"/>
      <c r="COI150" s="278"/>
      <c r="COV150" s="278"/>
      <c r="CPI150" s="278"/>
      <c r="CPV150" s="278"/>
      <c r="CQI150" s="278"/>
      <c r="CQV150" s="278"/>
      <c r="CRI150" s="278"/>
      <c r="CRV150" s="278"/>
      <c r="CSI150" s="278"/>
      <c r="CSV150" s="278"/>
      <c r="CTI150" s="278"/>
      <c r="CTV150" s="278"/>
      <c r="CUI150" s="278"/>
      <c r="CUV150" s="278"/>
      <c r="CVI150" s="278"/>
      <c r="CVV150" s="278"/>
      <c r="CWI150" s="278"/>
      <c r="CWV150" s="278"/>
      <c r="CXI150" s="278"/>
      <c r="CXV150" s="278"/>
      <c r="CYI150" s="278"/>
      <c r="CYV150" s="278"/>
      <c r="CZI150" s="278"/>
      <c r="CZV150" s="278"/>
      <c r="DAI150" s="278"/>
      <c r="DAV150" s="278"/>
      <c r="DBI150" s="278"/>
      <c r="DBV150" s="278"/>
      <c r="DCI150" s="278"/>
      <c r="DCV150" s="278"/>
      <c r="DDI150" s="278"/>
      <c r="DDV150" s="278"/>
      <c r="DEI150" s="278"/>
      <c r="DEV150" s="278"/>
      <c r="DFI150" s="278"/>
      <c r="DFV150" s="278"/>
      <c r="DGI150" s="278"/>
      <c r="DGV150" s="278"/>
      <c r="DHI150" s="278"/>
      <c r="DHV150" s="278"/>
      <c r="DII150" s="278"/>
      <c r="DIV150" s="278"/>
      <c r="DJI150" s="278"/>
      <c r="DJV150" s="278"/>
      <c r="DKI150" s="278"/>
      <c r="DKV150" s="278"/>
      <c r="DLI150" s="278"/>
      <c r="DLV150" s="278"/>
      <c r="DMI150" s="278"/>
      <c r="DMV150" s="278"/>
      <c r="DNI150" s="278"/>
      <c r="DNV150" s="278"/>
      <c r="DOI150" s="278"/>
      <c r="DOV150" s="278"/>
      <c r="DPI150" s="278"/>
      <c r="DPV150" s="278"/>
      <c r="DQI150" s="278"/>
      <c r="DQV150" s="278"/>
      <c r="DRI150" s="278"/>
      <c r="DRV150" s="278"/>
      <c r="DSI150" s="278"/>
      <c r="DSV150" s="278"/>
      <c r="DTI150" s="278"/>
      <c r="DTV150" s="278"/>
      <c r="DUI150" s="278"/>
      <c r="DUV150" s="278"/>
      <c r="DVI150" s="278"/>
      <c r="DVV150" s="278"/>
      <c r="DWI150" s="278"/>
      <c r="DWV150" s="278"/>
      <c r="DXI150" s="278"/>
      <c r="DXV150" s="278"/>
      <c r="DYI150" s="278"/>
      <c r="DYV150" s="278"/>
      <c r="DZI150" s="278"/>
      <c r="DZV150" s="278"/>
      <c r="EAI150" s="278"/>
      <c r="EAV150" s="278"/>
      <c r="EBI150" s="278"/>
      <c r="EBV150" s="278"/>
      <c r="ECI150" s="278"/>
      <c r="ECV150" s="278"/>
      <c r="EDI150" s="278"/>
      <c r="EDV150" s="278"/>
      <c r="EEI150" s="278"/>
      <c r="EEV150" s="278"/>
      <c r="EFI150" s="278"/>
      <c r="EFV150" s="278"/>
      <c r="EGI150" s="278"/>
      <c r="EGV150" s="278"/>
      <c r="EHI150" s="278"/>
      <c r="EHV150" s="278"/>
      <c r="EII150" s="278"/>
      <c r="EIV150" s="278"/>
      <c r="EJI150" s="278"/>
      <c r="EJV150" s="278"/>
      <c r="EKI150" s="278"/>
      <c r="EKV150" s="278"/>
      <c r="ELI150" s="278"/>
      <c r="ELV150" s="278"/>
      <c r="EMI150" s="278"/>
      <c r="EMV150" s="278"/>
      <c r="ENI150" s="278"/>
      <c r="ENV150" s="278"/>
      <c r="EOI150" s="278"/>
      <c r="EOV150" s="278"/>
      <c r="EPI150" s="278"/>
      <c r="EPV150" s="278"/>
      <c r="EQI150" s="278"/>
      <c r="EQV150" s="278"/>
      <c r="ERI150" s="278"/>
      <c r="ERV150" s="278"/>
      <c r="ESI150" s="278"/>
      <c r="ESV150" s="278"/>
      <c r="ETI150" s="278"/>
      <c r="ETV150" s="278"/>
      <c r="EUI150" s="278"/>
      <c r="EUV150" s="278"/>
      <c r="EVI150" s="278"/>
      <c r="EVV150" s="278"/>
      <c r="EWI150" s="278"/>
      <c r="EWV150" s="278"/>
      <c r="EXI150" s="278"/>
      <c r="EXV150" s="278"/>
      <c r="EYI150" s="278"/>
      <c r="EYV150" s="278"/>
      <c r="EZI150" s="278"/>
      <c r="EZV150" s="278"/>
      <c r="FAI150" s="278"/>
      <c r="FAV150" s="278"/>
      <c r="FBI150" s="278"/>
      <c r="FBV150" s="278"/>
      <c r="FCI150" s="278"/>
      <c r="FCV150" s="278"/>
      <c r="FDI150" s="278"/>
      <c r="FDV150" s="278"/>
      <c r="FEI150" s="278"/>
      <c r="FEV150" s="278"/>
      <c r="FFI150" s="278"/>
      <c r="FFV150" s="278"/>
      <c r="FGI150" s="278"/>
      <c r="FGV150" s="278"/>
      <c r="FHI150" s="278"/>
      <c r="FHV150" s="278"/>
      <c r="FII150" s="278"/>
      <c r="FIV150" s="278"/>
      <c r="FJI150" s="278"/>
      <c r="FJV150" s="278"/>
      <c r="FKI150" s="278"/>
      <c r="FKV150" s="278"/>
      <c r="FLI150" s="278"/>
      <c r="FLV150" s="278"/>
      <c r="FMI150" s="278"/>
      <c r="FMV150" s="278"/>
      <c r="FNI150" s="278"/>
      <c r="FNV150" s="278"/>
      <c r="FOI150" s="278"/>
      <c r="FOV150" s="278"/>
      <c r="FPI150" s="278"/>
      <c r="FPV150" s="278"/>
      <c r="FQI150" s="278"/>
      <c r="FQV150" s="278"/>
      <c r="FRI150" s="278"/>
      <c r="FRV150" s="278"/>
      <c r="FSI150" s="278"/>
      <c r="FSV150" s="278"/>
      <c r="FTI150" s="278"/>
      <c r="FTV150" s="278"/>
      <c r="FUI150" s="278"/>
      <c r="FUV150" s="278"/>
      <c r="FVI150" s="278"/>
      <c r="FVV150" s="278"/>
      <c r="FWI150" s="278"/>
      <c r="FWV150" s="278"/>
      <c r="FXI150" s="278"/>
      <c r="FXV150" s="278"/>
      <c r="FYI150" s="278"/>
      <c r="FYV150" s="278"/>
      <c r="FZI150" s="278"/>
      <c r="FZV150" s="278"/>
      <c r="GAI150" s="278"/>
      <c r="GAV150" s="278"/>
      <c r="GBI150" s="278"/>
      <c r="GBV150" s="278"/>
      <c r="GCI150" s="278"/>
      <c r="GCV150" s="278"/>
      <c r="GDI150" s="278"/>
      <c r="GDV150" s="278"/>
      <c r="GEI150" s="278"/>
      <c r="GEV150" s="278"/>
      <c r="GFI150" s="278"/>
      <c r="GFV150" s="278"/>
      <c r="GGI150" s="278"/>
      <c r="GGV150" s="278"/>
      <c r="GHI150" s="278"/>
      <c r="GHV150" s="278"/>
      <c r="GII150" s="278"/>
      <c r="GIV150" s="278"/>
      <c r="GJI150" s="278"/>
      <c r="GJV150" s="278"/>
      <c r="GKI150" s="278"/>
      <c r="GKV150" s="278"/>
      <c r="GLI150" s="278"/>
      <c r="GLV150" s="278"/>
      <c r="GMI150" s="278"/>
      <c r="GMV150" s="278"/>
      <c r="GNI150" s="278"/>
      <c r="GNV150" s="278"/>
      <c r="GOI150" s="278"/>
      <c r="GOV150" s="278"/>
      <c r="GPI150" s="278"/>
      <c r="GPV150" s="278"/>
      <c r="GQI150" s="278"/>
      <c r="GQV150" s="278"/>
      <c r="GRI150" s="278"/>
      <c r="GRV150" s="278"/>
      <c r="GSI150" s="278"/>
      <c r="GSV150" s="278"/>
      <c r="GTI150" s="278"/>
      <c r="GTV150" s="278"/>
      <c r="GUI150" s="278"/>
      <c r="GUV150" s="278"/>
      <c r="GVI150" s="278"/>
      <c r="GVV150" s="278"/>
      <c r="GWI150" s="278"/>
      <c r="GWV150" s="278"/>
      <c r="GXI150" s="278"/>
      <c r="GXV150" s="278"/>
      <c r="GYI150" s="278"/>
      <c r="GYV150" s="278"/>
      <c r="GZI150" s="278"/>
      <c r="GZV150" s="278"/>
      <c r="HAI150" s="278"/>
      <c r="HAV150" s="278"/>
      <c r="HBI150" s="278"/>
      <c r="HBV150" s="278"/>
      <c r="HCI150" s="278"/>
      <c r="HCV150" s="278"/>
      <c r="HDI150" s="278"/>
      <c r="HDV150" s="278"/>
      <c r="HEI150" s="278"/>
      <c r="HEV150" s="278"/>
      <c r="HFI150" s="278"/>
      <c r="HFV150" s="278"/>
      <c r="HGI150" s="278"/>
      <c r="HGV150" s="278"/>
      <c r="HHI150" s="278"/>
      <c r="HHV150" s="278"/>
      <c r="HII150" s="278"/>
      <c r="HIV150" s="278"/>
      <c r="HJI150" s="278"/>
      <c r="HJV150" s="278"/>
      <c r="HKI150" s="278"/>
      <c r="HKV150" s="278"/>
      <c r="HLI150" s="278"/>
      <c r="HLV150" s="278"/>
      <c r="HMI150" s="278"/>
      <c r="HMV150" s="278"/>
      <c r="HNI150" s="278"/>
      <c r="HNV150" s="278"/>
      <c r="HOI150" s="278"/>
      <c r="HOV150" s="278"/>
      <c r="HPI150" s="278"/>
      <c r="HPV150" s="278"/>
      <c r="HQI150" s="278"/>
      <c r="HQV150" s="278"/>
      <c r="HRI150" s="278"/>
      <c r="HRV150" s="278"/>
      <c r="HSI150" s="278"/>
      <c r="HSV150" s="278"/>
      <c r="HTI150" s="278"/>
      <c r="HTV150" s="278"/>
      <c r="HUI150" s="278"/>
      <c r="HUV150" s="278"/>
      <c r="HVI150" s="278"/>
      <c r="HVV150" s="278"/>
      <c r="HWI150" s="278"/>
      <c r="HWV150" s="278"/>
      <c r="HXI150" s="278"/>
      <c r="HXV150" s="278"/>
      <c r="HYI150" s="278"/>
      <c r="HYV150" s="278"/>
      <c r="HZI150" s="278"/>
      <c r="HZV150" s="278"/>
      <c r="IAI150" s="278"/>
      <c r="IAV150" s="278"/>
      <c r="IBI150" s="278"/>
      <c r="IBV150" s="278"/>
      <c r="ICI150" s="278"/>
      <c r="ICV150" s="278"/>
      <c r="IDI150" s="278"/>
      <c r="IDV150" s="278"/>
      <c r="IEI150" s="278"/>
      <c r="IEV150" s="278"/>
      <c r="IFI150" s="278"/>
      <c r="IFV150" s="278"/>
      <c r="IGI150" s="278"/>
      <c r="IGV150" s="278"/>
      <c r="IHI150" s="278"/>
      <c r="IHV150" s="278"/>
      <c r="III150" s="278"/>
      <c r="IIV150" s="278"/>
      <c r="IJI150" s="278"/>
      <c r="IJV150" s="278"/>
      <c r="IKI150" s="278"/>
      <c r="IKV150" s="278"/>
      <c r="ILI150" s="278"/>
      <c r="ILV150" s="278"/>
      <c r="IMI150" s="278"/>
      <c r="IMV150" s="278"/>
      <c r="INI150" s="278"/>
      <c r="INV150" s="278"/>
      <c r="IOI150" s="278"/>
      <c r="IOV150" s="278"/>
      <c r="IPI150" s="278"/>
      <c r="IPV150" s="278"/>
      <c r="IQI150" s="278"/>
      <c r="IQV150" s="278"/>
      <c r="IRI150" s="278"/>
      <c r="IRV150" s="278"/>
      <c r="ISI150" s="278"/>
      <c r="ISV150" s="278"/>
      <c r="ITI150" s="278"/>
      <c r="ITV150" s="278"/>
      <c r="IUI150" s="278"/>
      <c r="IUV150" s="278"/>
      <c r="IVI150" s="278"/>
      <c r="IVV150" s="278"/>
      <c r="IWI150" s="278"/>
      <c r="IWV150" s="278"/>
      <c r="IXI150" s="278"/>
      <c r="IXV150" s="278"/>
      <c r="IYI150" s="278"/>
      <c r="IYV150" s="278"/>
      <c r="IZI150" s="278"/>
      <c r="IZV150" s="278"/>
      <c r="JAI150" s="278"/>
      <c r="JAV150" s="278"/>
      <c r="JBI150" s="278"/>
      <c r="JBV150" s="278"/>
      <c r="JCI150" s="278"/>
      <c r="JCV150" s="278"/>
      <c r="JDI150" s="278"/>
      <c r="JDV150" s="278"/>
      <c r="JEI150" s="278"/>
      <c r="JEV150" s="278"/>
      <c r="JFI150" s="278"/>
      <c r="JFV150" s="278"/>
      <c r="JGI150" s="278"/>
      <c r="JGV150" s="278"/>
      <c r="JHI150" s="278"/>
      <c r="JHV150" s="278"/>
      <c r="JII150" s="278"/>
      <c r="JIV150" s="278"/>
      <c r="JJI150" s="278"/>
      <c r="JJV150" s="278"/>
      <c r="JKI150" s="278"/>
      <c r="JKV150" s="278"/>
      <c r="JLI150" s="278"/>
      <c r="JLV150" s="278"/>
      <c r="JMI150" s="278"/>
      <c r="JMV150" s="278"/>
      <c r="JNI150" s="278"/>
      <c r="JNV150" s="278"/>
      <c r="JOI150" s="278"/>
      <c r="JOV150" s="278"/>
      <c r="JPI150" s="278"/>
      <c r="JPV150" s="278"/>
      <c r="JQI150" s="278"/>
      <c r="JQV150" s="278"/>
      <c r="JRI150" s="278"/>
      <c r="JRV150" s="278"/>
      <c r="JSI150" s="278"/>
      <c r="JSV150" s="278"/>
      <c r="JTI150" s="278"/>
      <c r="JTV150" s="278"/>
      <c r="JUI150" s="278"/>
      <c r="JUV150" s="278"/>
      <c r="JVI150" s="278"/>
      <c r="JVV150" s="278"/>
      <c r="JWI150" s="278"/>
      <c r="JWV150" s="278"/>
      <c r="JXI150" s="278"/>
      <c r="JXV150" s="278"/>
      <c r="JYI150" s="278"/>
      <c r="JYV150" s="278"/>
      <c r="JZI150" s="278"/>
      <c r="JZV150" s="278"/>
      <c r="KAI150" s="278"/>
      <c r="KAV150" s="278"/>
      <c r="KBI150" s="278"/>
      <c r="KBV150" s="278"/>
      <c r="KCI150" s="278"/>
      <c r="KCV150" s="278"/>
      <c r="KDI150" s="278"/>
      <c r="KDV150" s="278"/>
      <c r="KEI150" s="278"/>
      <c r="KEV150" s="278"/>
      <c r="KFI150" s="278"/>
      <c r="KFV150" s="278"/>
      <c r="KGI150" s="278"/>
      <c r="KGV150" s="278"/>
      <c r="KHI150" s="278"/>
      <c r="KHV150" s="278"/>
      <c r="KII150" s="278"/>
      <c r="KIV150" s="278"/>
      <c r="KJI150" s="278"/>
      <c r="KJV150" s="278"/>
      <c r="KKI150" s="278"/>
      <c r="KKV150" s="278"/>
      <c r="KLI150" s="278"/>
      <c r="KLV150" s="278"/>
      <c r="KMI150" s="278"/>
      <c r="KMV150" s="278"/>
      <c r="KNI150" s="278"/>
      <c r="KNV150" s="278"/>
      <c r="KOI150" s="278"/>
      <c r="KOV150" s="278"/>
      <c r="KPI150" s="278"/>
      <c r="KPV150" s="278"/>
      <c r="KQI150" s="278"/>
      <c r="KQV150" s="278"/>
      <c r="KRI150" s="278"/>
      <c r="KRV150" s="278"/>
      <c r="KSI150" s="278"/>
      <c r="KSV150" s="278"/>
      <c r="KTI150" s="278"/>
      <c r="KTV150" s="278"/>
      <c r="KUI150" s="278"/>
      <c r="KUV150" s="278"/>
      <c r="KVI150" s="278"/>
      <c r="KVV150" s="278"/>
      <c r="KWI150" s="278"/>
      <c r="KWV150" s="278"/>
      <c r="KXI150" s="278"/>
      <c r="KXV150" s="278"/>
      <c r="KYI150" s="278"/>
      <c r="KYV150" s="278"/>
      <c r="KZI150" s="278"/>
      <c r="KZV150" s="278"/>
      <c r="LAI150" s="278"/>
      <c r="LAV150" s="278"/>
      <c r="LBI150" s="278"/>
      <c r="LBV150" s="278"/>
      <c r="LCI150" s="278"/>
      <c r="LCV150" s="278"/>
      <c r="LDI150" s="278"/>
      <c r="LDV150" s="278"/>
      <c r="LEI150" s="278"/>
      <c r="LEV150" s="278"/>
      <c r="LFI150" s="278"/>
      <c r="LFV150" s="278"/>
      <c r="LGI150" s="278"/>
      <c r="LGV150" s="278"/>
      <c r="LHI150" s="278"/>
      <c r="LHV150" s="278"/>
      <c r="LII150" s="278"/>
      <c r="LIV150" s="278"/>
      <c r="LJI150" s="278"/>
      <c r="LJV150" s="278"/>
      <c r="LKI150" s="278"/>
      <c r="LKV150" s="278"/>
      <c r="LLI150" s="278"/>
      <c r="LLV150" s="278"/>
      <c r="LMI150" s="278"/>
      <c r="LMV150" s="278"/>
      <c r="LNI150" s="278"/>
      <c r="LNV150" s="278"/>
      <c r="LOI150" s="278"/>
      <c r="LOV150" s="278"/>
      <c r="LPI150" s="278"/>
      <c r="LPV150" s="278"/>
      <c r="LQI150" s="278"/>
      <c r="LQV150" s="278"/>
      <c r="LRI150" s="278"/>
      <c r="LRV150" s="278"/>
      <c r="LSI150" s="278"/>
      <c r="LSV150" s="278"/>
      <c r="LTI150" s="278"/>
      <c r="LTV150" s="278"/>
      <c r="LUI150" s="278"/>
      <c r="LUV150" s="278"/>
      <c r="LVI150" s="278"/>
      <c r="LVV150" s="278"/>
      <c r="LWI150" s="278"/>
      <c r="LWV150" s="278"/>
      <c r="LXI150" s="278"/>
      <c r="LXV150" s="278"/>
      <c r="LYI150" s="278"/>
      <c r="LYV150" s="278"/>
      <c r="LZI150" s="278"/>
      <c r="LZV150" s="278"/>
      <c r="MAI150" s="278"/>
      <c r="MAV150" s="278"/>
      <c r="MBI150" s="278"/>
      <c r="MBV150" s="278"/>
      <c r="MCI150" s="278"/>
      <c r="MCV150" s="278"/>
      <c r="MDI150" s="278"/>
      <c r="MDV150" s="278"/>
      <c r="MEI150" s="278"/>
      <c r="MEV150" s="278"/>
      <c r="MFI150" s="278"/>
      <c r="MFV150" s="278"/>
      <c r="MGI150" s="278"/>
      <c r="MGV150" s="278"/>
      <c r="MHI150" s="278"/>
      <c r="MHV150" s="278"/>
      <c r="MII150" s="278"/>
      <c r="MIV150" s="278"/>
      <c r="MJI150" s="278"/>
      <c r="MJV150" s="278"/>
      <c r="MKI150" s="278"/>
      <c r="MKV150" s="278"/>
      <c r="MLI150" s="278"/>
      <c r="MLV150" s="278"/>
      <c r="MMI150" s="278"/>
      <c r="MMV150" s="278"/>
      <c r="MNI150" s="278"/>
      <c r="MNV150" s="278"/>
      <c r="MOI150" s="278"/>
      <c r="MOV150" s="278"/>
      <c r="MPI150" s="278"/>
      <c r="MPV150" s="278"/>
      <c r="MQI150" s="278"/>
      <c r="MQV150" s="278"/>
      <c r="MRI150" s="278"/>
      <c r="MRV150" s="278"/>
      <c r="MSI150" s="278"/>
      <c r="MSV150" s="278"/>
      <c r="MTI150" s="278"/>
      <c r="MTV150" s="278"/>
      <c r="MUI150" s="278"/>
      <c r="MUV150" s="278"/>
      <c r="MVI150" s="278"/>
      <c r="MVV150" s="278"/>
      <c r="MWI150" s="278"/>
      <c r="MWV150" s="278"/>
      <c r="MXI150" s="278"/>
      <c r="MXV150" s="278"/>
      <c r="MYI150" s="278"/>
      <c r="MYV150" s="278"/>
      <c r="MZI150" s="278"/>
      <c r="MZV150" s="278"/>
      <c r="NAI150" s="278"/>
      <c r="NAV150" s="278"/>
      <c r="NBI150" s="278"/>
      <c r="NBV150" s="278"/>
      <c r="NCI150" s="278"/>
      <c r="NCV150" s="278"/>
      <c r="NDI150" s="278"/>
      <c r="NDV150" s="278"/>
      <c r="NEI150" s="278"/>
      <c r="NEV150" s="278"/>
      <c r="NFI150" s="278"/>
      <c r="NFV150" s="278"/>
      <c r="NGI150" s="278"/>
      <c r="NGV150" s="278"/>
      <c r="NHI150" s="278"/>
      <c r="NHV150" s="278"/>
      <c r="NII150" s="278"/>
      <c r="NIV150" s="278"/>
      <c r="NJI150" s="278"/>
      <c r="NJV150" s="278"/>
      <c r="NKI150" s="278"/>
      <c r="NKV150" s="278"/>
      <c r="NLI150" s="278"/>
      <c r="NLV150" s="278"/>
      <c r="NMI150" s="278"/>
      <c r="NMV150" s="278"/>
      <c r="NNI150" s="278"/>
      <c r="NNV150" s="278"/>
      <c r="NOI150" s="278"/>
      <c r="NOV150" s="278"/>
      <c r="NPI150" s="278"/>
      <c r="NPV150" s="278"/>
      <c r="NQI150" s="278"/>
      <c r="NQV150" s="278"/>
      <c r="NRI150" s="278"/>
      <c r="NRV150" s="278"/>
      <c r="NSI150" s="278"/>
      <c r="NSV150" s="278"/>
      <c r="NTI150" s="278"/>
      <c r="NTV150" s="278"/>
      <c r="NUI150" s="278"/>
      <c r="NUV150" s="278"/>
      <c r="NVI150" s="278"/>
      <c r="NVV150" s="278"/>
      <c r="NWI150" s="278"/>
      <c r="NWV150" s="278"/>
      <c r="NXI150" s="278"/>
      <c r="NXV150" s="278"/>
      <c r="NYI150" s="278"/>
      <c r="NYV150" s="278"/>
      <c r="NZI150" s="278"/>
      <c r="NZV150" s="278"/>
      <c r="OAI150" s="278"/>
      <c r="OAV150" s="278"/>
      <c r="OBI150" s="278"/>
      <c r="OBV150" s="278"/>
      <c r="OCI150" s="278"/>
      <c r="OCV150" s="278"/>
      <c r="ODI150" s="278"/>
      <c r="ODV150" s="278"/>
      <c r="OEI150" s="278"/>
      <c r="OEV150" s="278"/>
      <c r="OFI150" s="278"/>
      <c r="OFV150" s="278"/>
      <c r="OGI150" s="278"/>
      <c r="OGV150" s="278"/>
      <c r="OHI150" s="278"/>
      <c r="OHV150" s="278"/>
      <c r="OII150" s="278"/>
      <c r="OIV150" s="278"/>
      <c r="OJI150" s="278"/>
      <c r="OJV150" s="278"/>
      <c r="OKI150" s="278"/>
      <c r="OKV150" s="278"/>
      <c r="OLI150" s="278"/>
      <c r="OLV150" s="278"/>
      <c r="OMI150" s="278"/>
      <c r="OMV150" s="278"/>
      <c r="ONI150" s="278"/>
      <c r="ONV150" s="278"/>
      <c r="OOI150" s="278"/>
      <c r="OOV150" s="278"/>
      <c r="OPI150" s="278"/>
      <c r="OPV150" s="278"/>
      <c r="OQI150" s="278"/>
      <c r="OQV150" s="278"/>
      <c r="ORI150" s="278"/>
      <c r="ORV150" s="278"/>
      <c r="OSI150" s="278"/>
      <c r="OSV150" s="278"/>
      <c r="OTI150" s="278"/>
      <c r="OTV150" s="278"/>
      <c r="OUI150" s="278"/>
      <c r="OUV150" s="278"/>
      <c r="OVI150" s="278"/>
      <c r="OVV150" s="278"/>
      <c r="OWI150" s="278"/>
      <c r="OWV150" s="278"/>
      <c r="OXI150" s="278"/>
      <c r="OXV150" s="278"/>
      <c r="OYI150" s="278"/>
      <c r="OYV150" s="278"/>
      <c r="OZI150" s="278"/>
      <c r="OZV150" s="278"/>
      <c r="PAI150" s="278"/>
      <c r="PAV150" s="278"/>
      <c r="PBI150" s="278"/>
      <c r="PBV150" s="278"/>
      <c r="PCI150" s="278"/>
      <c r="PCV150" s="278"/>
      <c r="PDI150" s="278"/>
      <c r="PDV150" s="278"/>
      <c r="PEI150" s="278"/>
      <c r="PEV150" s="278"/>
      <c r="PFI150" s="278"/>
      <c r="PFV150" s="278"/>
      <c r="PGI150" s="278"/>
      <c r="PGV150" s="278"/>
      <c r="PHI150" s="278"/>
      <c r="PHV150" s="278"/>
      <c r="PII150" s="278"/>
      <c r="PIV150" s="278"/>
      <c r="PJI150" s="278"/>
      <c r="PJV150" s="278"/>
      <c r="PKI150" s="278"/>
      <c r="PKV150" s="278"/>
      <c r="PLI150" s="278"/>
      <c r="PLV150" s="278"/>
      <c r="PMI150" s="278"/>
      <c r="PMV150" s="278"/>
      <c r="PNI150" s="278"/>
      <c r="PNV150" s="278"/>
      <c r="POI150" s="278"/>
      <c r="POV150" s="278"/>
      <c r="PPI150" s="278"/>
      <c r="PPV150" s="278"/>
      <c r="PQI150" s="278"/>
      <c r="PQV150" s="278"/>
      <c r="PRI150" s="278"/>
      <c r="PRV150" s="278"/>
      <c r="PSI150" s="278"/>
      <c r="PSV150" s="278"/>
      <c r="PTI150" s="278"/>
      <c r="PTV150" s="278"/>
      <c r="PUI150" s="278"/>
      <c r="PUV150" s="278"/>
      <c r="PVI150" s="278"/>
      <c r="PVV150" s="278"/>
      <c r="PWI150" s="278"/>
      <c r="PWV150" s="278"/>
      <c r="PXI150" s="278"/>
      <c r="PXV150" s="278"/>
      <c r="PYI150" s="278"/>
      <c r="PYV150" s="278"/>
      <c r="PZI150" s="278"/>
      <c r="PZV150" s="278"/>
      <c r="QAI150" s="278"/>
      <c r="QAV150" s="278"/>
      <c r="QBI150" s="278"/>
      <c r="QBV150" s="278"/>
      <c r="QCI150" s="278"/>
      <c r="QCV150" s="278"/>
      <c r="QDI150" s="278"/>
      <c r="QDV150" s="278"/>
      <c r="QEI150" s="278"/>
      <c r="QEV150" s="278"/>
      <c r="QFI150" s="278"/>
      <c r="QFV150" s="278"/>
      <c r="QGI150" s="278"/>
      <c r="QGV150" s="278"/>
      <c r="QHI150" s="278"/>
      <c r="QHV150" s="278"/>
      <c r="QII150" s="278"/>
      <c r="QIV150" s="278"/>
      <c r="QJI150" s="278"/>
      <c r="QJV150" s="278"/>
      <c r="QKI150" s="278"/>
      <c r="QKV150" s="278"/>
      <c r="QLI150" s="278"/>
      <c r="QLV150" s="278"/>
      <c r="QMI150" s="278"/>
      <c r="QMV150" s="278"/>
      <c r="QNI150" s="278"/>
      <c r="QNV150" s="278"/>
      <c r="QOI150" s="278"/>
      <c r="QOV150" s="278"/>
      <c r="QPI150" s="278"/>
      <c r="QPV150" s="278"/>
      <c r="QQI150" s="278"/>
      <c r="QQV150" s="278"/>
      <c r="QRI150" s="278"/>
      <c r="QRV150" s="278"/>
      <c r="QSI150" s="278"/>
      <c r="QSV150" s="278"/>
      <c r="QTI150" s="278"/>
      <c r="QTV150" s="278"/>
      <c r="QUI150" s="278"/>
      <c r="QUV150" s="278"/>
      <c r="QVI150" s="278"/>
      <c r="QVV150" s="278"/>
      <c r="QWI150" s="278"/>
      <c r="QWV150" s="278"/>
      <c r="QXI150" s="278"/>
      <c r="QXV150" s="278"/>
      <c r="QYI150" s="278"/>
      <c r="QYV150" s="278"/>
      <c r="QZI150" s="278"/>
      <c r="QZV150" s="278"/>
      <c r="RAI150" s="278"/>
      <c r="RAV150" s="278"/>
      <c r="RBI150" s="278"/>
      <c r="RBV150" s="278"/>
      <c r="RCI150" s="278"/>
      <c r="RCV150" s="278"/>
      <c r="RDI150" s="278"/>
      <c r="RDV150" s="278"/>
      <c r="REI150" s="278"/>
      <c r="REV150" s="278"/>
      <c r="RFI150" s="278"/>
      <c r="RFV150" s="278"/>
      <c r="RGI150" s="278"/>
      <c r="RGV150" s="278"/>
      <c r="RHI150" s="278"/>
      <c r="RHV150" s="278"/>
      <c r="RII150" s="278"/>
      <c r="RIV150" s="278"/>
      <c r="RJI150" s="278"/>
      <c r="RJV150" s="278"/>
      <c r="RKI150" s="278"/>
      <c r="RKV150" s="278"/>
      <c r="RLI150" s="278"/>
      <c r="RLV150" s="278"/>
      <c r="RMI150" s="278"/>
      <c r="RMV150" s="278"/>
      <c r="RNI150" s="278"/>
      <c r="RNV150" s="278"/>
      <c r="ROI150" s="278"/>
      <c r="ROV150" s="278"/>
      <c r="RPI150" s="278"/>
      <c r="RPV150" s="278"/>
      <c r="RQI150" s="278"/>
      <c r="RQV150" s="278"/>
      <c r="RRI150" s="278"/>
      <c r="RRV150" s="278"/>
      <c r="RSI150" s="278"/>
      <c r="RSV150" s="278"/>
      <c r="RTI150" s="278"/>
      <c r="RTV150" s="278"/>
      <c r="RUI150" s="278"/>
      <c r="RUV150" s="278"/>
      <c r="RVI150" s="278"/>
      <c r="RVV150" s="278"/>
      <c r="RWI150" s="278"/>
      <c r="RWV150" s="278"/>
      <c r="RXI150" s="278"/>
      <c r="RXV150" s="278"/>
      <c r="RYI150" s="278"/>
      <c r="RYV150" s="278"/>
      <c r="RZI150" s="278"/>
      <c r="RZV150" s="278"/>
      <c r="SAI150" s="278"/>
      <c r="SAV150" s="278"/>
      <c r="SBI150" s="278"/>
      <c r="SBV150" s="278"/>
      <c r="SCI150" s="278"/>
      <c r="SCV150" s="278"/>
      <c r="SDI150" s="278"/>
      <c r="SDV150" s="278"/>
      <c r="SEI150" s="278"/>
      <c r="SEV150" s="278"/>
      <c r="SFI150" s="278"/>
      <c r="SFV150" s="278"/>
      <c r="SGI150" s="278"/>
      <c r="SGV150" s="278"/>
      <c r="SHI150" s="278"/>
      <c r="SHV150" s="278"/>
      <c r="SII150" s="278"/>
      <c r="SIV150" s="278"/>
      <c r="SJI150" s="278"/>
      <c r="SJV150" s="278"/>
      <c r="SKI150" s="278"/>
      <c r="SKV150" s="278"/>
      <c r="SLI150" s="278"/>
      <c r="SLV150" s="278"/>
      <c r="SMI150" s="278"/>
      <c r="SMV150" s="278"/>
      <c r="SNI150" s="278"/>
      <c r="SNV150" s="278"/>
      <c r="SOI150" s="278"/>
      <c r="SOV150" s="278"/>
      <c r="SPI150" s="278"/>
      <c r="SPV150" s="278"/>
      <c r="SQI150" s="278"/>
      <c r="SQV150" s="278"/>
      <c r="SRI150" s="278"/>
      <c r="SRV150" s="278"/>
      <c r="SSI150" s="278"/>
      <c r="SSV150" s="278"/>
      <c r="STI150" s="278"/>
      <c r="STV150" s="278"/>
      <c r="SUI150" s="278"/>
      <c r="SUV150" s="278"/>
      <c r="SVI150" s="278"/>
      <c r="SVV150" s="278"/>
      <c r="SWI150" s="278"/>
      <c r="SWV150" s="278"/>
      <c r="SXI150" s="278"/>
      <c r="SXV150" s="278"/>
      <c r="SYI150" s="278"/>
      <c r="SYV150" s="278"/>
      <c r="SZI150" s="278"/>
      <c r="SZV150" s="278"/>
      <c r="TAI150" s="278"/>
      <c r="TAV150" s="278"/>
      <c r="TBI150" s="278"/>
      <c r="TBV150" s="278"/>
      <c r="TCI150" s="278"/>
      <c r="TCV150" s="278"/>
      <c r="TDI150" s="278"/>
      <c r="TDV150" s="278"/>
      <c r="TEI150" s="278"/>
      <c r="TEV150" s="278"/>
      <c r="TFI150" s="278"/>
      <c r="TFV150" s="278"/>
      <c r="TGI150" s="278"/>
      <c r="TGV150" s="278"/>
      <c r="THI150" s="278"/>
      <c r="THV150" s="278"/>
      <c r="TII150" s="278"/>
      <c r="TIV150" s="278"/>
      <c r="TJI150" s="278"/>
      <c r="TJV150" s="278"/>
      <c r="TKI150" s="278"/>
      <c r="TKV150" s="278"/>
      <c r="TLI150" s="278"/>
      <c r="TLV150" s="278"/>
      <c r="TMI150" s="278"/>
      <c r="TMV150" s="278"/>
      <c r="TNI150" s="278"/>
      <c r="TNV150" s="278"/>
      <c r="TOI150" s="278"/>
      <c r="TOV150" s="278"/>
      <c r="TPI150" s="278"/>
      <c r="TPV150" s="278"/>
      <c r="TQI150" s="278"/>
      <c r="TQV150" s="278"/>
      <c r="TRI150" s="278"/>
      <c r="TRV150" s="278"/>
      <c r="TSI150" s="278"/>
      <c r="TSV150" s="278"/>
      <c r="TTI150" s="278"/>
      <c r="TTV150" s="278"/>
      <c r="TUI150" s="278"/>
      <c r="TUV150" s="278"/>
      <c r="TVI150" s="278"/>
      <c r="TVV150" s="278"/>
      <c r="TWI150" s="278"/>
      <c r="TWV150" s="278"/>
      <c r="TXI150" s="278"/>
      <c r="TXV150" s="278"/>
      <c r="TYI150" s="278"/>
      <c r="TYV150" s="278"/>
      <c r="TZI150" s="278"/>
      <c r="TZV150" s="278"/>
      <c r="UAI150" s="278"/>
      <c r="UAV150" s="278"/>
      <c r="UBI150" s="278"/>
      <c r="UBV150" s="278"/>
      <c r="UCI150" s="278"/>
      <c r="UCV150" s="278"/>
      <c r="UDI150" s="278"/>
      <c r="UDV150" s="278"/>
      <c r="UEI150" s="278"/>
      <c r="UEV150" s="278"/>
      <c r="UFI150" s="278"/>
      <c r="UFV150" s="278"/>
      <c r="UGI150" s="278"/>
      <c r="UGV150" s="278"/>
      <c r="UHI150" s="278"/>
      <c r="UHV150" s="278"/>
      <c r="UII150" s="278"/>
      <c r="UIV150" s="278"/>
      <c r="UJI150" s="278"/>
      <c r="UJV150" s="278"/>
      <c r="UKI150" s="278"/>
      <c r="UKV150" s="278"/>
      <c r="ULI150" s="278"/>
      <c r="ULV150" s="278"/>
      <c r="UMI150" s="278"/>
      <c r="UMV150" s="278"/>
      <c r="UNI150" s="278"/>
      <c r="UNV150" s="278"/>
      <c r="UOI150" s="278"/>
      <c r="UOV150" s="278"/>
      <c r="UPI150" s="278"/>
      <c r="UPV150" s="278"/>
      <c r="UQI150" s="278"/>
      <c r="UQV150" s="278"/>
      <c r="URI150" s="278"/>
      <c r="URV150" s="278"/>
      <c r="USI150" s="278"/>
      <c r="USV150" s="278"/>
      <c r="UTI150" s="278"/>
      <c r="UTV150" s="278"/>
      <c r="UUI150" s="278"/>
      <c r="UUV150" s="278"/>
      <c r="UVI150" s="278"/>
      <c r="UVV150" s="278"/>
      <c r="UWI150" s="278"/>
      <c r="UWV150" s="278"/>
      <c r="UXI150" s="278"/>
      <c r="UXV150" s="278"/>
      <c r="UYI150" s="278"/>
      <c r="UYV150" s="278"/>
      <c r="UZI150" s="278"/>
      <c r="UZV150" s="278"/>
      <c r="VAI150" s="278"/>
      <c r="VAV150" s="278"/>
      <c r="VBI150" s="278"/>
      <c r="VBV150" s="278"/>
      <c r="VCI150" s="278"/>
      <c r="VCV150" s="278"/>
      <c r="VDI150" s="278"/>
      <c r="VDV150" s="278"/>
      <c r="VEI150" s="278"/>
      <c r="VEV150" s="278"/>
      <c r="VFI150" s="278"/>
      <c r="VFV150" s="278"/>
      <c r="VGI150" s="278"/>
      <c r="VGV150" s="278"/>
      <c r="VHI150" s="278"/>
      <c r="VHV150" s="278"/>
      <c r="VII150" s="278"/>
      <c r="VIV150" s="278"/>
      <c r="VJI150" s="278"/>
      <c r="VJV150" s="278"/>
      <c r="VKI150" s="278"/>
      <c r="VKV150" s="278"/>
      <c r="VLI150" s="278"/>
      <c r="VLV150" s="278"/>
      <c r="VMI150" s="278"/>
      <c r="VMV150" s="278"/>
      <c r="VNI150" s="278"/>
      <c r="VNV150" s="278"/>
      <c r="VOI150" s="278"/>
      <c r="VOV150" s="278"/>
      <c r="VPI150" s="278"/>
      <c r="VPV150" s="278"/>
      <c r="VQI150" s="278"/>
      <c r="VQV150" s="278"/>
      <c r="VRI150" s="278"/>
      <c r="VRV150" s="278"/>
      <c r="VSI150" s="278"/>
      <c r="VSV150" s="278"/>
      <c r="VTI150" s="278"/>
      <c r="VTV150" s="278"/>
      <c r="VUI150" s="278"/>
      <c r="VUV150" s="278"/>
      <c r="VVI150" s="278"/>
      <c r="VVV150" s="278"/>
      <c r="VWI150" s="278"/>
      <c r="VWV150" s="278"/>
      <c r="VXI150" s="278"/>
      <c r="VXV150" s="278"/>
      <c r="VYI150" s="278"/>
      <c r="VYV150" s="278"/>
      <c r="VZI150" s="278"/>
      <c r="VZV150" s="278"/>
      <c r="WAI150" s="278"/>
      <c r="WAV150" s="278"/>
      <c r="WBI150" s="278"/>
      <c r="WBV150" s="278"/>
      <c r="WCI150" s="278"/>
      <c r="WCV150" s="278"/>
      <c r="WDI150" s="278"/>
      <c r="WDV150" s="278"/>
      <c r="WEI150" s="278"/>
      <c r="WEV150" s="278"/>
      <c r="WFI150" s="278"/>
      <c r="WFV150" s="278"/>
      <c r="WGI150" s="278"/>
      <c r="WGV150" s="278"/>
      <c r="WHI150" s="278"/>
      <c r="WHV150" s="278"/>
      <c r="WII150" s="278"/>
      <c r="WIV150" s="278"/>
      <c r="WJI150" s="278"/>
      <c r="WJV150" s="278"/>
      <c r="WKI150" s="278"/>
      <c r="WKV150" s="278"/>
      <c r="WLI150" s="278"/>
      <c r="WLV150" s="278"/>
      <c r="WMI150" s="278"/>
      <c r="WMV150" s="278"/>
      <c r="WNI150" s="278"/>
      <c r="WNV150" s="278"/>
      <c r="WOI150" s="278"/>
      <c r="WOV150" s="278"/>
      <c r="WPI150" s="278"/>
      <c r="WPV150" s="278"/>
      <c r="WQI150" s="278"/>
      <c r="WQV150" s="278"/>
      <c r="WRI150" s="278"/>
      <c r="WRV150" s="278"/>
      <c r="WSI150" s="278"/>
      <c r="WSV150" s="278"/>
      <c r="WTI150" s="278"/>
      <c r="WTV150" s="278"/>
      <c r="WUI150" s="278"/>
      <c r="WUV150" s="278"/>
      <c r="WVI150" s="278"/>
      <c r="WVV150" s="278"/>
      <c r="WWI150" s="278"/>
      <c r="WWV150" s="278"/>
      <c r="WXI150" s="278"/>
      <c r="WXV150" s="278"/>
      <c r="WYI150" s="278"/>
      <c r="WYV150" s="278"/>
      <c r="WZI150" s="278"/>
      <c r="WZV150" s="278"/>
      <c r="XAI150" s="278"/>
      <c r="XAV150" s="278"/>
      <c r="XBI150" s="278"/>
      <c r="XBV150" s="278"/>
      <c r="XCI150" s="278"/>
      <c r="XCV150" s="278"/>
      <c r="XDI150" s="278"/>
      <c r="XDV150" s="278"/>
      <c r="XEI150" s="278"/>
      <c r="XEV150" s="278"/>
    </row>
    <row r="151" spans="2:1023 1036:2037 2050:3064 3077:4091 4104:5118 5131:6132 6145:7159 7172:8186 8199:9213 9226:10240 10253:11254 11267:12281 12294:13308 13321:14335 14348:15349 15362:16376" s="326" customFormat="1" ht="24" customHeight="1" x14ac:dyDescent="0.35">
      <c r="B151" s="369" t="s">
        <v>344</v>
      </c>
      <c r="C151" s="369" t="s">
        <v>366</v>
      </c>
      <c r="D151" s="369" t="s">
        <v>319</v>
      </c>
      <c r="E151" s="369" t="s">
        <v>446</v>
      </c>
      <c r="F151" s="369" t="s">
        <v>71</v>
      </c>
      <c r="G151" s="369" t="s">
        <v>71</v>
      </c>
      <c r="H151" s="369" t="s">
        <v>398</v>
      </c>
      <c r="I151" s="369" t="s">
        <v>96</v>
      </c>
      <c r="J151" s="370">
        <v>464255000</v>
      </c>
      <c r="K151" s="369" t="s">
        <v>71</v>
      </c>
      <c r="L151" s="369"/>
      <c r="M151" s="369"/>
      <c r="N151" s="369"/>
      <c r="V151" s="327"/>
      <c r="AI151" s="327"/>
      <c r="AV151" s="327"/>
      <c r="BI151" s="327"/>
      <c r="BV151" s="327"/>
      <c r="CI151" s="327"/>
      <c r="CV151" s="327"/>
      <c r="DI151" s="327"/>
      <c r="DV151" s="327"/>
      <c r="EI151" s="327"/>
      <c r="EV151" s="327"/>
      <c r="FI151" s="327"/>
      <c r="FV151" s="327"/>
      <c r="GI151" s="327"/>
      <c r="GV151" s="327"/>
      <c r="HI151" s="327"/>
      <c r="HV151" s="327"/>
      <c r="II151" s="327"/>
      <c r="IV151" s="327"/>
      <c r="JI151" s="327"/>
      <c r="JV151" s="327"/>
      <c r="KI151" s="327"/>
      <c r="KV151" s="327"/>
      <c r="LI151" s="327"/>
      <c r="LV151" s="327"/>
      <c r="MI151" s="327"/>
      <c r="MV151" s="327"/>
      <c r="NI151" s="327"/>
      <c r="NV151" s="327"/>
      <c r="OI151" s="327"/>
      <c r="OV151" s="327"/>
      <c r="PI151" s="327"/>
      <c r="PV151" s="327"/>
      <c r="QI151" s="327"/>
      <c r="QV151" s="327"/>
      <c r="RI151" s="327"/>
      <c r="RV151" s="327"/>
      <c r="SI151" s="327"/>
      <c r="SV151" s="327"/>
      <c r="TI151" s="327"/>
      <c r="TV151" s="327"/>
      <c r="UI151" s="327"/>
      <c r="UV151" s="327"/>
      <c r="VI151" s="327"/>
      <c r="VV151" s="327"/>
      <c r="WI151" s="327"/>
      <c r="WV151" s="327"/>
      <c r="XI151" s="327"/>
      <c r="XV151" s="327"/>
      <c r="YI151" s="327"/>
      <c r="YV151" s="327"/>
      <c r="ZI151" s="327"/>
      <c r="ZV151" s="327"/>
      <c r="AAI151" s="327"/>
      <c r="AAV151" s="327"/>
      <c r="ABI151" s="327"/>
      <c r="ABV151" s="327"/>
      <c r="ACI151" s="327"/>
      <c r="ACV151" s="327"/>
      <c r="ADI151" s="327"/>
      <c r="ADV151" s="327"/>
      <c r="AEI151" s="327"/>
      <c r="AEV151" s="327"/>
      <c r="AFI151" s="327"/>
      <c r="AFV151" s="327"/>
      <c r="AGI151" s="327"/>
      <c r="AGV151" s="327"/>
      <c r="AHI151" s="327"/>
      <c r="AHV151" s="327"/>
      <c r="AII151" s="327"/>
      <c r="AIV151" s="327"/>
      <c r="AJI151" s="327"/>
      <c r="AJV151" s="327"/>
      <c r="AKI151" s="327"/>
      <c r="AKV151" s="327"/>
      <c r="ALI151" s="327"/>
      <c r="ALV151" s="327"/>
      <c r="AMI151" s="327"/>
      <c r="AMV151" s="327"/>
      <c r="ANI151" s="327"/>
      <c r="ANV151" s="327"/>
      <c r="AOI151" s="327"/>
      <c r="AOV151" s="327"/>
      <c r="API151" s="327"/>
      <c r="APV151" s="327"/>
      <c r="AQI151" s="327"/>
      <c r="AQV151" s="327"/>
      <c r="ARI151" s="327"/>
      <c r="ARV151" s="327"/>
      <c r="ASI151" s="327"/>
      <c r="ASV151" s="327"/>
      <c r="ATI151" s="327"/>
      <c r="ATV151" s="327"/>
      <c r="AUI151" s="327"/>
      <c r="AUV151" s="327"/>
      <c r="AVI151" s="327"/>
      <c r="AVV151" s="327"/>
      <c r="AWI151" s="327"/>
      <c r="AWV151" s="327"/>
      <c r="AXI151" s="327"/>
      <c r="AXV151" s="327"/>
      <c r="AYI151" s="327"/>
      <c r="AYV151" s="327"/>
      <c r="AZI151" s="327"/>
      <c r="AZV151" s="327"/>
      <c r="BAI151" s="327"/>
      <c r="BAV151" s="327"/>
      <c r="BBI151" s="327"/>
      <c r="BBV151" s="327"/>
      <c r="BCI151" s="327"/>
      <c r="BCV151" s="327"/>
      <c r="BDI151" s="327"/>
      <c r="BDV151" s="327"/>
      <c r="BEI151" s="327"/>
      <c r="BEV151" s="327"/>
      <c r="BFI151" s="327"/>
      <c r="BFV151" s="327"/>
      <c r="BGI151" s="327"/>
      <c r="BGV151" s="327"/>
      <c r="BHI151" s="327"/>
      <c r="BHV151" s="327"/>
      <c r="BII151" s="327"/>
      <c r="BIV151" s="327"/>
      <c r="BJI151" s="327"/>
      <c r="BJV151" s="327"/>
      <c r="BKI151" s="327"/>
      <c r="BKV151" s="327"/>
      <c r="BLI151" s="327"/>
      <c r="BLV151" s="327"/>
      <c r="BMI151" s="327"/>
      <c r="BMV151" s="327"/>
      <c r="BNI151" s="327"/>
      <c r="BNV151" s="327"/>
      <c r="BOI151" s="327"/>
      <c r="BOV151" s="327"/>
      <c r="BPI151" s="327"/>
      <c r="BPV151" s="327"/>
      <c r="BQI151" s="327"/>
      <c r="BQV151" s="327"/>
      <c r="BRI151" s="327"/>
      <c r="BRV151" s="327"/>
      <c r="BSI151" s="327"/>
      <c r="BSV151" s="327"/>
      <c r="BTI151" s="327"/>
      <c r="BTV151" s="327"/>
      <c r="BUI151" s="327"/>
      <c r="BUV151" s="327"/>
      <c r="BVI151" s="327"/>
      <c r="BVV151" s="327"/>
      <c r="BWI151" s="327"/>
      <c r="BWV151" s="327"/>
      <c r="BXI151" s="327"/>
      <c r="BXV151" s="327"/>
      <c r="BYI151" s="327"/>
      <c r="BYV151" s="327"/>
      <c r="BZI151" s="327"/>
      <c r="BZV151" s="327"/>
      <c r="CAI151" s="327"/>
      <c r="CAV151" s="327"/>
      <c r="CBI151" s="327"/>
      <c r="CBV151" s="327"/>
      <c r="CCI151" s="327"/>
      <c r="CCV151" s="327"/>
      <c r="CDI151" s="327"/>
      <c r="CDV151" s="327"/>
      <c r="CEI151" s="327"/>
      <c r="CEV151" s="327"/>
      <c r="CFI151" s="327"/>
      <c r="CFV151" s="327"/>
      <c r="CGI151" s="327"/>
      <c r="CGV151" s="327"/>
      <c r="CHI151" s="327"/>
      <c r="CHV151" s="327"/>
      <c r="CII151" s="327"/>
      <c r="CIV151" s="327"/>
      <c r="CJI151" s="327"/>
      <c r="CJV151" s="327"/>
      <c r="CKI151" s="327"/>
      <c r="CKV151" s="327"/>
      <c r="CLI151" s="327"/>
      <c r="CLV151" s="327"/>
      <c r="CMI151" s="327"/>
      <c r="CMV151" s="327"/>
      <c r="CNI151" s="327"/>
      <c r="CNV151" s="327"/>
      <c r="COI151" s="327"/>
      <c r="COV151" s="327"/>
      <c r="CPI151" s="327"/>
      <c r="CPV151" s="327"/>
      <c r="CQI151" s="327"/>
      <c r="CQV151" s="327"/>
      <c r="CRI151" s="327"/>
      <c r="CRV151" s="327"/>
      <c r="CSI151" s="327"/>
      <c r="CSV151" s="327"/>
      <c r="CTI151" s="327"/>
      <c r="CTV151" s="327"/>
      <c r="CUI151" s="327"/>
      <c r="CUV151" s="327"/>
      <c r="CVI151" s="327"/>
      <c r="CVV151" s="327"/>
      <c r="CWI151" s="327"/>
      <c r="CWV151" s="327"/>
      <c r="CXI151" s="327"/>
      <c r="CXV151" s="327"/>
      <c r="CYI151" s="327"/>
      <c r="CYV151" s="327"/>
      <c r="CZI151" s="327"/>
      <c r="CZV151" s="327"/>
      <c r="DAI151" s="327"/>
      <c r="DAV151" s="327"/>
      <c r="DBI151" s="327"/>
      <c r="DBV151" s="327"/>
      <c r="DCI151" s="327"/>
      <c r="DCV151" s="327"/>
      <c r="DDI151" s="327"/>
      <c r="DDV151" s="327"/>
      <c r="DEI151" s="327"/>
      <c r="DEV151" s="327"/>
      <c r="DFI151" s="327"/>
      <c r="DFV151" s="327"/>
      <c r="DGI151" s="327"/>
      <c r="DGV151" s="327"/>
      <c r="DHI151" s="327"/>
      <c r="DHV151" s="327"/>
      <c r="DII151" s="327"/>
      <c r="DIV151" s="327"/>
      <c r="DJI151" s="327"/>
      <c r="DJV151" s="327"/>
      <c r="DKI151" s="327"/>
      <c r="DKV151" s="327"/>
      <c r="DLI151" s="327"/>
      <c r="DLV151" s="327"/>
      <c r="DMI151" s="327"/>
      <c r="DMV151" s="327"/>
      <c r="DNI151" s="327"/>
      <c r="DNV151" s="327"/>
      <c r="DOI151" s="327"/>
      <c r="DOV151" s="327"/>
      <c r="DPI151" s="327"/>
      <c r="DPV151" s="327"/>
      <c r="DQI151" s="327"/>
      <c r="DQV151" s="327"/>
      <c r="DRI151" s="327"/>
      <c r="DRV151" s="327"/>
      <c r="DSI151" s="327"/>
      <c r="DSV151" s="327"/>
      <c r="DTI151" s="327"/>
      <c r="DTV151" s="327"/>
      <c r="DUI151" s="327"/>
      <c r="DUV151" s="327"/>
      <c r="DVI151" s="327"/>
      <c r="DVV151" s="327"/>
      <c r="DWI151" s="327"/>
      <c r="DWV151" s="327"/>
      <c r="DXI151" s="327"/>
      <c r="DXV151" s="327"/>
      <c r="DYI151" s="327"/>
      <c r="DYV151" s="327"/>
      <c r="DZI151" s="327"/>
      <c r="DZV151" s="327"/>
      <c r="EAI151" s="327"/>
      <c r="EAV151" s="327"/>
      <c r="EBI151" s="327"/>
      <c r="EBV151" s="327"/>
      <c r="ECI151" s="327"/>
      <c r="ECV151" s="327"/>
      <c r="EDI151" s="327"/>
      <c r="EDV151" s="327"/>
      <c r="EEI151" s="327"/>
      <c r="EEV151" s="327"/>
      <c r="EFI151" s="327"/>
      <c r="EFV151" s="327"/>
      <c r="EGI151" s="327"/>
      <c r="EGV151" s="327"/>
      <c r="EHI151" s="327"/>
      <c r="EHV151" s="327"/>
      <c r="EII151" s="327"/>
      <c r="EIV151" s="327"/>
      <c r="EJI151" s="327"/>
      <c r="EJV151" s="327"/>
      <c r="EKI151" s="327"/>
      <c r="EKV151" s="327"/>
      <c r="ELI151" s="327"/>
      <c r="ELV151" s="327"/>
      <c r="EMI151" s="327"/>
      <c r="EMV151" s="327"/>
      <c r="ENI151" s="327"/>
      <c r="ENV151" s="327"/>
      <c r="EOI151" s="327"/>
      <c r="EOV151" s="327"/>
      <c r="EPI151" s="327"/>
      <c r="EPV151" s="327"/>
      <c r="EQI151" s="327"/>
      <c r="EQV151" s="327"/>
      <c r="ERI151" s="327"/>
      <c r="ERV151" s="327"/>
      <c r="ESI151" s="327"/>
      <c r="ESV151" s="327"/>
      <c r="ETI151" s="327"/>
      <c r="ETV151" s="327"/>
      <c r="EUI151" s="327"/>
      <c r="EUV151" s="327"/>
      <c r="EVI151" s="327"/>
      <c r="EVV151" s="327"/>
      <c r="EWI151" s="327"/>
      <c r="EWV151" s="327"/>
      <c r="EXI151" s="327"/>
      <c r="EXV151" s="327"/>
      <c r="EYI151" s="327"/>
      <c r="EYV151" s="327"/>
      <c r="EZI151" s="327"/>
      <c r="EZV151" s="327"/>
      <c r="FAI151" s="327"/>
      <c r="FAV151" s="327"/>
      <c r="FBI151" s="327"/>
      <c r="FBV151" s="327"/>
      <c r="FCI151" s="327"/>
      <c r="FCV151" s="327"/>
      <c r="FDI151" s="327"/>
      <c r="FDV151" s="327"/>
      <c r="FEI151" s="327"/>
      <c r="FEV151" s="327"/>
      <c r="FFI151" s="327"/>
      <c r="FFV151" s="327"/>
      <c r="FGI151" s="327"/>
      <c r="FGV151" s="327"/>
      <c r="FHI151" s="327"/>
      <c r="FHV151" s="327"/>
      <c r="FII151" s="327"/>
      <c r="FIV151" s="327"/>
      <c r="FJI151" s="327"/>
      <c r="FJV151" s="327"/>
      <c r="FKI151" s="327"/>
      <c r="FKV151" s="327"/>
      <c r="FLI151" s="327"/>
      <c r="FLV151" s="327"/>
      <c r="FMI151" s="327"/>
      <c r="FMV151" s="327"/>
      <c r="FNI151" s="327"/>
      <c r="FNV151" s="327"/>
      <c r="FOI151" s="327"/>
      <c r="FOV151" s="327"/>
      <c r="FPI151" s="327"/>
      <c r="FPV151" s="327"/>
      <c r="FQI151" s="327"/>
      <c r="FQV151" s="327"/>
      <c r="FRI151" s="327"/>
      <c r="FRV151" s="327"/>
      <c r="FSI151" s="327"/>
      <c r="FSV151" s="327"/>
      <c r="FTI151" s="327"/>
      <c r="FTV151" s="327"/>
      <c r="FUI151" s="327"/>
      <c r="FUV151" s="327"/>
      <c r="FVI151" s="327"/>
      <c r="FVV151" s="327"/>
      <c r="FWI151" s="327"/>
      <c r="FWV151" s="327"/>
      <c r="FXI151" s="327"/>
      <c r="FXV151" s="327"/>
      <c r="FYI151" s="327"/>
      <c r="FYV151" s="327"/>
      <c r="FZI151" s="327"/>
      <c r="FZV151" s="327"/>
      <c r="GAI151" s="327"/>
      <c r="GAV151" s="327"/>
      <c r="GBI151" s="327"/>
      <c r="GBV151" s="327"/>
      <c r="GCI151" s="327"/>
      <c r="GCV151" s="327"/>
      <c r="GDI151" s="327"/>
      <c r="GDV151" s="327"/>
      <c r="GEI151" s="327"/>
      <c r="GEV151" s="327"/>
      <c r="GFI151" s="327"/>
      <c r="GFV151" s="327"/>
      <c r="GGI151" s="327"/>
      <c r="GGV151" s="327"/>
      <c r="GHI151" s="327"/>
      <c r="GHV151" s="327"/>
      <c r="GII151" s="327"/>
      <c r="GIV151" s="327"/>
      <c r="GJI151" s="327"/>
      <c r="GJV151" s="327"/>
      <c r="GKI151" s="327"/>
      <c r="GKV151" s="327"/>
      <c r="GLI151" s="327"/>
      <c r="GLV151" s="327"/>
      <c r="GMI151" s="327"/>
      <c r="GMV151" s="327"/>
      <c r="GNI151" s="327"/>
      <c r="GNV151" s="327"/>
      <c r="GOI151" s="327"/>
      <c r="GOV151" s="327"/>
      <c r="GPI151" s="327"/>
      <c r="GPV151" s="327"/>
      <c r="GQI151" s="327"/>
      <c r="GQV151" s="327"/>
      <c r="GRI151" s="327"/>
      <c r="GRV151" s="327"/>
      <c r="GSI151" s="327"/>
      <c r="GSV151" s="327"/>
      <c r="GTI151" s="327"/>
      <c r="GTV151" s="327"/>
      <c r="GUI151" s="327"/>
      <c r="GUV151" s="327"/>
      <c r="GVI151" s="327"/>
      <c r="GVV151" s="327"/>
      <c r="GWI151" s="327"/>
      <c r="GWV151" s="327"/>
      <c r="GXI151" s="327"/>
      <c r="GXV151" s="327"/>
      <c r="GYI151" s="327"/>
      <c r="GYV151" s="327"/>
      <c r="GZI151" s="327"/>
      <c r="GZV151" s="327"/>
      <c r="HAI151" s="327"/>
      <c r="HAV151" s="327"/>
      <c r="HBI151" s="327"/>
      <c r="HBV151" s="327"/>
      <c r="HCI151" s="327"/>
      <c r="HCV151" s="327"/>
      <c r="HDI151" s="327"/>
      <c r="HDV151" s="327"/>
      <c r="HEI151" s="327"/>
      <c r="HEV151" s="327"/>
      <c r="HFI151" s="327"/>
      <c r="HFV151" s="327"/>
      <c r="HGI151" s="327"/>
      <c r="HGV151" s="327"/>
      <c r="HHI151" s="327"/>
      <c r="HHV151" s="327"/>
      <c r="HII151" s="327"/>
      <c r="HIV151" s="327"/>
      <c r="HJI151" s="327"/>
      <c r="HJV151" s="327"/>
      <c r="HKI151" s="327"/>
      <c r="HKV151" s="327"/>
      <c r="HLI151" s="327"/>
      <c r="HLV151" s="327"/>
      <c r="HMI151" s="327"/>
      <c r="HMV151" s="327"/>
      <c r="HNI151" s="327"/>
      <c r="HNV151" s="327"/>
      <c r="HOI151" s="327"/>
      <c r="HOV151" s="327"/>
      <c r="HPI151" s="327"/>
      <c r="HPV151" s="327"/>
      <c r="HQI151" s="327"/>
      <c r="HQV151" s="327"/>
      <c r="HRI151" s="327"/>
      <c r="HRV151" s="327"/>
      <c r="HSI151" s="327"/>
      <c r="HSV151" s="327"/>
      <c r="HTI151" s="327"/>
      <c r="HTV151" s="327"/>
      <c r="HUI151" s="327"/>
      <c r="HUV151" s="327"/>
      <c r="HVI151" s="327"/>
      <c r="HVV151" s="327"/>
      <c r="HWI151" s="327"/>
      <c r="HWV151" s="327"/>
      <c r="HXI151" s="327"/>
      <c r="HXV151" s="327"/>
      <c r="HYI151" s="327"/>
      <c r="HYV151" s="327"/>
      <c r="HZI151" s="327"/>
      <c r="HZV151" s="327"/>
      <c r="IAI151" s="327"/>
      <c r="IAV151" s="327"/>
      <c r="IBI151" s="327"/>
      <c r="IBV151" s="327"/>
      <c r="ICI151" s="327"/>
      <c r="ICV151" s="327"/>
      <c r="IDI151" s="327"/>
      <c r="IDV151" s="327"/>
      <c r="IEI151" s="327"/>
      <c r="IEV151" s="327"/>
      <c r="IFI151" s="327"/>
      <c r="IFV151" s="327"/>
      <c r="IGI151" s="327"/>
      <c r="IGV151" s="327"/>
      <c r="IHI151" s="327"/>
      <c r="IHV151" s="327"/>
      <c r="III151" s="327"/>
      <c r="IIV151" s="327"/>
      <c r="IJI151" s="327"/>
      <c r="IJV151" s="327"/>
      <c r="IKI151" s="327"/>
      <c r="IKV151" s="327"/>
      <c r="ILI151" s="327"/>
      <c r="ILV151" s="327"/>
      <c r="IMI151" s="327"/>
      <c r="IMV151" s="327"/>
      <c r="INI151" s="327"/>
      <c r="INV151" s="327"/>
      <c r="IOI151" s="327"/>
      <c r="IOV151" s="327"/>
      <c r="IPI151" s="327"/>
      <c r="IPV151" s="327"/>
      <c r="IQI151" s="327"/>
      <c r="IQV151" s="327"/>
      <c r="IRI151" s="327"/>
      <c r="IRV151" s="327"/>
      <c r="ISI151" s="327"/>
      <c r="ISV151" s="327"/>
      <c r="ITI151" s="327"/>
      <c r="ITV151" s="327"/>
      <c r="IUI151" s="327"/>
      <c r="IUV151" s="327"/>
      <c r="IVI151" s="327"/>
      <c r="IVV151" s="327"/>
      <c r="IWI151" s="327"/>
      <c r="IWV151" s="327"/>
      <c r="IXI151" s="327"/>
      <c r="IXV151" s="327"/>
      <c r="IYI151" s="327"/>
      <c r="IYV151" s="327"/>
      <c r="IZI151" s="327"/>
      <c r="IZV151" s="327"/>
      <c r="JAI151" s="327"/>
      <c r="JAV151" s="327"/>
      <c r="JBI151" s="327"/>
      <c r="JBV151" s="327"/>
      <c r="JCI151" s="327"/>
      <c r="JCV151" s="327"/>
      <c r="JDI151" s="327"/>
      <c r="JDV151" s="327"/>
      <c r="JEI151" s="327"/>
      <c r="JEV151" s="327"/>
      <c r="JFI151" s="327"/>
      <c r="JFV151" s="327"/>
      <c r="JGI151" s="327"/>
      <c r="JGV151" s="327"/>
      <c r="JHI151" s="327"/>
      <c r="JHV151" s="327"/>
      <c r="JII151" s="327"/>
      <c r="JIV151" s="327"/>
      <c r="JJI151" s="327"/>
      <c r="JJV151" s="327"/>
      <c r="JKI151" s="327"/>
      <c r="JKV151" s="327"/>
      <c r="JLI151" s="327"/>
      <c r="JLV151" s="327"/>
      <c r="JMI151" s="327"/>
      <c r="JMV151" s="327"/>
      <c r="JNI151" s="327"/>
      <c r="JNV151" s="327"/>
      <c r="JOI151" s="327"/>
      <c r="JOV151" s="327"/>
      <c r="JPI151" s="327"/>
      <c r="JPV151" s="327"/>
      <c r="JQI151" s="327"/>
      <c r="JQV151" s="327"/>
      <c r="JRI151" s="327"/>
      <c r="JRV151" s="327"/>
      <c r="JSI151" s="327"/>
      <c r="JSV151" s="327"/>
      <c r="JTI151" s="327"/>
      <c r="JTV151" s="327"/>
      <c r="JUI151" s="327"/>
      <c r="JUV151" s="327"/>
      <c r="JVI151" s="327"/>
      <c r="JVV151" s="327"/>
      <c r="JWI151" s="327"/>
      <c r="JWV151" s="327"/>
      <c r="JXI151" s="327"/>
      <c r="JXV151" s="327"/>
      <c r="JYI151" s="327"/>
      <c r="JYV151" s="327"/>
      <c r="JZI151" s="327"/>
      <c r="JZV151" s="327"/>
      <c r="KAI151" s="327"/>
      <c r="KAV151" s="327"/>
      <c r="KBI151" s="327"/>
      <c r="KBV151" s="327"/>
      <c r="KCI151" s="327"/>
      <c r="KCV151" s="327"/>
      <c r="KDI151" s="327"/>
      <c r="KDV151" s="327"/>
      <c r="KEI151" s="327"/>
      <c r="KEV151" s="327"/>
      <c r="KFI151" s="327"/>
      <c r="KFV151" s="327"/>
      <c r="KGI151" s="327"/>
      <c r="KGV151" s="327"/>
      <c r="KHI151" s="327"/>
      <c r="KHV151" s="327"/>
      <c r="KII151" s="327"/>
      <c r="KIV151" s="327"/>
      <c r="KJI151" s="327"/>
      <c r="KJV151" s="327"/>
      <c r="KKI151" s="327"/>
      <c r="KKV151" s="327"/>
      <c r="KLI151" s="327"/>
      <c r="KLV151" s="327"/>
      <c r="KMI151" s="327"/>
      <c r="KMV151" s="327"/>
      <c r="KNI151" s="327"/>
      <c r="KNV151" s="327"/>
      <c r="KOI151" s="327"/>
      <c r="KOV151" s="327"/>
      <c r="KPI151" s="327"/>
      <c r="KPV151" s="327"/>
      <c r="KQI151" s="327"/>
      <c r="KQV151" s="327"/>
      <c r="KRI151" s="327"/>
      <c r="KRV151" s="327"/>
      <c r="KSI151" s="327"/>
      <c r="KSV151" s="327"/>
      <c r="KTI151" s="327"/>
      <c r="KTV151" s="327"/>
      <c r="KUI151" s="327"/>
      <c r="KUV151" s="327"/>
      <c r="KVI151" s="327"/>
      <c r="KVV151" s="327"/>
      <c r="KWI151" s="327"/>
      <c r="KWV151" s="327"/>
      <c r="KXI151" s="327"/>
      <c r="KXV151" s="327"/>
      <c r="KYI151" s="327"/>
      <c r="KYV151" s="327"/>
      <c r="KZI151" s="327"/>
      <c r="KZV151" s="327"/>
      <c r="LAI151" s="327"/>
      <c r="LAV151" s="327"/>
      <c r="LBI151" s="327"/>
      <c r="LBV151" s="327"/>
      <c r="LCI151" s="327"/>
      <c r="LCV151" s="327"/>
      <c r="LDI151" s="327"/>
      <c r="LDV151" s="327"/>
      <c r="LEI151" s="327"/>
      <c r="LEV151" s="327"/>
      <c r="LFI151" s="327"/>
      <c r="LFV151" s="327"/>
      <c r="LGI151" s="327"/>
      <c r="LGV151" s="327"/>
      <c r="LHI151" s="327"/>
      <c r="LHV151" s="327"/>
      <c r="LII151" s="327"/>
      <c r="LIV151" s="327"/>
      <c r="LJI151" s="327"/>
      <c r="LJV151" s="327"/>
      <c r="LKI151" s="327"/>
      <c r="LKV151" s="327"/>
      <c r="LLI151" s="327"/>
      <c r="LLV151" s="327"/>
      <c r="LMI151" s="327"/>
      <c r="LMV151" s="327"/>
      <c r="LNI151" s="327"/>
      <c r="LNV151" s="327"/>
      <c r="LOI151" s="327"/>
      <c r="LOV151" s="327"/>
      <c r="LPI151" s="327"/>
      <c r="LPV151" s="327"/>
      <c r="LQI151" s="327"/>
      <c r="LQV151" s="327"/>
      <c r="LRI151" s="327"/>
      <c r="LRV151" s="327"/>
      <c r="LSI151" s="327"/>
      <c r="LSV151" s="327"/>
      <c r="LTI151" s="327"/>
      <c r="LTV151" s="327"/>
      <c r="LUI151" s="327"/>
      <c r="LUV151" s="327"/>
      <c r="LVI151" s="327"/>
      <c r="LVV151" s="327"/>
      <c r="LWI151" s="327"/>
      <c r="LWV151" s="327"/>
      <c r="LXI151" s="327"/>
      <c r="LXV151" s="327"/>
      <c r="LYI151" s="327"/>
      <c r="LYV151" s="327"/>
      <c r="LZI151" s="327"/>
      <c r="LZV151" s="327"/>
      <c r="MAI151" s="327"/>
      <c r="MAV151" s="327"/>
      <c r="MBI151" s="327"/>
      <c r="MBV151" s="327"/>
      <c r="MCI151" s="327"/>
      <c r="MCV151" s="327"/>
      <c r="MDI151" s="327"/>
      <c r="MDV151" s="327"/>
      <c r="MEI151" s="327"/>
      <c r="MEV151" s="327"/>
      <c r="MFI151" s="327"/>
      <c r="MFV151" s="327"/>
      <c r="MGI151" s="327"/>
      <c r="MGV151" s="327"/>
      <c r="MHI151" s="327"/>
      <c r="MHV151" s="327"/>
      <c r="MII151" s="327"/>
      <c r="MIV151" s="327"/>
      <c r="MJI151" s="327"/>
      <c r="MJV151" s="327"/>
      <c r="MKI151" s="327"/>
      <c r="MKV151" s="327"/>
      <c r="MLI151" s="327"/>
      <c r="MLV151" s="327"/>
      <c r="MMI151" s="327"/>
      <c r="MMV151" s="327"/>
      <c r="MNI151" s="327"/>
      <c r="MNV151" s="327"/>
      <c r="MOI151" s="327"/>
      <c r="MOV151" s="327"/>
      <c r="MPI151" s="327"/>
      <c r="MPV151" s="327"/>
      <c r="MQI151" s="327"/>
      <c r="MQV151" s="327"/>
      <c r="MRI151" s="327"/>
      <c r="MRV151" s="327"/>
      <c r="MSI151" s="327"/>
      <c r="MSV151" s="327"/>
      <c r="MTI151" s="327"/>
      <c r="MTV151" s="327"/>
      <c r="MUI151" s="327"/>
      <c r="MUV151" s="327"/>
      <c r="MVI151" s="327"/>
      <c r="MVV151" s="327"/>
      <c r="MWI151" s="327"/>
      <c r="MWV151" s="327"/>
      <c r="MXI151" s="327"/>
      <c r="MXV151" s="327"/>
      <c r="MYI151" s="327"/>
      <c r="MYV151" s="327"/>
      <c r="MZI151" s="327"/>
      <c r="MZV151" s="327"/>
      <c r="NAI151" s="327"/>
      <c r="NAV151" s="327"/>
      <c r="NBI151" s="327"/>
      <c r="NBV151" s="327"/>
      <c r="NCI151" s="327"/>
      <c r="NCV151" s="327"/>
      <c r="NDI151" s="327"/>
      <c r="NDV151" s="327"/>
      <c r="NEI151" s="327"/>
      <c r="NEV151" s="327"/>
      <c r="NFI151" s="327"/>
      <c r="NFV151" s="327"/>
      <c r="NGI151" s="327"/>
      <c r="NGV151" s="327"/>
      <c r="NHI151" s="327"/>
      <c r="NHV151" s="327"/>
      <c r="NII151" s="327"/>
      <c r="NIV151" s="327"/>
      <c r="NJI151" s="327"/>
      <c r="NJV151" s="327"/>
      <c r="NKI151" s="327"/>
      <c r="NKV151" s="327"/>
      <c r="NLI151" s="327"/>
      <c r="NLV151" s="327"/>
      <c r="NMI151" s="327"/>
      <c r="NMV151" s="327"/>
      <c r="NNI151" s="327"/>
      <c r="NNV151" s="327"/>
      <c r="NOI151" s="327"/>
      <c r="NOV151" s="327"/>
      <c r="NPI151" s="327"/>
      <c r="NPV151" s="327"/>
      <c r="NQI151" s="327"/>
      <c r="NQV151" s="327"/>
      <c r="NRI151" s="327"/>
      <c r="NRV151" s="327"/>
      <c r="NSI151" s="327"/>
      <c r="NSV151" s="327"/>
      <c r="NTI151" s="327"/>
      <c r="NTV151" s="327"/>
      <c r="NUI151" s="327"/>
      <c r="NUV151" s="327"/>
      <c r="NVI151" s="327"/>
      <c r="NVV151" s="327"/>
      <c r="NWI151" s="327"/>
      <c r="NWV151" s="327"/>
      <c r="NXI151" s="327"/>
      <c r="NXV151" s="327"/>
      <c r="NYI151" s="327"/>
      <c r="NYV151" s="327"/>
      <c r="NZI151" s="327"/>
      <c r="NZV151" s="327"/>
      <c r="OAI151" s="327"/>
      <c r="OAV151" s="327"/>
      <c r="OBI151" s="327"/>
      <c r="OBV151" s="327"/>
      <c r="OCI151" s="327"/>
      <c r="OCV151" s="327"/>
      <c r="ODI151" s="327"/>
      <c r="ODV151" s="327"/>
      <c r="OEI151" s="327"/>
      <c r="OEV151" s="327"/>
      <c r="OFI151" s="327"/>
      <c r="OFV151" s="327"/>
      <c r="OGI151" s="327"/>
      <c r="OGV151" s="327"/>
      <c r="OHI151" s="327"/>
      <c r="OHV151" s="327"/>
      <c r="OII151" s="327"/>
      <c r="OIV151" s="327"/>
      <c r="OJI151" s="327"/>
      <c r="OJV151" s="327"/>
      <c r="OKI151" s="327"/>
      <c r="OKV151" s="327"/>
      <c r="OLI151" s="327"/>
      <c r="OLV151" s="327"/>
      <c r="OMI151" s="327"/>
      <c r="OMV151" s="327"/>
      <c r="ONI151" s="327"/>
      <c r="ONV151" s="327"/>
      <c r="OOI151" s="327"/>
      <c r="OOV151" s="327"/>
      <c r="OPI151" s="327"/>
      <c r="OPV151" s="327"/>
      <c r="OQI151" s="327"/>
      <c r="OQV151" s="327"/>
      <c r="ORI151" s="327"/>
      <c r="ORV151" s="327"/>
      <c r="OSI151" s="327"/>
      <c r="OSV151" s="327"/>
      <c r="OTI151" s="327"/>
      <c r="OTV151" s="327"/>
      <c r="OUI151" s="327"/>
      <c r="OUV151" s="327"/>
      <c r="OVI151" s="327"/>
      <c r="OVV151" s="327"/>
      <c r="OWI151" s="327"/>
      <c r="OWV151" s="327"/>
      <c r="OXI151" s="327"/>
      <c r="OXV151" s="327"/>
      <c r="OYI151" s="327"/>
      <c r="OYV151" s="327"/>
      <c r="OZI151" s="327"/>
      <c r="OZV151" s="327"/>
      <c r="PAI151" s="327"/>
      <c r="PAV151" s="327"/>
      <c r="PBI151" s="327"/>
      <c r="PBV151" s="327"/>
      <c r="PCI151" s="327"/>
      <c r="PCV151" s="327"/>
      <c r="PDI151" s="327"/>
      <c r="PDV151" s="327"/>
      <c r="PEI151" s="327"/>
      <c r="PEV151" s="327"/>
      <c r="PFI151" s="327"/>
      <c r="PFV151" s="327"/>
      <c r="PGI151" s="327"/>
      <c r="PGV151" s="327"/>
      <c r="PHI151" s="327"/>
      <c r="PHV151" s="327"/>
      <c r="PII151" s="327"/>
      <c r="PIV151" s="327"/>
      <c r="PJI151" s="327"/>
      <c r="PJV151" s="327"/>
      <c r="PKI151" s="327"/>
      <c r="PKV151" s="327"/>
      <c r="PLI151" s="327"/>
      <c r="PLV151" s="327"/>
      <c r="PMI151" s="327"/>
      <c r="PMV151" s="327"/>
      <c r="PNI151" s="327"/>
      <c r="PNV151" s="327"/>
      <c r="POI151" s="327"/>
      <c r="POV151" s="327"/>
      <c r="PPI151" s="327"/>
      <c r="PPV151" s="327"/>
      <c r="PQI151" s="327"/>
      <c r="PQV151" s="327"/>
      <c r="PRI151" s="327"/>
      <c r="PRV151" s="327"/>
      <c r="PSI151" s="327"/>
      <c r="PSV151" s="327"/>
      <c r="PTI151" s="327"/>
      <c r="PTV151" s="327"/>
      <c r="PUI151" s="327"/>
      <c r="PUV151" s="327"/>
      <c r="PVI151" s="327"/>
      <c r="PVV151" s="327"/>
      <c r="PWI151" s="327"/>
      <c r="PWV151" s="327"/>
      <c r="PXI151" s="327"/>
      <c r="PXV151" s="327"/>
      <c r="PYI151" s="327"/>
      <c r="PYV151" s="327"/>
      <c r="PZI151" s="327"/>
      <c r="PZV151" s="327"/>
      <c r="QAI151" s="327"/>
      <c r="QAV151" s="327"/>
      <c r="QBI151" s="327"/>
      <c r="QBV151" s="327"/>
      <c r="QCI151" s="327"/>
      <c r="QCV151" s="327"/>
      <c r="QDI151" s="327"/>
      <c r="QDV151" s="327"/>
      <c r="QEI151" s="327"/>
      <c r="QEV151" s="327"/>
      <c r="QFI151" s="327"/>
      <c r="QFV151" s="327"/>
      <c r="QGI151" s="327"/>
      <c r="QGV151" s="327"/>
      <c r="QHI151" s="327"/>
      <c r="QHV151" s="327"/>
      <c r="QII151" s="327"/>
      <c r="QIV151" s="327"/>
      <c r="QJI151" s="327"/>
      <c r="QJV151" s="327"/>
      <c r="QKI151" s="327"/>
      <c r="QKV151" s="327"/>
      <c r="QLI151" s="327"/>
      <c r="QLV151" s="327"/>
      <c r="QMI151" s="327"/>
      <c r="QMV151" s="327"/>
      <c r="QNI151" s="327"/>
      <c r="QNV151" s="327"/>
      <c r="QOI151" s="327"/>
      <c r="QOV151" s="327"/>
      <c r="QPI151" s="327"/>
      <c r="QPV151" s="327"/>
      <c r="QQI151" s="327"/>
      <c r="QQV151" s="327"/>
      <c r="QRI151" s="327"/>
      <c r="QRV151" s="327"/>
      <c r="QSI151" s="327"/>
      <c r="QSV151" s="327"/>
      <c r="QTI151" s="327"/>
      <c r="QTV151" s="327"/>
      <c r="QUI151" s="327"/>
      <c r="QUV151" s="327"/>
      <c r="QVI151" s="327"/>
      <c r="QVV151" s="327"/>
      <c r="QWI151" s="327"/>
      <c r="QWV151" s="327"/>
      <c r="QXI151" s="327"/>
      <c r="QXV151" s="327"/>
      <c r="QYI151" s="327"/>
      <c r="QYV151" s="327"/>
      <c r="QZI151" s="327"/>
      <c r="QZV151" s="327"/>
      <c r="RAI151" s="327"/>
      <c r="RAV151" s="327"/>
      <c r="RBI151" s="327"/>
      <c r="RBV151" s="327"/>
      <c r="RCI151" s="327"/>
      <c r="RCV151" s="327"/>
      <c r="RDI151" s="327"/>
      <c r="RDV151" s="327"/>
      <c r="REI151" s="327"/>
      <c r="REV151" s="327"/>
      <c r="RFI151" s="327"/>
      <c r="RFV151" s="327"/>
      <c r="RGI151" s="327"/>
      <c r="RGV151" s="327"/>
      <c r="RHI151" s="327"/>
      <c r="RHV151" s="327"/>
      <c r="RII151" s="327"/>
      <c r="RIV151" s="327"/>
      <c r="RJI151" s="327"/>
      <c r="RJV151" s="327"/>
      <c r="RKI151" s="327"/>
      <c r="RKV151" s="327"/>
      <c r="RLI151" s="327"/>
      <c r="RLV151" s="327"/>
      <c r="RMI151" s="327"/>
      <c r="RMV151" s="327"/>
      <c r="RNI151" s="327"/>
      <c r="RNV151" s="327"/>
      <c r="ROI151" s="327"/>
      <c r="ROV151" s="327"/>
      <c r="RPI151" s="327"/>
      <c r="RPV151" s="327"/>
      <c r="RQI151" s="327"/>
      <c r="RQV151" s="327"/>
      <c r="RRI151" s="327"/>
      <c r="RRV151" s="327"/>
      <c r="RSI151" s="327"/>
      <c r="RSV151" s="327"/>
      <c r="RTI151" s="327"/>
      <c r="RTV151" s="327"/>
      <c r="RUI151" s="327"/>
      <c r="RUV151" s="327"/>
      <c r="RVI151" s="327"/>
      <c r="RVV151" s="327"/>
      <c r="RWI151" s="327"/>
      <c r="RWV151" s="327"/>
      <c r="RXI151" s="327"/>
      <c r="RXV151" s="327"/>
      <c r="RYI151" s="327"/>
      <c r="RYV151" s="327"/>
      <c r="RZI151" s="327"/>
      <c r="RZV151" s="327"/>
      <c r="SAI151" s="327"/>
      <c r="SAV151" s="327"/>
      <c r="SBI151" s="327"/>
      <c r="SBV151" s="327"/>
      <c r="SCI151" s="327"/>
      <c r="SCV151" s="327"/>
      <c r="SDI151" s="327"/>
      <c r="SDV151" s="327"/>
      <c r="SEI151" s="327"/>
      <c r="SEV151" s="327"/>
      <c r="SFI151" s="327"/>
      <c r="SFV151" s="327"/>
      <c r="SGI151" s="327"/>
      <c r="SGV151" s="327"/>
      <c r="SHI151" s="327"/>
      <c r="SHV151" s="327"/>
      <c r="SII151" s="327"/>
      <c r="SIV151" s="327"/>
      <c r="SJI151" s="327"/>
      <c r="SJV151" s="327"/>
      <c r="SKI151" s="327"/>
      <c r="SKV151" s="327"/>
      <c r="SLI151" s="327"/>
      <c r="SLV151" s="327"/>
      <c r="SMI151" s="327"/>
      <c r="SMV151" s="327"/>
      <c r="SNI151" s="327"/>
      <c r="SNV151" s="327"/>
      <c r="SOI151" s="327"/>
      <c r="SOV151" s="327"/>
      <c r="SPI151" s="327"/>
      <c r="SPV151" s="327"/>
      <c r="SQI151" s="327"/>
      <c r="SQV151" s="327"/>
      <c r="SRI151" s="327"/>
      <c r="SRV151" s="327"/>
      <c r="SSI151" s="327"/>
      <c r="SSV151" s="327"/>
      <c r="STI151" s="327"/>
      <c r="STV151" s="327"/>
      <c r="SUI151" s="327"/>
      <c r="SUV151" s="327"/>
      <c r="SVI151" s="327"/>
      <c r="SVV151" s="327"/>
      <c r="SWI151" s="327"/>
      <c r="SWV151" s="327"/>
      <c r="SXI151" s="327"/>
      <c r="SXV151" s="327"/>
      <c r="SYI151" s="327"/>
      <c r="SYV151" s="327"/>
      <c r="SZI151" s="327"/>
      <c r="SZV151" s="327"/>
      <c r="TAI151" s="327"/>
      <c r="TAV151" s="327"/>
      <c r="TBI151" s="327"/>
      <c r="TBV151" s="327"/>
      <c r="TCI151" s="327"/>
      <c r="TCV151" s="327"/>
      <c r="TDI151" s="327"/>
      <c r="TDV151" s="327"/>
      <c r="TEI151" s="327"/>
      <c r="TEV151" s="327"/>
      <c r="TFI151" s="327"/>
      <c r="TFV151" s="327"/>
      <c r="TGI151" s="327"/>
      <c r="TGV151" s="327"/>
      <c r="THI151" s="327"/>
      <c r="THV151" s="327"/>
      <c r="TII151" s="327"/>
      <c r="TIV151" s="327"/>
      <c r="TJI151" s="327"/>
      <c r="TJV151" s="327"/>
      <c r="TKI151" s="327"/>
      <c r="TKV151" s="327"/>
      <c r="TLI151" s="327"/>
      <c r="TLV151" s="327"/>
      <c r="TMI151" s="327"/>
      <c r="TMV151" s="327"/>
      <c r="TNI151" s="327"/>
      <c r="TNV151" s="327"/>
      <c r="TOI151" s="327"/>
      <c r="TOV151" s="327"/>
      <c r="TPI151" s="327"/>
      <c r="TPV151" s="327"/>
      <c r="TQI151" s="327"/>
      <c r="TQV151" s="327"/>
      <c r="TRI151" s="327"/>
      <c r="TRV151" s="327"/>
      <c r="TSI151" s="327"/>
      <c r="TSV151" s="327"/>
      <c r="TTI151" s="327"/>
      <c r="TTV151" s="327"/>
      <c r="TUI151" s="327"/>
      <c r="TUV151" s="327"/>
      <c r="TVI151" s="327"/>
      <c r="TVV151" s="327"/>
      <c r="TWI151" s="327"/>
      <c r="TWV151" s="327"/>
      <c r="TXI151" s="327"/>
      <c r="TXV151" s="327"/>
      <c r="TYI151" s="327"/>
      <c r="TYV151" s="327"/>
      <c r="TZI151" s="327"/>
      <c r="TZV151" s="327"/>
      <c r="UAI151" s="327"/>
      <c r="UAV151" s="327"/>
      <c r="UBI151" s="327"/>
      <c r="UBV151" s="327"/>
      <c r="UCI151" s="327"/>
      <c r="UCV151" s="327"/>
      <c r="UDI151" s="327"/>
      <c r="UDV151" s="327"/>
      <c r="UEI151" s="327"/>
      <c r="UEV151" s="327"/>
      <c r="UFI151" s="327"/>
      <c r="UFV151" s="327"/>
      <c r="UGI151" s="327"/>
      <c r="UGV151" s="327"/>
      <c r="UHI151" s="327"/>
      <c r="UHV151" s="327"/>
      <c r="UII151" s="327"/>
      <c r="UIV151" s="327"/>
      <c r="UJI151" s="327"/>
      <c r="UJV151" s="327"/>
      <c r="UKI151" s="327"/>
      <c r="UKV151" s="327"/>
      <c r="ULI151" s="327"/>
      <c r="ULV151" s="327"/>
      <c r="UMI151" s="327"/>
      <c r="UMV151" s="327"/>
      <c r="UNI151" s="327"/>
      <c r="UNV151" s="327"/>
      <c r="UOI151" s="327"/>
      <c r="UOV151" s="327"/>
      <c r="UPI151" s="327"/>
      <c r="UPV151" s="327"/>
      <c r="UQI151" s="327"/>
      <c r="UQV151" s="327"/>
      <c r="URI151" s="327"/>
      <c r="URV151" s="327"/>
      <c r="USI151" s="327"/>
      <c r="USV151" s="327"/>
      <c r="UTI151" s="327"/>
      <c r="UTV151" s="327"/>
      <c r="UUI151" s="327"/>
      <c r="UUV151" s="327"/>
      <c r="UVI151" s="327"/>
      <c r="UVV151" s="327"/>
      <c r="UWI151" s="327"/>
      <c r="UWV151" s="327"/>
      <c r="UXI151" s="327"/>
      <c r="UXV151" s="327"/>
      <c r="UYI151" s="327"/>
      <c r="UYV151" s="327"/>
      <c r="UZI151" s="327"/>
      <c r="UZV151" s="327"/>
      <c r="VAI151" s="327"/>
      <c r="VAV151" s="327"/>
      <c r="VBI151" s="327"/>
      <c r="VBV151" s="327"/>
      <c r="VCI151" s="327"/>
      <c r="VCV151" s="327"/>
      <c r="VDI151" s="327"/>
      <c r="VDV151" s="327"/>
      <c r="VEI151" s="327"/>
      <c r="VEV151" s="327"/>
      <c r="VFI151" s="327"/>
      <c r="VFV151" s="327"/>
      <c r="VGI151" s="327"/>
      <c r="VGV151" s="327"/>
      <c r="VHI151" s="327"/>
      <c r="VHV151" s="327"/>
      <c r="VII151" s="327"/>
      <c r="VIV151" s="327"/>
      <c r="VJI151" s="327"/>
      <c r="VJV151" s="327"/>
      <c r="VKI151" s="327"/>
      <c r="VKV151" s="327"/>
      <c r="VLI151" s="327"/>
      <c r="VLV151" s="327"/>
      <c r="VMI151" s="327"/>
      <c r="VMV151" s="327"/>
      <c r="VNI151" s="327"/>
      <c r="VNV151" s="327"/>
      <c r="VOI151" s="327"/>
      <c r="VOV151" s="327"/>
      <c r="VPI151" s="327"/>
      <c r="VPV151" s="327"/>
      <c r="VQI151" s="327"/>
      <c r="VQV151" s="327"/>
      <c r="VRI151" s="327"/>
      <c r="VRV151" s="327"/>
      <c r="VSI151" s="327"/>
      <c r="VSV151" s="327"/>
      <c r="VTI151" s="327"/>
      <c r="VTV151" s="327"/>
      <c r="VUI151" s="327"/>
      <c r="VUV151" s="327"/>
      <c r="VVI151" s="327"/>
      <c r="VVV151" s="327"/>
      <c r="VWI151" s="327"/>
      <c r="VWV151" s="327"/>
      <c r="VXI151" s="327"/>
      <c r="VXV151" s="327"/>
      <c r="VYI151" s="327"/>
      <c r="VYV151" s="327"/>
      <c r="VZI151" s="327"/>
      <c r="VZV151" s="327"/>
      <c r="WAI151" s="327"/>
      <c r="WAV151" s="327"/>
      <c r="WBI151" s="327"/>
      <c r="WBV151" s="327"/>
      <c r="WCI151" s="327"/>
      <c r="WCV151" s="327"/>
      <c r="WDI151" s="327"/>
      <c r="WDV151" s="327"/>
      <c r="WEI151" s="327"/>
      <c r="WEV151" s="327"/>
      <c r="WFI151" s="327"/>
      <c r="WFV151" s="327"/>
      <c r="WGI151" s="327"/>
      <c r="WGV151" s="327"/>
      <c r="WHI151" s="327"/>
      <c r="WHV151" s="327"/>
      <c r="WII151" s="327"/>
      <c r="WIV151" s="327"/>
      <c r="WJI151" s="327"/>
      <c r="WJV151" s="327"/>
      <c r="WKI151" s="327"/>
      <c r="WKV151" s="327"/>
      <c r="WLI151" s="327"/>
      <c r="WLV151" s="327"/>
      <c r="WMI151" s="327"/>
      <c r="WMV151" s="327"/>
      <c r="WNI151" s="327"/>
      <c r="WNV151" s="327"/>
      <c r="WOI151" s="327"/>
      <c r="WOV151" s="327"/>
      <c r="WPI151" s="327"/>
      <c r="WPV151" s="327"/>
      <c r="WQI151" s="327"/>
      <c r="WQV151" s="327"/>
      <c r="WRI151" s="327"/>
      <c r="WRV151" s="327"/>
      <c r="WSI151" s="327"/>
      <c r="WSV151" s="327"/>
      <c r="WTI151" s="327"/>
      <c r="WTV151" s="327"/>
      <c r="WUI151" s="327"/>
      <c r="WUV151" s="327"/>
      <c r="WVI151" s="327"/>
      <c r="WVV151" s="327"/>
      <c r="WWI151" s="327"/>
      <c r="WWV151" s="327"/>
      <c r="WXI151" s="327"/>
      <c r="WXV151" s="327"/>
      <c r="WYI151" s="327"/>
      <c r="WYV151" s="327"/>
      <c r="WZI151" s="327"/>
      <c r="WZV151" s="327"/>
      <c r="XAI151" s="327"/>
      <c r="XAV151" s="327"/>
      <c r="XBI151" s="327"/>
      <c r="XBV151" s="327"/>
      <c r="XCI151" s="327"/>
      <c r="XCV151" s="327"/>
      <c r="XDI151" s="327"/>
      <c r="XDV151" s="327"/>
      <c r="XEI151" s="327"/>
      <c r="XEV151" s="327"/>
    </row>
    <row r="152" spans="2:1023 1036:2037 2050:3064 3077:4091 4104:5118 5131:6132 6145:7159 7172:8186 8199:9213 9226:10240 10253:11254 11267:12281 12294:13308 13321:14335 14348:15349 15362:16376" s="326" customFormat="1" ht="24" customHeight="1" x14ac:dyDescent="0.35">
      <c r="B152" s="369" t="s">
        <v>344</v>
      </c>
      <c r="C152" s="369" t="s">
        <v>367</v>
      </c>
      <c r="D152" s="369" t="s">
        <v>311</v>
      </c>
      <c r="E152" s="369" t="s">
        <v>436</v>
      </c>
      <c r="F152" s="369"/>
      <c r="G152" s="369" t="s">
        <v>71</v>
      </c>
      <c r="H152" s="369" t="s">
        <v>398</v>
      </c>
      <c r="I152" s="369" t="s">
        <v>96</v>
      </c>
      <c r="J152" s="370">
        <v>11125292746</v>
      </c>
      <c r="K152" s="369" t="s">
        <v>71</v>
      </c>
      <c r="L152" s="369"/>
      <c r="M152" s="369"/>
      <c r="N152" s="369"/>
      <c r="V152" s="327"/>
      <c r="AI152" s="327"/>
      <c r="AV152" s="327"/>
      <c r="BI152" s="327"/>
      <c r="BV152" s="327"/>
      <c r="CI152" s="327"/>
      <c r="CV152" s="327"/>
      <c r="DI152" s="327"/>
      <c r="DV152" s="327"/>
      <c r="EI152" s="327"/>
      <c r="EV152" s="327"/>
      <c r="FI152" s="327"/>
      <c r="FV152" s="327"/>
      <c r="GI152" s="327"/>
      <c r="GV152" s="327"/>
      <c r="HI152" s="327"/>
      <c r="HV152" s="327"/>
      <c r="II152" s="327"/>
      <c r="IV152" s="327"/>
      <c r="JI152" s="327"/>
      <c r="JV152" s="327"/>
      <c r="KI152" s="327"/>
      <c r="KV152" s="327"/>
      <c r="LI152" s="327"/>
      <c r="LV152" s="327"/>
      <c r="MI152" s="327"/>
      <c r="MV152" s="327"/>
      <c r="NI152" s="327"/>
      <c r="NV152" s="327"/>
      <c r="OI152" s="327"/>
      <c r="OV152" s="327"/>
      <c r="PI152" s="327"/>
      <c r="PV152" s="327"/>
      <c r="QI152" s="327"/>
      <c r="QV152" s="327"/>
      <c r="RI152" s="327"/>
      <c r="RV152" s="327"/>
      <c r="SI152" s="327"/>
      <c r="SV152" s="327"/>
      <c r="TI152" s="327"/>
      <c r="TV152" s="327"/>
      <c r="UI152" s="327"/>
      <c r="UV152" s="327"/>
      <c r="VI152" s="327"/>
      <c r="VV152" s="327"/>
      <c r="WI152" s="327"/>
      <c r="WV152" s="327"/>
      <c r="XI152" s="327"/>
      <c r="XV152" s="327"/>
      <c r="YI152" s="327"/>
      <c r="YV152" s="327"/>
      <c r="ZI152" s="327"/>
      <c r="ZV152" s="327"/>
      <c r="AAI152" s="327"/>
      <c r="AAV152" s="327"/>
      <c r="ABI152" s="327"/>
      <c r="ABV152" s="327"/>
      <c r="ACI152" s="327"/>
      <c r="ACV152" s="327"/>
      <c r="ADI152" s="327"/>
      <c r="ADV152" s="327"/>
      <c r="AEI152" s="327"/>
      <c r="AEV152" s="327"/>
      <c r="AFI152" s="327"/>
      <c r="AFV152" s="327"/>
      <c r="AGI152" s="327"/>
      <c r="AGV152" s="327"/>
      <c r="AHI152" s="327"/>
      <c r="AHV152" s="327"/>
      <c r="AII152" s="327"/>
      <c r="AIV152" s="327"/>
      <c r="AJI152" s="327"/>
      <c r="AJV152" s="327"/>
      <c r="AKI152" s="327"/>
      <c r="AKV152" s="327"/>
      <c r="ALI152" s="327"/>
      <c r="ALV152" s="327"/>
      <c r="AMI152" s="327"/>
      <c r="AMV152" s="327"/>
      <c r="ANI152" s="327"/>
      <c r="ANV152" s="327"/>
      <c r="AOI152" s="327"/>
      <c r="AOV152" s="327"/>
      <c r="API152" s="327"/>
      <c r="APV152" s="327"/>
      <c r="AQI152" s="327"/>
      <c r="AQV152" s="327"/>
      <c r="ARI152" s="327"/>
      <c r="ARV152" s="327"/>
      <c r="ASI152" s="327"/>
      <c r="ASV152" s="327"/>
      <c r="ATI152" s="327"/>
      <c r="ATV152" s="327"/>
      <c r="AUI152" s="327"/>
      <c r="AUV152" s="327"/>
      <c r="AVI152" s="327"/>
      <c r="AVV152" s="327"/>
      <c r="AWI152" s="327"/>
      <c r="AWV152" s="327"/>
      <c r="AXI152" s="327"/>
      <c r="AXV152" s="327"/>
      <c r="AYI152" s="327"/>
      <c r="AYV152" s="327"/>
      <c r="AZI152" s="327"/>
      <c r="AZV152" s="327"/>
      <c r="BAI152" s="327"/>
      <c r="BAV152" s="327"/>
      <c r="BBI152" s="327"/>
      <c r="BBV152" s="327"/>
      <c r="BCI152" s="327"/>
      <c r="BCV152" s="327"/>
      <c r="BDI152" s="327"/>
      <c r="BDV152" s="327"/>
      <c r="BEI152" s="327"/>
      <c r="BEV152" s="327"/>
      <c r="BFI152" s="327"/>
      <c r="BFV152" s="327"/>
      <c r="BGI152" s="327"/>
      <c r="BGV152" s="327"/>
      <c r="BHI152" s="327"/>
      <c r="BHV152" s="327"/>
      <c r="BII152" s="327"/>
      <c r="BIV152" s="327"/>
      <c r="BJI152" s="327"/>
      <c r="BJV152" s="327"/>
      <c r="BKI152" s="327"/>
      <c r="BKV152" s="327"/>
      <c r="BLI152" s="327"/>
      <c r="BLV152" s="327"/>
      <c r="BMI152" s="327"/>
      <c r="BMV152" s="327"/>
      <c r="BNI152" s="327"/>
      <c r="BNV152" s="327"/>
      <c r="BOI152" s="327"/>
      <c r="BOV152" s="327"/>
      <c r="BPI152" s="327"/>
      <c r="BPV152" s="327"/>
      <c r="BQI152" s="327"/>
      <c r="BQV152" s="327"/>
      <c r="BRI152" s="327"/>
      <c r="BRV152" s="327"/>
      <c r="BSI152" s="327"/>
      <c r="BSV152" s="327"/>
      <c r="BTI152" s="327"/>
      <c r="BTV152" s="327"/>
      <c r="BUI152" s="327"/>
      <c r="BUV152" s="327"/>
      <c r="BVI152" s="327"/>
      <c r="BVV152" s="327"/>
      <c r="BWI152" s="327"/>
      <c r="BWV152" s="327"/>
      <c r="BXI152" s="327"/>
      <c r="BXV152" s="327"/>
      <c r="BYI152" s="327"/>
      <c r="BYV152" s="327"/>
      <c r="BZI152" s="327"/>
      <c r="BZV152" s="327"/>
      <c r="CAI152" s="327"/>
      <c r="CAV152" s="327"/>
      <c r="CBI152" s="327"/>
      <c r="CBV152" s="327"/>
      <c r="CCI152" s="327"/>
      <c r="CCV152" s="327"/>
      <c r="CDI152" s="327"/>
      <c r="CDV152" s="327"/>
      <c r="CEI152" s="327"/>
      <c r="CEV152" s="327"/>
      <c r="CFI152" s="327"/>
      <c r="CFV152" s="327"/>
      <c r="CGI152" s="327"/>
      <c r="CGV152" s="327"/>
      <c r="CHI152" s="327"/>
      <c r="CHV152" s="327"/>
      <c r="CII152" s="327"/>
      <c r="CIV152" s="327"/>
      <c r="CJI152" s="327"/>
      <c r="CJV152" s="327"/>
      <c r="CKI152" s="327"/>
      <c r="CKV152" s="327"/>
      <c r="CLI152" s="327"/>
      <c r="CLV152" s="327"/>
      <c r="CMI152" s="327"/>
      <c r="CMV152" s="327"/>
      <c r="CNI152" s="327"/>
      <c r="CNV152" s="327"/>
      <c r="COI152" s="327"/>
      <c r="COV152" s="327"/>
      <c r="CPI152" s="327"/>
      <c r="CPV152" s="327"/>
      <c r="CQI152" s="327"/>
      <c r="CQV152" s="327"/>
      <c r="CRI152" s="327"/>
      <c r="CRV152" s="327"/>
      <c r="CSI152" s="327"/>
      <c r="CSV152" s="327"/>
      <c r="CTI152" s="327"/>
      <c r="CTV152" s="327"/>
      <c r="CUI152" s="327"/>
      <c r="CUV152" s="327"/>
      <c r="CVI152" s="327"/>
      <c r="CVV152" s="327"/>
      <c r="CWI152" s="327"/>
      <c r="CWV152" s="327"/>
      <c r="CXI152" s="327"/>
      <c r="CXV152" s="327"/>
      <c r="CYI152" s="327"/>
      <c r="CYV152" s="327"/>
      <c r="CZI152" s="327"/>
      <c r="CZV152" s="327"/>
      <c r="DAI152" s="327"/>
      <c r="DAV152" s="327"/>
      <c r="DBI152" s="327"/>
      <c r="DBV152" s="327"/>
      <c r="DCI152" s="327"/>
      <c r="DCV152" s="327"/>
      <c r="DDI152" s="327"/>
      <c r="DDV152" s="327"/>
      <c r="DEI152" s="327"/>
      <c r="DEV152" s="327"/>
      <c r="DFI152" s="327"/>
      <c r="DFV152" s="327"/>
      <c r="DGI152" s="327"/>
      <c r="DGV152" s="327"/>
      <c r="DHI152" s="327"/>
      <c r="DHV152" s="327"/>
      <c r="DII152" s="327"/>
      <c r="DIV152" s="327"/>
      <c r="DJI152" s="327"/>
      <c r="DJV152" s="327"/>
      <c r="DKI152" s="327"/>
      <c r="DKV152" s="327"/>
      <c r="DLI152" s="327"/>
      <c r="DLV152" s="327"/>
      <c r="DMI152" s="327"/>
      <c r="DMV152" s="327"/>
      <c r="DNI152" s="327"/>
      <c r="DNV152" s="327"/>
      <c r="DOI152" s="327"/>
      <c r="DOV152" s="327"/>
      <c r="DPI152" s="327"/>
      <c r="DPV152" s="327"/>
      <c r="DQI152" s="327"/>
      <c r="DQV152" s="327"/>
      <c r="DRI152" s="327"/>
      <c r="DRV152" s="327"/>
      <c r="DSI152" s="327"/>
      <c r="DSV152" s="327"/>
      <c r="DTI152" s="327"/>
      <c r="DTV152" s="327"/>
      <c r="DUI152" s="327"/>
      <c r="DUV152" s="327"/>
      <c r="DVI152" s="327"/>
      <c r="DVV152" s="327"/>
      <c r="DWI152" s="327"/>
      <c r="DWV152" s="327"/>
      <c r="DXI152" s="327"/>
      <c r="DXV152" s="327"/>
      <c r="DYI152" s="327"/>
      <c r="DYV152" s="327"/>
      <c r="DZI152" s="327"/>
      <c r="DZV152" s="327"/>
      <c r="EAI152" s="327"/>
      <c r="EAV152" s="327"/>
      <c r="EBI152" s="327"/>
      <c r="EBV152" s="327"/>
      <c r="ECI152" s="327"/>
      <c r="ECV152" s="327"/>
      <c r="EDI152" s="327"/>
      <c r="EDV152" s="327"/>
      <c r="EEI152" s="327"/>
      <c r="EEV152" s="327"/>
      <c r="EFI152" s="327"/>
      <c r="EFV152" s="327"/>
      <c r="EGI152" s="327"/>
      <c r="EGV152" s="327"/>
      <c r="EHI152" s="327"/>
      <c r="EHV152" s="327"/>
      <c r="EII152" s="327"/>
      <c r="EIV152" s="327"/>
      <c r="EJI152" s="327"/>
      <c r="EJV152" s="327"/>
      <c r="EKI152" s="327"/>
      <c r="EKV152" s="327"/>
      <c r="ELI152" s="327"/>
      <c r="ELV152" s="327"/>
      <c r="EMI152" s="327"/>
      <c r="EMV152" s="327"/>
      <c r="ENI152" s="327"/>
      <c r="ENV152" s="327"/>
      <c r="EOI152" s="327"/>
      <c r="EOV152" s="327"/>
      <c r="EPI152" s="327"/>
      <c r="EPV152" s="327"/>
      <c r="EQI152" s="327"/>
      <c r="EQV152" s="327"/>
      <c r="ERI152" s="327"/>
      <c r="ERV152" s="327"/>
      <c r="ESI152" s="327"/>
      <c r="ESV152" s="327"/>
      <c r="ETI152" s="327"/>
      <c r="ETV152" s="327"/>
      <c r="EUI152" s="327"/>
      <c r="EUV152" s="327"/>
      <c r="EVI152" s="327"/>
      <c r="EVV152" s="327"/>
      <c r="EWI152" s="327"/>
      <c r="EWV152" s="327"/>
      <c r="EXI152" s="327"/>
      <c r="EXV152" s="327"/>
      <c r="EYI152" s="327"/>
      <c r="EYV152" s="327"/>
      <c r="EZI152" s="327"/>
      <c r="EZV152" s="327"/>
      <c r="FAI152" s="327"/>
      <c r="FAV152" s="327"/>
      <c r="FBI152" s="327"/>
      <c r="FBV152" s="327"/>
      <c r="FCI152" s="327"/>
      <c r="FCV152" s="327"/>
      <c r="FDI152" s="327"/>
      <c r="FDV152" s="327"/>
      <c r="FEI152" s="327"/>
      <c r="FEV152" s="327"/>
      <c r="FFI152" s="327"/>
      <c r="FFV152" s="327"/>
      <c r="FGI152" s="327"/>
      <c r="FGV152" s="327"/>
      <c r="FHI152" s="327"/>
      <c r="FHV152" s="327"/>
      <c r="FII152" s="327"/>
      <c r="FIV152" s="327"/>
      <c r="FJI152" s="327"/>
      <c r="FJV152" s="327"/>
      <c r="FKI152" s="327"/>
      <c r="FKV152" s="327"/>
      <c r="FLI152" s="327"/>
      <c r="FLV152" s="327"/>
      <c r="FMI152" s="327"/>
      <c r="FMV152" s="327"/>
      <c r="FNI152" s="327"/>
      <c r="FNV152" s="327"/>
      <c r="FOI152" s="327"/>
      <c r="FOV152" s="327"/>
      <c r="FPI152" s="327"/>
      <c r="FPV152" s="327"/>
      <c r="FQI152" s="327"/>
      <c r="FQV152" s="327"/>
      <c r="FRI152" s="327"/>
      <c r="FRV152" s="327"/>
      <c r="FSI152" s="327"/>
      <c r="FSV152" s="327"/>
      <c r="FTI152" s="327"/>
      <c r="FTV152" s="327"/>
      <c r="FUI152" s="327"/>
      <c r="FUV152" s="327"/>
      <c r="FVI152" s="327"/>
      <c r="FVV152" s="327"/>
      <c r="FWI152" s="327"/>
      <c r="FWV152" s="327"/>
      <c r="FXI152" s="327"/>
      <c r="FXV152" s="327"/>
      <c r="FYI152" s="327"/>
      <c r="FYV152" s="327"/>
      <c r="FZI152" s="327"/>
      <c r="FZV152" s="327"/>
      <c r="GAI152" s="327"/>
      <c r="GAV152" s="327"/>
      <c r="GBI152" s="327"/>
      <c r="GBV152" s="327"/>
      <c r="GCI152" s="327"/>
      <c r="GCV152" s="327"/>
      <c r="GDI152" s="327"/>
      <c r="GDV152" s="327"/>
      <c r="GEI152" s="327"/>
      <c r="GEV152" s="327"/>
      <c r="GFI152" s="327"/>
      <c r="GFV152" s="327"/>
      <c r="GGI152" s="327"/>
      <c r="GGV152" s="327"/>
      <c r="GHI152" s="327"/>
      <c r="GHV152" s="327"/>
      <c r="GII152" s="327"/>
      <c r="GIV152" s="327"/>
      <c r="GJI152" s="327"/>
      <c r="GJV152" s="327"/>
      <c r="GKI152" s="327"/>
      <c r="GKV152" s="327"/>
      <c r="GLI152" s="327"/>
      <c r="GLV152" s="327"/>
      <c r="GMI152" s="327"/>
      <c r="GMV152" s="327"/>
      <c r="GNI152" s="327"/>
      <c r="GNV152" s="327"/>
      <c r="GOI152" s="327"/>
      <c r="GOV152" s="327"/>
      <c r="GPI152" s="327"/>
      <c r="GPV152" s="327"/>
      <c r="GQI152" s="327"/>
      <c r="GQV152" s="327"/>
      <c r="GRI152" s="327"/>
      <c r="GRV152" s="327"/>
      <c r="GSI152" s="327"/>
      <c r="GSV152" s="327"/>
      <c r="GTI152" s="327"/>
      <c r="GTV152" s="327"/>
      <c r="GUI152" s="327"/>
      <c r="GUV152" s="327"/>
      <c r="GVI152" s="327"/>
      <c r="GVV152" s="327"/>
      <c r="GWI152" s="327"/>
      <c r="GWV152" s="327"/>
      <c r="GXI152" s="327"/>
      <c r="GXV152" s="327"/>
      <c r="GYI152" s="327"/>
      <c r="GYV152" s="327"/>
      <c r="GZI152" s="327"/>
      <c r="GZV152" s="327"/>
      <c r="HAI152" s="327"/>
      <c r="HAV152" s="327"/>
      <c r="HBI152" s="327"/>
      <c r="HBV152" s="327"/>
      <c r="HCI152" s="327"/>
      <c r="HCV152" s="327"/>
      <c r="HDI152" s="327"/>
      <c r="HDV152" s="327"/>
      <c r="HEI152" s="327"/>
      <c r="HEV152" s="327"/>
      <c r="HFI152" s="327"/>
      <c r="HFV152" s="327"/>
      <c r="HGI152" s="327"/>
      <c r="HGV152" s="327"/>
      <c r="HHI152" s="327"/>
      <c r="HHV152" s="327"/>
      <c r="HII152" s="327"/>
      <c r="HIV152" s="327"/>
      <c r="HJI152" s="327"/>
      <c r="HJV152" s="327"/>
      <c r="HKI152" s="327"/>
      <c r="HKV152" s="327"/>
      <c r="HLI152" s="327"/>
      <c r="HLV152" s="327"/>
      <c r="HMI152" s="327"/>
      <c r="HMV152" s="327"/>
      <c r="HNI152" s="327"/>
      <c r="HNV152" s="327"/>
      <c r="HOI152" s="327"/>
      <c r="HOV152" s="327"/>
      <c r="HPI152" s="327"/>
      <c r="HPV152" s="327"/>
      <c r="HQI152" s="327"/>
      <c r="HQV152" s="327"/>
      <c r="HRI152" s="327"/>
      <c r="HRV152" s="327"/>
      <c r="HSI152" s="327"/>
      <c r="HSV152" s="327"/>
      <c r="HTI152" s="327"/>
      <c r="HTV152" s="327"/>
      <c r="HUI152" s="327"/>
      <c r="HUV152" s="327"/>
      <c r="HVI152" s="327"/>
      <c r="HVV152" s="327"/>
      <c r="HWI152" s="327"/>
      <c r="HWV152" s="327"/>
      <c r="HXI152" s="327"/>
      <c r="HXV152" s="327"/>
      <c r="HYI152" s="327"/>
      <c r="HYV152" s="327"/>
      <c r="HZI152" s="327"/>
      <c r="HZV152" s="327"/>
      <c r="IAI152" s="327"/>
      <c r="IAV152" s="327"/>
      <c r="IBI152" s="327"/>
      <c r="IBV152" s="327"/>
      <c r="ICI152" s="327"/>
      <c r="ICV152" s="327"/>
      <c r="IDI152" s="327"/>
      <c r="IDV152" s="327"/>
      <c r="IEI152" s="327"/>
      <c r="IEV152" s="327"/>
      <c r="IFI152" s="327"/>
      <c r="IFV152" s="327"/>
      <c r="IGI152" s="327"/>
      <c r="IGV152" s="327"/>
      <c r="IHI152" s="327"/>
      <c r="IHV152" s="327"/>
      <c r="III152" s="327"/>
      <c r="IIV152" s="327"/>
      <c r="IJI152" s="327"/>
      <c r="IJV152" s="327"/>
      <c r="IKI152" s="327"/>
      <c r="IKV152" s="327"/>
      <c r="ILI152" s="327"/>
      <c r="ILV152" s="327"/>
      <c r="IMI152" s="327"/>
      <c r="IMV152" s="327"/>
      <c r="INI152" s="327"/>
      <c r="INV152" s="327"/>
      <c r="IOI152" s="327"/>
      <c r="IOV152" s="327"/>
      <c r="IPI152" s="327"/>
      <c r="IPV152" s="327"/>
      <c r="IQI152" s="327"/>
      <c r="IQV152" s="327"/>
      <c r="IRI152" s="327"/>
      <c r="IRV152" s="327"/>
      <c r="ISI152" s="327"/>
      <c r="ISV152" s="327"/>
      <c r="ITI152" s="327"/>
      <c r="ITV152" s="327"/>
      <c r="IUI152" s="327"/>
      <c r="IUV152" s="327"/>
      <c r="IVI152" s="327"/>
      <c r="IVV152" s="327"/>
      <c r="IWI152" s="327"/>
      <c r="IWV152" s="327"/>
      <c r="IXI152" s="327"/>
      <c r="IXV152" s="327"/>
      <c r="IYI152" s="327"/>
      <c r="IYV152" s="327"/>
      <c r="IZI152" s="327"/>
      <c r="IZV152" s="327"/>
      <c r="JAI152" s="327"/>
      <c r="JAV152" s="327"/>
      <c r="JBI152" s="327"/>
      <c r="JBV152" s="327"/>
      <c r="JCI152" s="327"/>
      <c r="JCV152" s="327"/>
      <c r="JDI152" s="327"/>
      <c r="JDV152" s="327"/>
      <c r="JEI152" s="327"/>
      <c r="JEV152" s="327"/>
      <c r="JFI152" s="327"/>
      <c r="JFV152" s="327"/>
      <c r="JGI152" s="327"/>
      <c r="JGV152" s="327"/>
      <c r="JHI152" s="327"/>
      <c r="JHV152" s="327"/>
      <c r="JII152" s="327"/>
      <c r="JIV152" s="327"/>
      <c r="JJI152" s="327"/>
      <c r="JJV152" s="327"/>
      <c r="JKI152" s="327"/>
      <c r="JKV152" s="327"/>
      <c r="JLI152" s="327"/>
      <c r="JLV152" s="327"/>
      <c r="JMI152" s="327"/>
      <c r="JMV152" s="327"/>
      <c r="JNI152" s="327"/>
      <c r="JNV152" s="327"/>
      <c r="JOI152" s="327"/>
      <c r="JOV152" s="327"/>
      <c r="JPI152" s="327"/>
      <c r="JPV152" s="327"/>
      <c r="JQI152" s="327"/>
      <c r="JQV152" s="327"/>
      <c r="JRI152" s="327"/>
      <c r="JRV152" s="327"/>
      <c r="JSI152" s="327"/>
      <c r="JSV152" s="327"/>
      <c r="JTI152" s="327"/>
      <c r="JTV152" s="327"/>
      <c r="JUI152" s="327"/>
      <c r="JUV152" s="327"/>
      <c r="JVI152" s="327"/>
      <c r="JVV152" s="327"/>
      <c r="JWI152" s="327"/>
      <c r="JWV152" s="327"/>
      <c r="JXI152" s="327"/>
      <c r="JXV152" s="327"/>
      <c r="JYI152" s="327"/>
      <c r="JYV152" s="327"/>
      <c r="JZI152" s="327"/>
      <c r="JZV152" s="327"/>
      <c r="KAI152" s="327"/>
      <c r="KAV152" s="327"/>
      <c r="KBI152" s="327"/>
      <c r="KBV152" s="327"/>
      <c r="KCI152" s="327"/>
      <c r="KCV152" s="327"/>
      <c r="KDI152" s="327"/>
      <c r="KDV152" s="327"/>
      <c r="KEI152" s="327"/>
      <c r="KEV152" s="327"/>
      <c r="KFI152" s="327"/>
      <c r="KFV152" s="327"/>
      <c r="KGI152" s="327"/>
      <c r="KGV152" s="327"/>
      <c r="KHI152" s="327"/>
      <c r="KHV152" s="327"/>
      <c r="KII152" s="327"/>
      <c r="KIV152" s="327"/>
      <c r="KJI152" s="327"/>
      <c r="KJV152" s="327"/>
      <c r="KKI152" s="327"/>
      <c r="KKV152" s="327"/>
      <c r="KLI152" s="327"/>
      <c r="KLV152" s="327"/>
      <c r="KMI152" s="327"/>
      <c r="KMV152" s="327"/>
      <c r="KNI152" s="327"/>
      <c r="KNV152" s="327"/>
      <c r="KOI152" s="327"/>
      <c r="KOV152" s="327"/>
      <c r="KPI152" s="327"/>
      <c r="KPV152" s="327"/>
      <c r="KQI152" s="327"/>
      <c r="KQV152" s="327"/>
      <c r="KRI152" s="327"/>
      <c r="KRV152" s="327"/>
      <c r="KSI152" s="327"/>
      <c r="KSV152" s="327"/>
      <c r="KTI152" s="327"/>
      <c r="KTV152" s="327"/>
      <c r="KUI152" s="327"/>
      <c r="KUV152" s="327"/>
      <c r="KVI152" s="327"/>
      <c r="KVV152" s="327"/>
      <c r="KWI152" s="327"/>
      <c r="KWV152" s="327"/>
      <c r="KXI152" s="327"/>
      <c r="KXV152" s="327"/>
      <c r="KYI152" s="327"/>
      <c r="KYV152" s="327"/>
      <c r="KZI152" s="327"/>
      <c r="KZV152" s="327"/>
      <c r="LAI152" s="327"/>
      <c r="LAV152" s="327"/>
      <c r="LBI152" s="327"/>
      <c r="LBV152" s="327"/>
      <c r="LCI152" s="327"/>
      <c r="LCV152" s="327"/>
      <c r="LDI152" s="327"/>
      <c r="LDV152" s="327"/>
      <c r="LEI152" s="327"/>
      <c r="LEV152" s="327"/>
      <c r="LFI152" s="327"/>
      <c r="LFV152" s="327"/>
      <c r="LGI152" s="327"/>
      <c r="LGV152" s="327"/>
      <c r="LHI152" s="327"/>
      <c r="LHV152" s="327"/>
      <c r="LII152" s="327"/>
      <c r="LIV152" s="327"/>
      <c r="LJI152" s="327"/>
      <c r="LJV152" s="327"/>
      <c r="LKI152" s="327"/>
      <c r="LKV152" s="327"/>
      <c r="LLI152" s="327"/>
      <c r="LLV152" s="327"/>
      <c r="LMI152" s="327"/>
      <c r="LMV152" s="327"/>
      <c r="LNI152" s="327"/>
      <c r="LNV152" s="327"/>
      <c r="LOI152" s="327"/>
      <c r="LOV152" s="327"/>
      <c r="LPI152" s="327"/>
      <c r="LPV152" s="327"/>
      <c r="LQI152" s="327"/>
      <c r="LQV152" s="327"/>
      <c r="LRI152" s="327"/>
      <c r="LRV152" s="327"/>
      <c r="LSI152" s="327"/>
      <c r="LSV152" s="327"/>
      <c r="LTI152" s="327"/>
      <c r="LTV152" s="327"/>
      <c r="LUI152" s="327"/>
      <c r="LUV152" s="327"/>
      <c r="LVI152" s="327"/>
      <c r="LVV152" s="327"/>
      <c r="LWI152" s="327"/>
      <c r="LWV152" s="327"/>
      <c r="LXI152" s="327"/>
      <c r="LXV152" s="327"/>
      <c r="LYI152" s="327"/>
      <c r="LYV152" s="327"/>
      <c r="LZI152" s="327"/>
      <c r="LZV152" s="327"/>
      <c r="MAI152" s="327"/>
      <c r="MAV152" s="327"/>
      <c r="MBI152" s="327"/>
      <c r="MBV152" s="327"/>
      <c r="MCI152" s="327"/>
      <c r="MCV152" s="327"/>
      <c r="MDI152" s="327"/>
      <c r="MDV152" s="327"/>
      <c r="MEI152" s="327"/>
      <c r="MEV152" s="327"/>
      <c r="MFI152" s="327"/>
      <c r="MFV152" s="327"/>
      <c r="MGI152" s="327"/>
      <c r="MGV152" s="327"/>
      <c r="MHI152" s="327"/>
      <c r="MHV152" s="327"/>
      <c r="MII152" s="327"/>
      <c r="MIV152" s="327"/>
      <c r="MJI152" s="327"/>
      <c r="MJV152" s="327"/>
      <c r="MKI152" s="327"/>
      <c r="MKV152" s="327"/>
      <c r="MLI152" s="327"/>
      <c r="MLV152" s="327"/>
      <c r="MMI152" s="327"/>
      <c r="MMV152" s="327"/>
      <c r="MNI152" s="327"/>
      <c r="MNV152" s="327"/>
      <c r="MOI152" s="327"/>
      <c r="MOV152" s="327"/>
      <c r="MPI152" s="327"/>
      <c r="MPV152" s="327"/>
      <c r="MQI152" s="327"/>
      <c r="MQV152" s="327"/>
      <c r="MRI152" s="327"/>
      <c r="MRV152" s="327"/>
      <c r="MSI152" s="327"/>
      <c r="MSV152" s="327"/>
      <c r="MTI152" s="327"/>
      <c r="MTV152" s="327"/>
      <c r="MUI152" s="327"/>
      <c r="MUV152" s="327"/>
      <c r="MVI152" s="327"/>
      <c r="MVV152" s="327"/>
      <c r="MWI152" s="327"/>
      <c r="MWV152" s="327"/>
      <c r="MXI152" s="327"/>
      <c r="MXV152" s="327"/>
      <c r="MYI152" s="327"/>
      <c r="MYV152" s="327"/>
      <c r="MZI152" s="327"/>
      <c r="MZV152" s="327"/>
      <c r="NAI152" s="327"/>
      <c r="NAV152" s="327"/>
      <c r="NBI152" s="327"/>
      <c r="NBV152" s="327"/>
      <c r="NCI152" s="327"/>
      <c r="NCV152" s="327"/>
      <c r="NDI152" s="327"/>
      <c r="NDV152" s="327"/>
      <c r="NEI152" s="327"/>
      <c r="NEV152" s="327"/>
      <c r="NFI152" s="327"/>
      <c r="NFV152" s="327"/>
      <c r="NGI152" s="327"/>
      <c r="NGV152" s="327"/>
      <c r="NHI152" s="327"/>
      <c r="NHV152" s="327"/>
      <c r="NII152" s="327"/>
      <c r="NIV152" s="327"/>
      <c r="NJI152" s="327"/>
      <c r="NJV152" s="327"/>
      <c r="NKI152" s="327"/>
      <c r="NKV152" s="327"/>
      <c r="NLI152" s="327"/>
      <c r="NLV152" s="327"/>
      <c r="NMI152" s="327"/>
      <c r="NMV152" s="327"/>
      <c r="NNI152" s="327"/>
      <c r="NNV152" s="327"/>
      <c r="NOI152" s="327"/>
      <c r="NOV152" s="327"/>
      <c r="NPI152" s="327"/>
      <c r="NPV152" s="327"/>
      <c r="NQI152" s="327"/>
      <c r="NQV152" s="327"/>
      <c r="NRI152" s="327"/>
      <c r="NRV152" s="327"/>
      <c r="NSI152" s="327"/>
      <c r="NSV152" s="327"/>
      <c r="NTI152" s="327"/>
      <c r="NTV152" s="327"/>
      <c r="NUI152" s="327"/>
      <c r="NUV152" s="327"/>
      <c r="NVI152" s="327"/>
      <c r="NVV152" s="327"/>
      <c r="NWI152" s="327"/>
      <c r="NWV152" s="327"/>
      <c r="NXI152" s="327"/>
      <c r="NXV152" s="327"/>
      <c r="NYI152" s="327"/>
      <c r="NYV152" s="327"/>
      <c r="NZI152" s="327"/>
      <c r="NZV152" s="327"/>
      <c r="OAI152" s="327"/>
      <c r="OAV152" s="327"/>
      <c r="OBI152" s="327"/>
      <c r="OBV152" s="327"/>
      <c r="OCI152" s="327"/>
      <c r="OCV152" s="327"/>
      <c r="ODI152" s="327"/>
      <c r="ODV152" s="327"/>
      <c r="OEI152" s="327"/>
      <c r="OEV152" s="327"/>
      <c r="OFI152" s="327"/>
      <c r="OFV152" s="327"/>
      <c r="OGI152" s="327"/>
      <c r="OGV152" s="327"/>
      <c r="OHI152" s="327"/>
      <c r="OHV152" s="327"/>
      <c r="OII152" s="327"/>
      <c r="OIV152" s="327"/>
      <c r="OJI152" s="327"/>
      <c r="OJV152" s="327"/>
      <c r="OKI152" s="327"/>
      <c r="OKV152" s="327"/>
      <c r="OLI152" s="327"/>
      <c r="OLV152" s="327"/>
      <c r="OMI152" s="327"/>
      <c r="OMV152" s="327"/>
      <c r="ONI152" s="327"/>
      <c r="ONV152" s="327"/>
      <c r="OOI152" s="327"/>
      <c r="OOV152" s="327"/>
      <c r="OPI152" s="327"/>
      <c r="OPV152" s="327"/>
      <c r="OQI152" s="327"/>
      <c r="OQV152" s="327"/>
      <c r="ORI152" s="327"/>
      <c r="ORV152" s="327"/>
      <c r="OSI152" s="327"/>
      <c r="OSV152" s="327"/>
      <c r="OTI152" s="327"/>
      <c r="OTV152" s="327"/>
      <c r="OUI152" s="327"/>
      <c r="OUV152" s="327"/>
      <c r="OVI152" s="327"/>
      <c r="OVV152" s="327"/>
      <c r="OWI152" s="327"/>
      <c r="OWV152" s="327"/>
      <c r="OXI152" s="327"/>
      <c r="OXV152" s="327"/>
      <c r="OYI152" s="327"/>
      <c r="OYV152" s="327"/>
      <c r="OZI152" s="327"/>
      <c r="OZV152" s="327"/>
      <c r="PAI152" s="327"/>
      <c r="PAV152" s="327"/>
      <c r="PBI152" s="327"/>
      <c r="PBV152" s="327"/>
      <c r="PCI152" s="327"/>
      <c r="PCV152" s="327"/>
      <c r="PDI152" s="327"/>
      <c r="PDV152" s="327"/>
      <c r="PEI152" s="327"/>
      <c r="PEV152" s="327"/>
      <c r="PFI152" s="327"/>
      <c r="PFV152" s="327"/>
      <c r="PGI152" s="327"/>
      <c r="PGV152" s="327"/>
      <c r="PHI152" s="327"/>
      <c r="PHV152" s="327"/>
      <c r="PII152" s="327"/>
      <c r="PIV152" s="327"/>
      <c r="PJI152" s="327"/>
      <c r="PJV152" s="327"/>
      <c r="PKI152" s="327"/>
      <c r="PKV152" s="327"/>
      <c r="PLI152" s="327"/>
      <c r="PLV152" s="327"/>
      <c r="PMI152" s="327"/>
      <c r="PMV152" s="327"/>
      <c r="PNI152" s="327"/>
      <c r="PNV152" s="327"/>
      <c r="POI152" s="327"/>
      <c r="POV152" s="327"/>
      <c r="PPI152" s="327"/>
      <c r="PPV152" s="327"/>
      <c r="PQI152" s="327"/>
      <c r="PQV152" s="327"/>
      <c r="PRI152" s="327"/>
      <c r="PRV152" s="327"/>
      <c r="PSI152" s="327"/>
      <c r="PSV152" s="327"/>
      <c r="PTI152" s="327"/>
      <c r="PTV152" s="327"/>
      <c r="PUI152" s="327"/>
      <c r="PUV152" s="327"/>
      <c r="PVI152" s="327"/>
      <c r="PVV152" s="327"/>
      <c r="PWI152" s="327"/>
      <c r="PWV152" s="327"/>
      <c r="PXI152" s="327"/>
      <c r="PXV152" s="327"/>
      <c r="PYI152" s="327"/>
      <c r="PYV152" s="327"/>
      <c r="PZI152" s="327"/>
      <c r="PZV152" s="327"/>
      <c r="QAI152" s="327"/>
      <c r="QAV152" s="327"/>
      <c r="QBI152" s="327"/>
      <c r="QBV152" s="327"/>
      <c r="QCI152" s="327"/>
      <c r="QCV152" s="327"/>
      <c r="QDI152" s="327"/>
      <c r="QDV152" s="327"/>
      <c r="QEI152" s="327"/>
      <c r="QEV152" s="327"/>
      <c r="QFI152" s="327"/>
      <c r="QFV152" s="327"/>
      <c r="QGI152" s="327"/>
      <c r="QGV152" s="327"/>
      <c r="QHI152" s="327"/>
      <c r="QHV152" s="327"/>
      <c r="QII152" s="327"/>
      <c r="QIV152" s="327"/>
      <c r="QJI152" s="327"/>
      <c r="QJV152" s="327"/>
      <c r="QKI152" s="327"/>
      <c r="QKV152" s="327"/>
      <c r="QLI152" s="327"/>
      <c r="QLV152" s="327"/>
      <c r="QMI152" s="327"/>
      <c r="QMV152" s="327"/>
      <c r="QNI152" s="327"/>
      <c r="QNV152" s="327"/>
      <c r="QOI152" s="327"/>
      <c r="QOV152" s="327"/>
      <c r="QPI152" s="327"/>
      <c r="QPV152" s="327"/>
      <c r="QQI152" s="327"/>
      <c r="QQV152" s="327"/>
      <c r="QRI152" s="327"/>
      <c r="QRV152" s="327"/>
      <c r="QSI152" s="327"/>
      <c r="QSV152" s="327"/>
      <c r="QTI152" s="327"/>
      <c r="QTV152" s="327"/>
      <c r="QUI152" s="327"/>
      <c r="QUV152" s="327"/>
      <c r="QVI152" s="327"/>
      <c r="QVV152" s="327"/>
      <c r="QWI152" s="327"/>
      <c r="QWV152" s="327"/>
      <c r="QXI152" s="327"/>
      <c r="QXV152" s="327"/>
      <c r="QYI152" s="327"/>
      <c r="QYV152" s="327"/>
      <c r="QZI152" s="327"/>
      <c r="QZV152" s="327"/>
      <c r="RAI152" s="327"/>
      <c r="RAV152" s="327"/>
      <c r="RBI152" s="327"/>
      <c r="RBV152" s="327"/>
      <c r="RCI152" s="327"/>
      <c r="RCV152" s="327"/>
      <c r="RDI152" s="327"/>
      <c r="RDV152" s="327"/>
      <c r="REI152" s="327"/>
      <c r="REV152" s="327"/>
      <c r="RFI152" s="327"/>
      <c r="RFV152" s="327"/>
      <c r="RGI152" s="327"/>
      <c r="RGV152" s="327"/>
      <c r="RHI152" s="327"/>
      <c r="RHV152" s="327"/>
      <c r="RII152" s="327"/>
      <c r="RIV152" s="327"/>
      <c r="RJI152" s="327"/>
      <c r="RJV152" s="327"/>
      <c r="RKI152" s="327"/>
      <c r="RKV152" s="327"/>
      <c r="RLI152" s="327"/>
      <c r="RLV152" s="327"/>
      <c r="RMI152" s="327"/>
      <c r="RMV152" s="327"/>
      <c r="RNI152" s="327"/>
      <c r="RNV152" s="327"/>
      <c r="ROI152" s="327"/>
      <c r="ROV152" s="327"/>
      <c r="RPI152" s="327"/>
      <c r="RPV152" s="327"/>
      <c r="RQI152" s="327"/>
      <c r="RQV152" s="327"/>
      <c r="RRI152" s="327"/>
      <c r="RRV152" s="327"/>
      <c r="RSI152" s="327"/>
      <c r="RSV152" s="327"/>
      <c r="RTI152" s="327"/>
      <c r="RTV152" s="327"/>
      <c r="RUI152" s="327"/>
      <c r="RUV152" s="327"/>
      <c r="RVI152" s="327"/>
      <c r="RVV152" s="327"/>
      <c r="RWI152" s="327"/>
      <c r="RWV152" s="327"/>
      <c r="RXI152" s="327"/>
      <c r="RXV152" s="327"/>
      <c r="RYI152" s="327"/>
      <c r="RYV152" s="327"/>
      <c r="RZI152" s="327"/>
      <c r="RZV152" s="327"/>
      <c r="SAI152" s="327"/>
      <c r="SAV152" s="327"/>
      <c r="SBI152" s="327"/>
      <c r="SBV152" s="327"/>
      <c r="SCI152" s="327"/>
      <c r="SCV152" s="327"/>
      <c r="SDI152" s="327"/>
      <c r="SDV152" s="327"/>
      <c r="SEI152" s="327"/>
      <c r="SEV152" s="327"/>
      <c r="SFI152" s="327"/>
      <c r="SFV152" s="327"/>
      <c r="SGI152" s="327"/>
      <c r="SGV152" s="327"/>
      <c r="SHI152" s="327"/>
      <c r="SHV152" s="327"/>
      <c r="SII152" s="327"/>
      <c r="SIV152" s="327"/>
      <c r="SJI152" s="327"/>
      <c r="SJV152" s="327"/>
      <c r="SKI152" s="327"/>
      <c r="SKV152" s="327"/>
      <c r="SLI152" s="327"/>
      <c r="SLV152" s="327"/>
      <c r="SMI152" s="327"/>
      <c r="SMV152" s="327"/>
      <c r="SNI152" s="327"/>
      <c r="SNV152" s="327"/>
      <c r="SOI152" s="327"/>
      <c r="SOV152" s="327"/>
      <c r="SPI152" s="327"/>
      <c r="SPV152" s="327"/>
      <c r="SQI152" s="327"/>
      <c r="SQV152" s="327"/>
      <c r="SRI152" s="327"/>
      <c r="SRV152" s="327"/>
      <c r="SSI152" s="327"/>
      <c r="SSV152" s="327"/>
      <c r="STI152" s="327"/>
      <c r="STV152" s="327"/>
      <c r="SUI152" s="327"/>
      <c r="SUV152" s="327"/>
      <c r="SVI152" s="327"/>
      <c r="SVV152" s="327"/>
      <c r="SWI152" s="327"/>
      <c r="SWV152" s="327"/>
      <c r="SXI152" s="327"/>
      <c r="SXV152" s="327"/>
      <c r="SYI152" s="327"/>
      <c r="SYV152" s="327"/>
      <c r="SZI152" s="327"/>
      <c r="SZV152" s="327"/>
      <c r="TAI152" s="327"/>
      <c r="TAV152" s="327"/>
      <c r="TBI152" s="327"/>
      <c r="TBV152" s="327"/>
      <c r="TCI152" s="327"/>
      <c r="TCV152" s="327"/>
      <c r="TDI152" s="327"/>
      <c r="TDV152" s="327"/>
      <c r="TEI152" s="327"/>
      <c r="TEV152" s="327"/>
      <c r="TFI152" s="327"/>
      <c r="TFV152" s="327"/>
      <c r="TGI152" s="327"/>
      <c r="TGV152" s="327"/>
      <c r="THI152" s="327"/>
      <c r="THV152" s="327"/>
      <c r="TII152" s="327"/>
      <c r="TIV152" s="327"/>
      <c r="TJI152" s="327"/>
      <c r="TJV152" s="327"/>
      <c r="TKI152" s="327"/>
      <c r="TKV152" s="327"/>
      <c r="TLI152" s="327"/>
      <c r="TLV152" s="327"/>
      <c r="TMI152" s="327"/>
      <c r="TMV152" s="327"/>
      <c r="TNI152" s="327"/>
      <c r="TNV152" s="327"/>
      <c r="TOI152" s="327"/>
      <c r="TOV152" s="327"/>
      <c r="TPI152" s="327"/>
      <c r="TPV152" s="327"/>
      <c r="TQI152" s="327"/>
      <c r="TQV152" s="327"/>
      <c r="TRI152" s="327"/>
      <c r="TRV152" s="327"/>
      <c r="TSI152" s="327"/>
      <c r="TSV152" s="327"/>
      <c r="TTI152" s="327"/>
      <c r="TTV152" s="327"/>
      <c r="TUI152" s="327"/>
      <c r="TUV152" s="327"/>
      <c r="TVI152" s="327"/>
      <c r="TVV152" s="327"/>
      <c r="TWI152" s="327"/>
      <c r="TWV152" s="327"/>
      <c r="TXI152" s="327"/>
      <c r="TXV152" s="327"/>
      <c r="TYI152" s="327"/>
      <c r="TYV152" s="327"/>
      <c r="TZI152" s="327"/>
      <c r="TZV152" s="327"/>
      <c r="UAI152" s="327"/>
      <c r="UAV152" s="327"/>
      <c r="UBI152" s="327"/>
      <c r="UBV152" s="327"/>
      <c r="UCI152" s="327"/>
      <c r="UCV152" s="327"/>
      <c r="UDI152" s="327"/>
      <c r="UDV152" s="327"/>
      <c r="UEI152" s="327"/>
      <c r="UEV152" s="327"/>
      <c r="UFI152" s="327"/>
      <c r="UFV152" s="327"/>
      <c r="UGI152" s="327"/>
      <c r="UGV152" s="327"/>
      <c r="UHI152" s="327"/>
      <c r="UHV152" s="327"/>
      <c r="UII152" s="327"/>
      <c r="UIV152" s="327"/>
      <c r="UJI152" s="327"/>
      <c r="UJV152" s="327"/>
      <c r="UKI152" s="327"/>
      <c r="UKV152" s="327"/>
      <c r="ULI152" s="327"/>
      <c r="ULV152" s="327"/>
      <c r="UMI152" s="327"/>
      <c r="UMV152" s="327"/>
      <c r="UNI152" s="327"/>
      <c r="UNV152" s="327"/>
      <c r="UOI152" s="327"/>
      <c r="UOV152" s="327"/>
      <c r="UPI152" s="327"/>
      <c r="UPV152" s="327"/>
      <c r="UQI152" s="327"/>
      <c r="UQV152" s="327"/>
      <c r="URI152" s="327"/>
      <c r="URV152" s="327"/>
      <c r="USI152" s="327"/>
      <c r="USV152" s="327"/>
      <c r="UTI152" s="327"/>
      <c r="UTV152" s="327"/>
      <c r="UUI152" s="327"/>
      <c r="UUV152" s="327"/>
      <c r="UVI152" s="327"/>
      <c r="UVV152" s="327"/>
      <c r="UWI152" s="327"/>
      <c r="UWV152" s="327"/>
      <c r="UXI152" s="327"/>
      <c r="UXV152" s="327"/>
      <c r="UYI152" s="327"/>
      <c r="UYV152" s="327"/>
      <c r="UZI152" s="327"/>
      <c r="UZV152" s="327"/>
      <c r="VAI152" s="327"/>
      <c r="VAV152" s="327"/>
      <c r="VBI152" s="327"/>
      <c r="VBV152" s="327"/>
      <c r="VCI152" s="327"/>
      <c r="VCV152" s="327"/>
      <c r="VDI152" s="327"/>
      <c r="VDV152" s="327"/>
      <c r="VEI152" s="327"/>
      <c r="VEV152" s="327"/>
      <c r="VFI152" s="327"/>
      <c r="VFV152" s="327"/>
      <c r="VGI152" s="327"/>
      <c r="VGV152" s="327"/>
      <c r="VHI152" s="327"/>
      <c r="VHV152" s="327"/>
      <c r="VII152" s="327"/>
      <c r="VIV152" s="327"/>
      <c r="VJI152" s="327"/>
      <c r="VJV152" s="327"/>
      <c r="VKI152" s="327"/>
      <c r="VKV152" s="327"/>
      <c r="VLI152" s="327"/>
      <c r="VLV152" s="327"/>
      <c r="VMI152" s="327"/>
      <c r="VMV152" s="327"/>
      <c r="VNI152" s="327"/>
      <c r="VNV152" s="327"/>
      <c r="VOI152" s="327"/>
      <c r="VOV152" s="327"/>
      <c r="VPI152" s="327"/>
      <c r="VPV152" s="327"/>
      <c r="VQI152" s="327"/>
      <c r="VQV152" s="327"/>
      <c r="VRI152" s="327"/>
      <c r="VRV152" s="327"/>
      <c r="VSI152" s="327"/>
      <c r="VSV152" s="327"/>
      <c r="VTI152" s="327"/>
      <c r="VTV152" s="327"/>
      <c r="VUI152" s="327"/>
      <c r="VUV152" s="327"/>
      <c r="VVI152" s="327"/>
      <c r="VVV152" s="327"/>
      <c r="VWI152" s="327"/>
      <c r="VWV152" s="327"/>
      <c r="VXI152" s="327"/>
      <c r="VXV152" s="327"/>
      <c r="VYI152" s="327"/>
      <c r="VYV152" s="327"/>
      <c r="VZI152" s="327"/>
      <c r="VZV152" s="327"/>
      <c r="WAI152" s="327"/>
      <c r="WAV152" s="327"/>
      <c r="WBI152" s="327"/>
      <c r="WBV152" s="327"/>
      <c r="WCI152" s="327"/>
      <c r="WCV152" s="327"/>
      <c r="WDI152" s="327"/>
      <c r="WDV152" s="327"/>
      <c r="WEI152" s="327"/>
      <c r="WEV152" s="327"/>
      <c r="WFI152" s="327"/>
      <c r="WFV152" s="327"/>
      <c r="WGI152" s="327"/>
      <c r="WGV152" s="327"/>
      <c r="WHI152" s="327"/>
      <c r="WHV152" s="327"/>
      <c r="WII152" s="327"/>
      <c r="WIV152" s="327"/>
      <c r="WJI152" s="327"/>
      <c r="WJV152" s="327"/>
      <c r="WKI152" s="327"/>
      <c r="WKV152" s="327"/>
      <c r="WLI152" s="327"/>
      <c r="WLV152" s="327"/>
      <c r="WMI152" s="327"/>
      <c r="WMV152" s="327"/>
      <c r="WNI152" s="327"/>
      <c r="WNV152" s="327"/>
      <c r="WOI152" s="327"/>
      <c r="WOV152" s="327"/>
      <c r="WPI152" s="327"/>
      <c r="WPV152" s="327"/>
      <c r="WQI152" s="327"/>
      <c r="WQV152" s="327"/>
      <c r="WRI152" s="327"/>
      <c r="WRV152" s="327"/>
      <c r="WSI152" s="327"/>
      <c r="WSV152" s="327"/>
      <c r="WTI152" s="327"/>
      <c r="WTV152" s="327"/>
      <c r="WUI152" s="327"/>
      <c r="WUV152" s="327"/>
      <c r="WVI152" s="327"/>
      <c r="WVV152" s="327"/>
      <c r="WWI152" s="327"/>
      <c r="WWV152" s="327"/>
      <c r="WXI152" s="327"/>
      <c r="WXV152" s="327"/>
      <c r="WYI152" s="327"/>
      <c r="WYV152" s="327"/>
      <c r="WZI152" s="327"/>
      <c r="WZV152" s="327"/>
      <c r="XAI152" s="327"/>
      <c r="XAV152" s="327"/>
      <c r="XBI152" s="327"/>
      <c r="XBV152" s="327"/>
      <c r="XCI152" s="327"/>
      <c r="XCV152" s="327"/>
      <c r="XDI152" s="327"/>
      <c r="XDV152" s="327"/>
      <c r="XEI152" s="327"/>
      <c r="XEV152" s="327"/>
    </row>
    <row r="153" spans="2:1023 1036:2037 2050:3064 3077:4091 4104:5118 5131:6132 6145:7159 7172:8186 8199:9213 9226:10240 10253:11254 11267:12281 12294:13308 13321:14335 14348:15349 15362:16376" ht="24" customHeight="1" x14ac:dyDescent="0.35">
      <c r="B153" s="369" t="s">
        <v>344</v>
      </c>
      <c r="C153" s="369" t="s">
        <v>370</v>
      </c>
      <c r="D153" s="369" t="s">
        <v>308</v>
      </c>
      <c r="E153" s="369" t="s">
        <v>442</v>
      </c>
      <c r="F153" s="369" t="s">
        <v>71</v>
      </c>
      <c r="G153" s="369" t="s">
        <v>71</v>
      </c>
      <c r="H153" s="369" t="s">
        <v>398</v>
      </c>
      <c r="I153" s="369" t="s">
        <v>96</v>
      </c>
      <c r="J153" s="370">
        <v>41168577</v>
      </c>
      <c r="K153" s="369" t="s">
        <v>71</v>
      </c>
      <c r="L153" s="369"/>
      <c r="M153" s="369"/>
      <c r="N153" s="369"/>
      <c r="V153" s="278"/>
      <c r="AI153" s="278"/>
      <c r="AV153" s="278"/>
      <c r="BI153" s="278"/>
      <c r="BV153" s="278"/>
      <c r="CI153" s="278"/>
      <c r="CV153" s="278"/>
      <c r="DI153" s="278"/>
      <c r="DV153" s="278"/>
      <c r="EI153" s="278"/>
      <c r="EV153" s="278"/>
      <c r="FI153" s="278"/>
      <c r="FV153" s="278"/>
      <c r="GI153" s="278"/>
      <c r="GV153" s="278"/>
      <c r="HI153" s="278"/>
      <c r="HV153" s="278"/>
      <c r="II153" s="278"/>
      <c r="IV153" s="278"/>
      <c r="JI153" s="278"/>
      <c r="JV153" s="278"/>
      <c r="KI153" s="278"/>
      <c r="KV153" s="278"/>
      <c r="LI153" s="278"/>
      <c r="LV153" s="278"/>
      <c r="MI153" s="278"/>
      <c r="MV153" s="278"/>
      <c r="NI153" s="278"/>
      <c r="NV153" s="278"/>
      <c r="OI153" s="278"/>
      <c r="OV153" s="278"/>
      <c r="PI153" s="278"/>
      <c r="PV153" s="278"/>
      <c r="QI153" s="278"/>
      <c r="QV153" s="278"/>
      <c r="RI153" s="278"/>
      <c r="RV153" s="278"/>
      <c r="SI153" s="278"/>
      <c r="SV153" s="278"/>
      <c r="TI153" s="278"/>
      <c r="TV153" s="278"/>
      <c r="UI153" s="278"/>
      <c r="UV153" s="278"/>
      <c r="VI153" s="278"/>
      <c r="VV153" s="278"/>
      <c r="WI153" s="278"/>
      <c r="WV153" s="278"/>
      <c r="XI153" s="278"/>
      <c r="XV153" s="278"/>
      <c r="YI153" s="278"/>
      <c r="YV153" s="278"/>
      <c r="ZI153" s="278"/>
      <c r="ZV153" s="278"/>
      <c r="AAI153" s="278"/>
      <c r="AAV153" s="278"/>
      <c r="ABI153" s="278"/>
      <c r="ABV153" s="278"/>
      <c r="ACI153" s="278"/>
      <c r="ACV153" s="278"/>
      <c r="ADI153" s="278"/>
      <c r="ADV153" s="278"/>
      <c r="AEI153" s="278"/>
      <c r="AEV153" s="278"/>
      <c r="AFI153" s="278"/>
      <c r="AFV153" s="278"/>
      <c r="AGI153" s="278"/>
      <c r="AGV153" s="278"/>
      <c r="AHI153" s="278"/>
      <c r="AHV153" s="278"/>
      <c r="AII153" s="278"/>
      <c r="AIV153" s="278"/>
      <c r="AJI153" s="278"/>
      <c r="AJV153" s="278"/>
      <c r="AKI153" s="278"/>
      <c r="AKV153" s="278"/>
      <c r="ALI153" s="278"/>
      <c r="ALV153" s="278"/>
      <c r="AMI153" s="278"/>
      <c r="AMV153" s="278"/>
      <c r="ANI153" s="278"/>
      <c r="ANV153" s="278"/>
      <c r="AOI153" s="278"/>
      <c r="AOV153" s="278"/>
      <c r="API153" s="278"/>
      <c r="APV153" s="278"/>
      <c r="AQI153" s="278"/>
      <c r="AQV153" s="278"/>
      <c r="ARI153" s="278"/>
      <c r="ARV153" s="278"/>
      <c r="ASI153" s="278"/>
      <c r="ASV153" s="278"/>
      <c r="ATI153" s="278"/>
      <c r="ATV153" s="278"/>
      <c r="AUI153" s="278"/>
      <c r="AUV153" s="278"/>
      <c r="AVI153" s="278"/>
      <c r="AVV153" s="278"/>
      <c r="AWI153" s="278"/>
      <c r="AWV153" s="278"/>
      <c r="AXI153" s="278"/>
      <c r="AXV153" s="278"/>
      <c r="AYI153" s="278"/>
      <c r="AYV153" s="278"/>
      <c r="AZI153" s="278"/>
      <c r="AZV153" s="278"/>
      <c r="BAI153" s="278"/>
      <c r="BAV153" s="278"/>
      <c r="BBI153" s="278"/>
      <c r="BBV153" s="278"/>
      <c r="BCI153" s="278"/>
      <c r="BCV153" s="278"/>
      <c r="BDI153" s="278"/>
      <c r="BDV153" s="278"/>
      <c r="BEI153" s="278"/>
      <c r="BEV153" s="278"/>
      <c r="BFI153" s="278"/>
      <c r="BFV153" s="278"/>
      <c r="BGI153" s="278"/>
      <c r="BGV153" s="278"/>
      <c r="BHI153" s="278"/>
      <c r="BHV153" s="278"/>
      <c r="BII153" s="278"/>
      <c r="BIV153" s="278"/>
      <c r="BJI153" s="278"/>
      <c r="BJV153" s="278"/>
      <c r="BKI153" s="278"/>
      <c r="BKV153" s="278"/>
      <c r="BLI153" s="278"/>
      <c r="BLV153" s="278"/>
      <c r="BMI153" s="278"/>
      <c r="BMV153" s="278"/>
      <c r="BNI153" s="278"/>
      <c r="BNV153" s="278"/>
      <c r="BOI153" s="278"/>
      <c r="BOV153" s="278"/>
      <c r="BPI153" s="278"/>
      <c r="BPV153" s="278"/>
      <c r="BQI153" s="278"/>
      <c r="BQV153" s="278"/>
      <c r="BRI153" s="278"/>
      <c r="BRV153" s="278"/>
      <c r="BSI153" s="278"/>
      <c r="BSV153" s="278"/>
      <c r="BTI153" s="278"/>
      <c r="BTV153" s="278"/>
      <c r="BUI153" s="278"/>
      <c r="BUV153" s="278"/>
      <c r="BVI153" s="278"/>
      <c r="BVV153" s="278"/>
      <c r="BWI153" s="278"/>
      <c r="BWV153" s="278"/>
      <c r="BXI153" s="278"/>
      <c r="BXV153" s="278"/>
      <c r="BYI153" s="278"/>
      <c r="BYV153" s="278"/>
      <c r="BZI153" s="278"/>
      <c r="BZV153" s="278"/>
      <c r="CAI153" s="278"/>
      <c r="CAV153" s="278"/>
      <c r="CBI153" s="278"/>
      <c r="CBV153" s="278"/>
      <c r="CCI153" s="278"/>
      <c r="CCV153" s="278"/>
      <c r="CDI153" s="278"/>
      <c r="CDV153" s="278"/>
      <c r="CEI153" s="278"/>
      <c r="CEV153" s="278"/>
      <c r="CFI153" s="278"/>
      <c r="CFV153" s="278"/>
      <c r="CGI153" s="278"/>
      <c r="CGV153" s="278"/>
      <c r="CHI153" s="278"/>
      <c r="CHV153" s="278"/>
      <c r="CII153" s="278"/>
      <c r="CIV153" s="278"/>
      <c r="CJI153" s="278"/>
      <c r="CJV153" s="278"/>
      <c r="CKI153" s="278"/>
      <c r="CKV153" s="278"/>
      <c r="CLI153" s="278"/>
      <c r="CLV153" s="278"/>
      <c r="CMI153" s="278"/>
      <c r="CMV153" s="278"/>
      <c r="CNI153" s="278"/>
      <c r="CNV153" s="278"/>
      <c r="COI153" s="278"/>
      <c r="COV153" s="278"/>
      <c r="CPI153" s="278"/>
      <c r="CPV153" s="278"/>
      <c r="CQI153" s="278"/>
      <c r="CQV153" s="278"/>
      <c r="CRI153" s="278"/>
      <c r="CRV153" s="278"/>
      <c r="CSI153" s="278"/>
      <c r="CSV153" s="278"/>
      <c r="CTI153" s="278"/>
      <c r="CTV153" s="278"/>
      <c r="CUI153" s="278"/>
      <c r="CUV153" s="278"/>
      <c r="CVI153" s="278"/>
      <c r="CVV153" s="278"/>
      <c r="CWI153" s="278"/>
      <c r="CWV153" s="278"/>
      <c r="CXI153" s="278"/>
      <c r="CXV153" s="278"/>
      <c r="CYI153" s="278"/>
      <c r="CYV153" s="278"/>
      <c r="CZI153" s="278"/>
      <c r="CZV153" s="278"/>
      <c r="DAI153" s="278"/>
      <c r="DAV153" s="278"/>
      <c r="DBI153" s="278"/>
      <c r="DBV153" s="278"/>
      <c r="DCI153" s="278"/>
      <c r="DCV153" s="278"/>
      <c r="DDI153" s="278"/>
      <c r="DDV153" s="278"/>
      <c r="DEI153" s="278"/>
      <c r="DEV153" s="278"/>
      <c r="DFI153" s="278"/>
      <c r="DFV153" s="278"/>
      <c r="DGI153" s="278"/>
      <c r="DGV153" s="278"/>
      <c r="DHI153" s="278"/>
      <c r="DHV153" s="278"/>
      <c r="DII153" s="278"/>
      <c r="DIV153" s="278"/>
      <c r="DJI153" s="278"/>
      <c r="DJV153" s="278"/>
      <c r="DKI153" s="278"/>
      <c r="DKV153" s="278"/>
      <c r="DLI153" s="278"/>
      <c r="DLV153" s="278"/>
      <c r="DMI153" s="278"/>
      <c r="DMV153" s="278"/>
      <c r="DNI153" s="278"/>
      <c r="DNV153" s="278"/>
      <c r="DOI153" s="278"/>
      <c r="DOV153" s="278"/>
      <c r="DPI153" s="278"/>
      <c r="DPV153" s="278"/>
      <c r="DQI153" s="278"/>
      <c r="DQV153" s="278"/>
      <c r="DRI153" s="278"/>
      <c r="DRV153" s="278"/>
      <c r="DSI153" s="278"/>
      <c r="DSV153" s="278"/>
      <c r="DTI153" s="278"/>
      <c r="DTV153" s="278"/>
      <c r="DUI153" s="278"/>
      <c r="DUV153" s="278"/>
      <c r="DVI153" s="278"/>
      <c r="DVV153" s="278"/>
      <c r="DWI153" s="278"/>
      <c r="DWV153" s="278"/>
      <c r="DXI153" s="278"/>
      <c r="DXV153" s="278"/>
      <c r="DYI153" s="278"/>
      <c r="DYV153" s="278"/>
      <c r="DZI153" s="278"/>
      <c r="DZV153" s="278"/>
      <c r="EAI153" s="278"/>
      <c r="EAV153" s="278"/>
      <c r="EBI153" s="278"/>
      <c r="EBV153" s="278"/>
      <c r="ECI153" s="278"/>
      <c r="ECV153" s="278"/>
      <c r="EDI153" s="278"/>
      <c r="EDV153" s="278"/>
      <c r="EEI153" s="278"/>
      <c r="EEV153" s="278"/>
      <c r="EFI153" s="278"/>
      <c r="EFV153" s="278"/>
      <c r="EGI153" s="278"/>
      <c r="EGV153" s="278"/>
      <c r="EHI153" s="278"/>
      <c r="EHV153" s="278"/>
      <c r="EII153" s="278"/>
      <c r="EIV153" s="278"/>
      <c r="EJI153" s="278"/>
      <c r="EJV153" s="278"/>
      <c r="EKI153" s="278"/>
      <c r="EKV153" s="278"/>
      <c r="ELI153" s="278"/>
      <c r="ELV153" s="278"/>
      <c r="EMI153" s="278"/>
      <c r="EMV153" s="278"/>
      <c r="ENI153" s="278"/>
      <c r="ENV153" s="278"/>
      <c r="EOI153" s="278"/>
      <c r="EOV153" s="278"/>
      <c r="EPI153" s="278"/>
      <c r="EPV153" s="278"/>
      <c r="EQI153" s="278"/>
      <c r="EQV153" s="278"/>
      <c r="ERI153" s="278"/>
      <c r="ERV153" s="278"/>
      <c r="ESI153" s="278"/>
      <c r="ESV153" s="278"/>
      <c r="ETI153" s="278"/>
      <c r="ETV153" s="278"/>
      <c r="EUI153" s="278"/>
      <c r="EUV153" s="278"/>
      <c r="EVI153" s="278"/>
      <c r="EVV153" s="278"/>
      <c r="EWI153" s="278"/>
      <c r="EWV153" s="278"/>
      <c r="EXI153" s="278"/>
      <c r="EXV153" s="278"/>
      <c r="EYI153" s="278"/>
      <c r="EYV153" s="278"/>
      <c r="EZI153" s="278"/>
      <c r="EZV153" s="278"/>
      <c r="FAI153" s="278"/>
      <c r="FAV153" s="278"/>
      <c r="FBI153" s="278"/>
      <c r="FBV153" s="278"/>
      <c r="FCI153" s="278"/>
      <c r="FCV153" s="278"/>
      <c r="FDI153" s="278"/>
      <c r="FDV153" s="278"/>
      <c r="FEI153" s="278"/>
      <c r="FEV153" s="278"/>
      <c r="FFI153" s="278"/>
      <c r="FFV153" s="278"/>
      <c r="FGI153" s="278"/>
      <c r="FGV153" s="278"/>
      <c r="FHI153" s="278"/>
      <c r="FHV153" s="278"/>
      <c r="FII153" s="278"/>
      <c r="FIV153" s="278"/>
      <c r="FJI153" s="278"/>
      <c r="FJV153" s="278"/>
      <c r="FKI153" s="278"/>
      <c r="FKV153" s="278"/>
      <c r="FLI153" s="278"/>
      <c r="FLV153" s="278"/>
      <c r="FMI153" s="278"/>
      <c r="FMV153" s="278"/>
      <c r="FNI153" s="278"/>
      <c r="FNV153" s="278"/>
      <c r="FOI153" s="278"/>
      <c r="FOV153" s="278"/>
      <c r="FPI153" s="278"/>
      <c r="FPV153" s="278"/>
      <c r="FQI153" s="278"/>
      <c r="FQV153" s="278"/>
      <c r="FRI153" s="278"/>
      <c r="FRV153" s="278"/>
      <c r="FSI153" s="278"/>
      <c r="FSV153" s="278"/>
      <c r="FTI153" s="278"/>
      <c r="FTV153" s="278"/>
      <c r="FUI153" s="278"/>
      <c r="FUV153" s="278"/>
      <c r="FVI153" s="278"/>
      <c r="FVV153" s="278"/>
      <c r="FWI153" s="278"/>
      <c r="FWV153" s="278"/>
      <c r="FXI153" s="278"/>
      <c r="FXV153" s="278"/>
      <c r="FYI153" s="278"/>
      <c r="FYV153" s="278"/>
      <c r="FZI153" s="278"/>
      <c r="FZV153" s="278"/>
      <c r="GAI153" s="278"/>
      <c r="GAV153" s="278"/>
      <c r="GBI153" s="278"/>
      <c r="GBV153" s="278"/>
      <c r="GCI153" s="278"/>
      <c r="GCV153" s="278"/>
      <c r="GDI153" s="278"/>
      <c r="GDV153" s="278"/>
      <c r="GEI153" s="278"/>
      <c r="GEV153" s="278"/>
      <c r="GFI153" s="278"/>
      <c r="GFV153" s="278"/>
      <c r="GGI153" s="278"/>
      <c r="GGV153" s="278"/>
      <c r="GHI153" s="278"/>
      <c r="GHV153" s="278"/>
      <c r="GII153" s="278"/>
      <c r="GIV153" s="278"/>
      <c r="GJI153" s="278"/>
      <c r="GJV153" s="278"/>
      <c r="GKI153" s="278"/>
      <c r="GKV153" s="278"/>
      <c r="GLI153" s="278"/>
      <c r="GLV153" s="278"/>
      <c r="GMI153" s="278"/>
      <c r="GMV153" s="278"/>
      <c r="GNI153" s="278"/>
      <c r="GNV153" s="278"/>
      <c r="GOI153" s="278"/>
      <c r="GOV153" s="278"/>
      <c r="GPI153" s="278"/>
      <c r="GPV153" s="278"/>
      <c r="GQI153" s="278"/>
      <c r="GQV153" s="278"/>
      <c r="GRI153" s="278"/>
      <c r="GRV153" s="278"/>
      <c r="GSI153" s="278"/>
      <c r="GSV153" s="278"/>
      <c r="GTI153" s="278"/>
      <c r="GTV153" s="278"/>
      <c r="GUI153" s="278"/>
      <c r="GUV153" s="278"/>
      <c r="GVI153" s="278"/>
      <c r="GVV153" s="278"/>
      <c r="GWI153" s="278"/>
      <c r="GWV153" s="278"/>
      <c r="GXI153" s="278"/>
      <c r="GXV153" s="278"/>
      <c r="GYI153" s="278"/>
      <c r="GYV153" s="278"/>
      <c r="GZI153" s="278"/>
      <c r="GZV153" s="278"/>
      <c r="HAI153" s="278"/>
      <c r="HAV153" s="278"/>
      <c r="HBI153" s="278"/>
      <c r="HBV153" s="278"/>
      <c r="HCI153" s="278"/>
      <c r="HCV153" s="278"/>
      <c r="HDI153" s="278"/>
      <c r="HDV153" s="278"/>
      <c r="HEI153" s="278"/>
      <c r="HEV153" s="278"/>
      <c r="HFI153" s="278"/>
      <c r="HFV153" s="278"/>
      <c r="HGI153" s="278"/>
      <c r="HGV153" s="278"/>
      <c r="HHI153" s="278"/>
      <c r="HHV153" s="278"/>
      <c r="HII153" s="278"/>
      <c r="HIV153" s="278"/>
      <c r="HJI153" s="278"/>
      <c r="HJV153" s="278"/>
      <c r="HKI153" s="278"/>
      <c r="HKV153" s="278"/>
      <c r="HLI153" s="278"/>
      <c r="HLV153" s="278"/>
      <c r="HMI153" s="278"/>
      <c r="HMV153" s="278"/>
      <c r="HNI153" s="278"/>
      <c r="HNV153" s="278"/>
      <c r="HOI153" s="278"/>
      <c r="HOV153" s="278"/>
      <c r="HPI153" s="278"/>
      <c r="HPV153" s="278"/>
      <c r="HQI153" s="278"/>
      <c r="HQV153" s="278"/>
      <c r="HRI153" s="278"/>
      <c r="HRV153" s="278"/>
      <c r="HSI153" s="278"/>
      <c r="HSV153" s="278"/>
      <c r="HTI153" s="278"/>
      <c r="HTV153" s="278"/>
      <c r="HUI153" s="278"/>
      <c r="HUV153" s="278"/>
      <c r="HVI153" s="278"/>
      <c r="HVV153" s="278"/>
      <c r="HWI153" s="278"/>
      <c r="HWV153" s="278"/>
      <c r="HXI153" s="278"/>
      <c r="HXV153" s="278"/>
      <c r="HYI153" s="278"/>
      <c r="HYV153" s="278"/>
      <c r="HZI153" s="278"/>
      <c r="HZV153" s="278"/>
      <c r="IAI153" s="278"/>
      <c r="IAV153" s="278"/>
      <c r="IBI153" s="278"/>
      <c r="IBV153" s="278"/>
      <c r="ICI153" s="278"/>
      <c r="ICV153" s="278"/>
      <c r="IDI153" s="278"/>
      <c r="IDV153" s="278"/>
      <c r="IEI153" s="278"/>
      <c r="IEV153" s="278"/>
      <c r="IFI153" s="278"/>
      <c r="IFV153" s="278"/>
      <c r="IGI153" s="278"/>
      <c r="IGV153" s="278"/>
      <c r="IHI153" s="278"/>
      <c r="IHV153" s="278"/>
      <c r="III153" s="278"/>
      <c r="IIV153" s="278"/>
      <c r="IJI153" s="278"/>
      <c r="IJV153" s="278"/>
      <c r="IKI153" s="278"/>
      <c r="IKV153" s="278"/>
      <c r="ILI153" s="278"/>
      <c r="ILV153" s="278"/>
      <c r="IMI153" s="278"/>
      <c r="IMV153" s="278"/>
      <c r="INI153" s="278"/>
      <c r="INV153" s="278"/>
      <c r="IOI153" s="278"/>
      <c r="IOV153" s="278"/>
      <c r="IPI153" s="278"/>
      <c r="IPV153" s="278"/>
      <c r="IQI153" s="278"/>
      <c r="IQV153" s="278"/>
      <c r="IRI153" s="278"/>
      <c r="IRV153" s="278"/>
      <c r="ISI153" s="278"/>
      <c r="ISV153" s="278"/>
      <c r="ITI153" s="278"/>
      <c r="ITV153" s="278"/>
      <c r="IUI153" s="278"/>
      <c r="IUV153" s="278"/>
      <c r="IVI153" s="278"/>
      <c r="IVV153" s="278"/>
      <c r="IWI153" s="278"/>
      <c r="IWV153" s="278"/>
      <c r="IXI153" s="278"/>
      <c r="IXV153" s="278"/>
      <c r="IYI153" s="278"/>
      <c r="IYV153" s="278"/>
      <c r="IZI153" s="278"/>
      <c r="IZV153" s="278"/>
      <c r="JAI153" s="278"/>
      <c r="JAV153" s="278"/>
      <c r="JBI153" s="278"/>
      <c r="JBV153" s="278"/>
      <c r="JCI153" s="278"/>
      <c r="JCV153" s="278"/>
      <c r="JDI153" s="278"/>
      <c r="JDV153" s="278"/>
      <c r="JEI153" s="278"/>
      <c r="JEV153" s="278"/>
      <c r="JFI153" s="278"/>
      <c r="JFV153" s="278"/>
      <c r="JGI153" s="278"/>
      <c r="JGV153" s="278"/>
      <c r="JHI153" s="278"/>
      <c r="JHV153" s="278"/>
      <c r="JII153" s="278"/>
      <c r="JIV153" s="278"/>
      <c r="JJI153" s="278"/>
      <c r="JJV153" s="278"/>
      <c r="JKI153" s="278"/>
      <c r="JKV153" s="278"/>
      <c r="JLI153" s="278"/>
      <c r="JLV153" s="278"/>
      <c r="JMI153" s="278"/>
      <c r="JMV153" s="278"/>
      <c r="JNI153" s="278"/>
      <c r="JNV153" s="278"/>
      <c r="JOI153" s="278"/>
      <c r="JOV153" s="278"/>
      <c r="JPI153" s="278"/>
      <c r="JPV153" s="278"/>
      <c r="JQI153" s="278"/>
      <c r="JQV153" s="278"/>
      <c r="JRI153" s="278"/>
      <c r="JRV153" s="278"/>
      <c r="JSI153" s="278"/>
      <c r="JSV153" s="278"/>
      <c r="JTI153" s="278"/>
      <c r="JTV153" s="278"/>
      <c r="JUI153" s="278"/>
      <c r="JUV153" s="278"/>
      <c r="JVI153" s="278"/>
      <c r="JVV153" s="278"/>
      <c r="JWI153" s="278"/>
      <c r="JWV153" s="278"/>
      <c r="JXI153" s="278"/>
      <c r="JXV153" s="278"/>
      <c r="JYI153" s="278"/>
      <c r="JYV153" s="278"/>
      <c r="JZI153" s="278"/>
      <c r="JZV153" s="278"/>
      <c r="KAI153" s="278"/>
      <c r="KAV153" s="278"/>
      <c r="KBI153" s="278"/>
      <c r="KBV153" s="278"/>
      <c r="KCI153" s="278"/>
      <c r="KCV153" s="278"/>
      <c r="KDI153" s="278"/>
      <c r="KDV153" s="278"/>
      <c r="KEI153" s="278"/>
      <c r="KEV153" s="278"/>
      <c r="KFI153" s="278"/>
      <c r="KFV153" s="278"/>
      <c r="KGI153" s="278"/>
      <c r="KGV153" s="278"/>
      <c r="KHI153" s="278"/>
      <c r="KHV153" s="278"/>
      <c r="KII153" s="278"/>
      <c r="KIV153" s="278"/>
      <c r="KJI153" s="278"/>
      <c r="KJV153" s="278"/>
      <c r="KKI153" s="278"/>
      <c r="KKV153" s="278"/>
      <c r="KLI153" s="278"/>
      <c r="KLV153" s="278"/>
      <c r="KMI153" s="278"/>
      <c r="KMV153" s="278"/>
      <c r="KNI153" s="278"/>
      <c r="KNV153" s="278"/>
      <c r="KOI153" s="278"/>
      <c r="KOV153" s="278"/>
      <c r="KPI153" s="278"/>
      <c r="KPV153" s="278"/>
      <c r="KQI153" s="278"/>
      <c r="KQV153" s="278"/>
      <c r="KRI153" s="278"/>
      <c r="KRV153" s="278"/>
      <c r="KSI153" s="278"/>
      <c r="KSV153" s="278"/>
      <c r="KTI153" s="278"/>
      <c r="KTV153" s="278"/>
      <c r="KUI153" s="278"/>
      <c r="KUV153" s="278"/>
      <c r="KVI153" s="278"/>
      <c r="KVV153" s="278"/>
      <c r="KWI153" s="278"/>
      <c r="KWV153" s="278"/>
      <c r="KXI153" s="278"/>
      <c r="KXV153" s="278"/>
      <c r="KYI153" s="278"/>
      <c r="KYV153" s="278"/>
      <c r="KZI153" s="278"/>
      <c r="KZV153" s="278"/>
      <c r="LAI153" s="278"/>
      <c r="LAV153" s="278"/>
      <c r="LBI153" s="278"/>
      <c r="LBV153" s="278"/>
      <c r="LCI153" s="278"/>
      <c r="LCV153" s="278"/>
      <c r="LDI153" s="278"/>
      <c r="LDV153" s="278"/>
      <c r="LEI153" s="278"/>
      <c r="LEV153" s="278"/>
      <c r="LFI153" s="278"/>
      <c r="LFV153" s="278"/>
      <c r="LGI153" s="278"/>
      <c r="LGV153" s="278"/>
      <c r="LHI153" s="278"/>
      <c r="LHV153" s="278"/>
      <c r="LII153" s="278"/>
      <c r="LIV153" s="278"/>
      <c r="LJI153" s="278"/>
      <c r="LJV153" s="278"/>
      <c r="LKI153" s="278"/>
      <c r="LKV153" s="278"/>
      <c r="LLI153" s="278"/>
      <c r="LLV153" s="278"/>
      <c r="LMI153" s="278"/>
      <c r="LMV153" s="278"/>
      <c r="LNI153" s="278"/>
      <c r="LNV153" s="278"/>
      <c r="LOI153" s="278"/>
      <c r="LOV153" s="278"/>
      <c r="LPI153" s="278"/>
      <c r="LPV153" s="278"/>
      <c r="LQI153" s="278"/>
      <c r="LQV153" s="278"/>
      <c r="LRI153" s="278"/>
      <c r="LRV153" s="278"/>
      <c r="LSI153" s="278"/>
      <c r="LSV153" s="278"/>
      <c r="LTI153" s="278"/>
      <c r="LTV153" s="278"/>
      <c r="LUI153" s="278"/>
      <c r="LUV153" s="278"/>
      <c r="LVI153" s="278"/>
      <c r="LVV153" s="278"/>
      <c r="LWI153" s="278"/>
      <c r="LWV153" s="278"/>
      <c r="LXI153" s="278"/>
      <c r="LXV153" s="278"/>
      <c r="LYI153" s="278"/>
      <c r="LYV153" s="278"/>
      <c r="LZI153" s="278"/>
      <c r="LZV153" s="278"/>
      <c r="MAI153" s="278"/>
      <c r="MAV153" s="278"/>
      <c r="MBI153" s="278"/>
      <c r="MBV153" s="278"/>
      <c r="MCI153" s="278"/>
      <c r="MCV153" s="278"/>
      <c r="MDI153" s="278"/>
      <c r="MDV153" s="278"/>
      <c r="MEI153" s="278"/>
      <c r="MEV153" s="278"/>
      <c r="MFI153" s="278"/>
      <c r="MFV153" s="278"/>
      <c r="MGI153" s="278"/>
      <c r="MGV153" s="278"/>
      <c r="MHI153" s="278"/>
      <c r="MHV153" s="278"/>
      <c r="MII153" s="278"/>
      <c r="MIV153" s="278"/>
      <c r="MJI153" s="278"/>
      <c r="MJV153" s="278"/>
      <c r="MKI153" s="278"/>
      <c r="MKV153" s="278"/>
      <c r="MLI153" s="278"/>
      <c r="MLV153" s="278"/>
      <c r="MMI153" s="278"/>
      <c r="MMV153" s="278"/>
      <c r="MNI153" s="278"/>
      <c r="MNV153" s="278"/>
      <c r="MOI153" s="278"/>
      <c r="MOV153" s="278"/>
      <c r="MPI153" s="278"/>
      <c r="MPV153" s="278"/>
      <c r="MQI153" s="278"/>
      <c r="MQV153" s="278"/>
      <c r="MRI153" s="278"/>
      <c r="MRV153" s="278"/>
      <c r="MSI153" s="278"/>
      <c r="MSV153" s="278"/>
      <c r="MTI153" s="278"/>
      <c r="MTV153" s="278"/>
      <c r="MUI153" s="278"/>
      <c r="MUV153" s="278"/>
      <c r="MVI153" s="278"/>
      <c r="MVV153" s="278"/>
      <c r="MWI153" s="278"/>
      <c r="MWV153" s="278"/>
      <c r="MXI153" s="278"/>
      <c r="MXV153" s="278"/>
      <c r="MYI153" s="278"/>
      <c r="MYV153" s="278"/>
      <c r="MZI153" s="278"/>
      <c r="MZV153" s="278"/>
      <c r="NAI153" s="278"/>
      <c r="NAV153" s="278"/>
      <c r="NBI153" s="278"/>
      <c r="NBV153" s="278"/>
      <c r="NCI153" s="278"/>
      <c r="NCV153" s="278"/>
      <c r="NDI153" s="278"/>
      <c r="NDV153" s="278"/>
      <c r="NEI153" s="278"/>
      <c r="NEV153" s="278"/>
      <c r="NFI153" s="278"/>
      <c r="NFV153" s="278"/>
      <c r="NGI153" s="278"/>
      <c r="NGV153" s="278"/>
      <c r="NHI153" s="278"/>
      <c r="NHV153" s="278"/>
      <c r="NII153" s="278"/>
      <c r="NIV153" s="278"/>
      <c r="NJI153" s="278"/>
      <c r="NJV153" s="278"/>
      <c r="NKI153" s="278"/>
      <c r="NKV153" s="278"/>
      <c r="NLI153" s="278"/>
      <c r="NLV153" s="278"/>
      <c r="NMI153" s="278"/>
      <c r="NMV153" s="278"/>
      <c r="NNI153" s="278"/>
      <c r="NNV153" s="278"/>
      <c r="NOI153" s="278"/>
      <c r="NOV153" s="278"/>
      <c r="NPI153" s="278"/>
      <c r="NPV153" s="278"/>
      <c r="NQI153" s="278"/>
      <c r="NQV153" s="278"/>
      <c r="NRI153" s="278"/>
      <c r="NRV153" s="278"/>
      <c r="NSI153" s="278"/>
      <c r="NSV153" s="278"/>
      <c r="NTI153" s="278"/>
      <c r="NTV153" s="278"/>
      <c r="NUI153" s="278"/>
      <c r="NUV153" s="278"/>
      <c r="NVI153" s="278"/>
      <c r="NVV153" s="278"/>
      <c r="NWI153" s="278"/>
      <c r="NWV153" s="278"/>
      <c r="NXI153" s="278"/>
      <c r="NXV153" s="278"/>
      <c r="NYI153" s="278"/>
      <c r="NYV153" s="278"/>
      <c r="NZI153" s="278"/>
      <c r="NZV153" s="278"/>
      <c r="OAI153" s="278"/>
      <c r="OAV153" s="278"/>
      <c r="OBI153" s="278"/>
      <c r="OBV153" s="278"/>
      <c r="OCI153" s="278"/>
      <c r="OCV153" s="278"/>
      <c r="ODI153" s="278"/>
      <c r="ODV153" s="278"/>
      <c r="OEI153" s="278"/>
      <c r="OEV153" s="278"/>
      <c r="OFI153" s="278"/>
      <c r="OFV153" s="278"/>
      <c r="OGI153" s="278"/>
      <c r="OGV153" s="278"/>
      <c r="OHI153" s="278"/>
      <c r="OHV153" s="278"/>
      <c r="OII153" s="278"/>
      <c r="OIV153" s="278"/>
      <c r="OJI153" s="278"/>
      <c r="OJV153" s="278"/>
      <c r="OKI153" s="278"/>
      <c r="OKV153" s="278"/>
      <c r="OLI153" s="278"/>
      <c r="OLV153" s="278"/>
      <c r="OMI153" s="278"/>
      <c r="OMV153" s="278"/>
      <c r="ONI153" s="278"/>
      <c r="ONV153" s="278"/>
      <c r="OOI153" s="278"/>
      <c r="OOV153" s="278"/>
      <c r="OPI153" s="278"/>
      <c r="OPV153" s="278"/>
      <c r="OQI153" s="278"/>
      <c r="OQV153" s="278"/>
      <c r="ORI153" s="278"/>
      <c r="ORV153" s="278"/>
      <c r="OSI153" s="278"/>
      <c r="OSV153" s="278"/>
      <c r="OTI153" s="278"/>
      <c r="OTV153" s="278"/>
      <c r="OUI153" s="278"/>
      <c r="OUV153" s="278"/>
      <c r="OVI153" s="278"/>
      <c r="OVV153" s="278"/>
      <c r="OWI153" s="278"/>
      <c r="OWV153" s="278"/>
      <c r="OXI153" s="278"/>
      <c r="OXV153" s="278"/>
      <c r="OYI153" s="278"/>
      <c r="OYV153" s="278"/>
      <c r="OZI153" s="278"/>
      <c r="OZV153" s="278"/>
      <c r="PAI153" s="278"/>
      <c r="PAV153" s="278"/>
      <c r="PBI153" s="278"/>
      <c r="PBV153" s="278"/>
      <c r="PCI153" s="278"/>
      <c r="PCV153" s="278"/>
      <c r="PDI153" s="278"/>
      <c r="PDV153" s="278"/>
      <c r="PEI153" s="278"/>
      <c r="PEV153" s="278"/>
      <c r="PFI153" s="278"/>
      <c r="PFV153" s="278"/>
      <c r="PGI153" s="278"/>
      <c r="PGV153" s="278"/>
      <c r="PHI153" s="278"/>
      <c r="PHV153" s="278"/>
      <c r="PII153" s="278"/>
      <c r="PIV153" s="278"/>
      <c r="PJI153" s="278"/>
      <c r="PJV153" s="278"/>
      <c r="PKI153" s="278"/>
      <c r="PKV153" s="278"/>
      <c r="PLI153" s="278"/>
      <c r="PLV153" s="278"/>
      <c r="PMI153" s="278"/>
      <c r="PMV153" s="278"/>
      <c r="PNI153" s="278"/>
      <c r="PNV153" s="278"/>
      <c r="POI153" s="278"/>
      <c r="POV153" s="278"/>
      <c r="PPI153" s="278"/>
      <c r="PPV153" s="278"/>
      <c r="PQI153" s="278"/>
      <c r="PQV153" s="278"/>
      <c r="PRI153" s="278"/>
      <c r="PRV153" s="278"/>
      <c r="PSI153" s="278"/>
      <c r="PSV153" s="278"/>
      <c r="PTI153" s="278"/>
      <c r="PTV153" s="278"/>
      <c r="PUI153" s="278"/>
      <c r="PUV153" s="278"/>
      <c r="PVI153" s="278"/>
      <c r="PVV153" s="278"/>
      <c r="PWI153" s="278"/>
      <c r="PWV153" s="278"/>
      <c r="PXI153" s="278"/>
      <c r="PXV153" s="278"/>
      <c r="PYI153" s="278"/>
      <c r="PYV153" s="278"/>
      <c r="PZI153" s="278"/>
      <c r="PZV153" s="278"/>
      <c r="QAI153" s="278"/>
      <c r="QAV153" s="278"/>
      <c r="QBI153" s="278"/>
      <c r="QBV153" s="278"/>
      <c r="QCI153" s="278"/>
      <c r="QCV153" s="278"/>
      <c r="QDI153" s="278"/>
      <c r="QDV153" s="278"/>
      <c r="QEI153" s="278"/>
      <c r="QEV153" s="278"/>
      <c r="QFI153" s="278"/>
      <c r="QFV153" s="278"/>
      <c r="QGI153" s="278"/>
      <c r="QGV153" s="278"/>
      <c r="QHI153" s="278"/>
      <c r="QHV153" s="278"/>
      <c r="QII153" s="278"/>
      <c r="QIV153" s="278"/>
      <c r="QJI153" s="278"/>
      <c r="QJV153" s="278"/>
      <c r="QKI153" s="278"/>
      <c r="QKV153" s="278"/>
      <c r="QLI153" s="278"/>
      <c r="QLV153" s="278"/>
      <c r="QMI153" s="278"/>
      <c r="QMV153" s="278"/>
      <c r="QNI153" s="278"/>
      <c r="QNV153" s="278"/>
      <c r="QOI153" s="278"/>
      <c r="QOV153" s="278"/>
      <c r="QPI153" s="278"/>
      <c r="QPV153" s="278"/>
      <c r="QQI153" s="278"/>
      <c r="QQV153" s="278"/>
      <c r="QRI153" s="278"/>
      <c r="QRV153" s="278"/>
      <c r="QSI153" s="278"/>
      <c r="QSV153" s="278"/>
      <c r="QTI153" s="278"/>
      <c r="QTV153" s="278"/>
      <c r="QUI153" s="278"/>
      <c r="QUV153" s="278"/>
      <c r="QVI153" s="278"/>
      <c r="QVV153" s="278"/>
      <c r="QWI153" s="278"/>
      <c r="QWV153" s="278"/>
      <c r="QXI153" s="278"/>
      <c r="QXV153" s="278"/>
      <c r="QYI153" s="278"/>
      <c r="QYV153" s="278"/>
      <c r="QZI153" s="278"/>
      <c r="QZV153" s="278"/>
      <c r="RAI153" s="278"/>
      <c r="RAV153" s="278"/>
      <c r="RBI153" s="278"/>
      <c r="RBV153" s="278"/>
      <c r="RCI153" s="278"/>
      <c r="RCV153" s="278"/>
      <c r="RDI153" s="278"/>
      <c r="RDV153" s="278"/>
      <c r="REI153" s="278"/>
      <c r="REV153" s="278"/>
      <c r="RFI153" s="278"/>
      <c r="RFV153" s="278"/>
      <c r="RGI153" s="278"/>
      <c r="RGV153" s="278"/>
      <c r="RHI153" s="278"/>
      <c r="RHV153" s="278"/>
      <c r="RII153" s="278"/>
      <c r="RIV153" s="278"/>
      <c r="RJI153" s="278"/>
      <c r="RJV153" s="278"/>
      <c r="RKI153" s="278"/>
      <c r="RKV153" s="278"/>
      <c r="RLI153" s="278"/>
      <c r="RLV153" s="278"/>
      <c r="RMI153" s="278"/>
      <c r="RMV153" s="278"/>
      <c r="RNI153" s="278"/>
      <c r="RNV153" s="278"/>
      <c r="ROI153" s="278"/>
      <c r="ROV153" s="278"/>
      <c r="RPI153" s="278"/>
      <c r="RPV153" s="278"/>
      <c r="RQI153" s="278"/>
      <c r="RQV153" s="278"/>
      <c r="RRI153" s="278"/>
      <c r="RRV153" s="278"/>
      <c r="RSI153" s="278"/>
      <c r="RSV153" s="278"/>
      <c r="RTI153" s="278"/>
      <c r="RTV153" s="278"/>
      <c r="RUI153" s="278"/>
      <c r="RUV153" s="278"/>
      <c r="RVI153" s="278"/>
      <c r="RVV153" s="278"/>
      <c r="RWI153" s="278"/>
      <c r="RWV153" s="278"/>
      <c r="RXI153" s="278"/>
      <c r="RXV153" s="278"/>
      <c r="RYI153" s="278"/>
      <c r="RYV153" s="278"/>
      <c r="RZI153" s="278"/>
      <c r="RZV153" s="278"/>
      <c r="SAI153" s="278"/>
      <c r="SAV153" s="278"/>
      <c r="SBI153" s="278"/>
      <c r="SBV153" s="278"/>
      <c r="SCI153" s="278"/>
      <c r="SCV153" s="278"/>
      <c r="SDI153" s="278"/>
      <c r="SDV153" s="278"/>
      <c r="SEI153" s="278"/>
      <c r="SEV153" s="278"/>
      <c r="SFI153" s="278"/>
      <c r="SFV153" s="278"/>
      <c r="SGI153" s="278"/>
      <c r="SGV153" s="278"/>
      <c r="SHI153" s="278"/>
      <c r="SHV153" s="278"/>
      <c r="SII153" s="278"/>
      <c r="SIV153" s="278"/>
      <c r="SJI153" s="278"/>
      <c r="SJV153" s="278"/>
      <c r="SKI153" s="278"/>
      <c r="SKV153" s="278"/>
      <c r="SLI153" s="278"/>
      <c r="SLV153" s="278"/>
      <c r="SMI153" s="278"/>
      <c r="SMV153" s="278"/>
      <c r="SNI153" s="278"/>
      <c r="SNV153" s="278"/>
      <c r="SOI153" s="278"/>
      <c r="SOV153" s="278"/>
      <c r="SPI153" s="278"/>
      <c r="SPV153" s="278"/>
      <c r="SQI153" s="278"/>
      <c r="SQV153" s="278"/>
      <c r="SRI153" s="278"/>
      <c r="SRV153" s="278"/>
      <c r="SSI153" s="278"/>
      <c r="SSV153" s="278"/>
      <c r="STI153" s="278"/>
      <c r="STV153" s="278"/>
      <c r="SUI153" s="278"/>
      <c r="SUV153" s="278"/>
      <c r="SVI153" s="278"/>
      <c r="SVV153" s="278"/>
      <c r="SWI153" s="278"/>
      <c r="SWV153" s="278"/>
      <c r="SXI153" s="278"/>
      <c r="SXV153" s="278"/>
      <c r="SYI153" s="278"/>
      <c r="SYV153" s="278"/>
      <c r="SZI153" s="278"/>
      <c r="SZV153" s="278"/>
      <c r="TAI153" s="278"/>
      <c r="TAV153" s="278"/>
      <c r="TBI153" s="278"/>
      <c r="TBV153" s="278"/>
      <c r="TCI153" s="278"/>
      <c r="TCV153" s="278"/>
      <c r="TDI153" s="278"/>
      <c r="TDV153" s="278"/>
      <c r="TEI153" s="278"/>
      <c r="TEV153" s="278"/>
      <c r="TFI153" s="278"/>
      <c r="TFV153" s="278"/>
      <c r="TGI153" s="278"/>
      <c r="TGV153" s="278"/>
      <c r="THI153" s="278"/>
      <c r="THV153" s="278"/>
      <c r="TII153" s="278"/>
      <c r="TIV153" s="278"/>
      <c r="TJI153" s="278"/>
      <c r="TJV153" s="278"/>
      <c r="TKI153" s="278"/>
      <c r="TKV153" s="278"/>
      <c r="TLI153" s="278"/>
      <c r="TLV153" s="278"/>
      <c r="TMI153" s="278"/>
      <c r="TMV153" s="278"/>
      <c r="TNI153" s="278"/>
      <c r="TNV153" s="278"/>
      <c r="TOI153" s="278"/>
      <c r="TOV153" s="278"/>
      <c r="TPI153" s="278"/>
      <c r="TPV153" s="278"/>
      <c r="TQI153" s="278"/>
      <c r="TQV153" s="278"/>
      <c r="TRI153" s="278"/>
      <c r="TRV153" s="278"/>
      <c r="TSI153" s="278"/>
      <c r="TSV153" s="278"/>
      <c r="TTI153" s="278"/>
      <c r="TTV153" s="278"/>
      <c r="TUI153" s="278"/>
      <c r="TUV153" s="278"/>
      <c r="TVI153" s="278"/>
      <c r="TVV153" s="278"/>
      <c r="TWI153" s="278"/>
      <c r="TWV153" s="278"/>
      <c r="TXI153" s="278"/>
      <c r="TXV153" s="278"/>
      <c r="TYI153" s="278"/>
      <c r="TYV153" s="278"/>
      <c r="TZI153" s="278"/>
      <c r="TZV153" s="278"/>
      <c r="UAI153" s="278"/>
      <c r="UAV153" s="278"/>
      <c r="UBI153" s="278"/>
      <c r="UBV153" s="278"/>
      <c r="UCI153" s="278"/>
      <c r="UCV153" s="278"/>
      <c r="UDI153" s="278"/>
      <c r="UDV153" s="278"/>
      <c r="UEI153" s="278"/>
      <c r="UEV153" s="278"/>
      <c r="UFI153" s="278"/>
      <c r="UFV153" s="278"/>
      <c r="UGI153" s="278"/>
      <c r="UGV153" s="278"/>
      <c r="UHI153" s="278"/>
      <c r="UHV153" s="278"/>
      <c r="UII153" s="278"/>
      <c r="UIV153" s="278"/>
      <c r="UJI153" s="278"/>
      <c r="UJV153" s="278"/>
      <c r="UKI153" s="278"/>
      <c r="UKV153" s="278"/>
      <c r="ULI153" s="278"/>
      <c r="ULV153" s="278"/>
      <c r="UMI153" s="278"/>
      <c r="UMV153" s="278"/>
      <c r="UNI153" s="278"/>
      <c r="UNV153" s="278"/>
      <c r="UOI153" s="278"/>
      <c r="UOV153" s="278"/>
      <c r="UPI153" s="278"/>
      <c r="UPV153" s="278"/>
      <c r="UQI153" s="278"/>
      <c r="UQV153" s="278"/>
      <c r="URI153" s="278"/>
      <c r="URV153" s="278"/>
      <c r="USI153" s="278"/>
      <c r="USV153" s="278"/>
      <c r="UTI153" s="278"/>
      <c r="UTV153" s="278"/>
      <c r="UUI153" s="278"/>
      <c r="UUV153" s="278"/>
      <c r="UVI153" s="278"/>
      <c r="UVV153" s="278"/>
      <c r="UWI153" s="278"/>
      <c r="UWV153" s="278"/>
      <c r="UXI153" s="278"/>
      <c r="UXV153" s="278"/>
      <c r="UYI153" s="278"/>
      <c r="UYV153" s="278"/>
      <c r="UZI153" s="278"/>
      <c r="UZV153" s="278"/>
      <c r="VAI153" s="278"/>
      <c r="VAV153" s="278"/>
      <c r="VBI153" s="278"/>
      <c r="VBV153" s="278"/>
      <c r="VCI153" s="278"/>
      <c r="VCV153" s="278"/>
      <c r="VDI153" s="278"/>
      <c r="VDV153" s="278"/>
      <c r="VEI153" s="278"/>
      <c r="VEV153" s="278"/>
      <c r="VFI153" s="278"/>
      <c r="VFV153" s="278"/>
      <c r="VGI153" s="278"/>
      <c r="VGV153" s="278"/>
      <c r="VHI153" s="278"/>
      <c r="VHV153" s="278"/>
      <c r="VII153" s="278"/>
      <c r="VIV153" s="278"/>
      <c r="VJI153" s="278"/>
      <c r="VJV153" s="278"/>
      <c r="VKI153" s="278"/>
      <c r="VKV153" s="278"/>
      <c r="VLI153" s="278"/>
      <c r="VLV153" s="278"/>
      <c r="VMI153" s="278"/>
      <c r="VMV153" s="278"/>
      <c r="VNI153" s="278"/>
      <c r="VNV153" s="278"/>
      <c r="VOI153" s="278"/>
      <c r="VOV153" s="278"/>
      <c r="VPI153" s="278"/>
      <c r="VPV153" s="278"/>
      <c r="VQI153" s="278"/>
      <c r="VQV153" s="278"/>
      <c r="VRI153" s="278"/>
      <c r="VRV153" s="278"/>
      <c r="VSI153" s="278"/>
      <c r="VSV153" s="278"/>
      <c r="VTI153" s="278"/>
      <c r="VTV153" s="278"/>
      <c r="VUI153" s="278"/>
      <c r="VUV153" s="278"/>
      <c r="VVI153" s="278"/>
      <c r="VVV153" s="278"/>
      <c r="VWI153" s="278"/>
      <c r="VWV153" s="278"/>
      <c r="VXI153" s="278"/>
      <c r="VXV153" s="278"/>
      <c r="VYI153" s="278"/>
      <c r="VYV153" s="278"/>
      <c r="VZI153" s="278"/>
      <c r="VZV153" s="278"/>
      <c r="WAI153" s="278"/>
      <c r="WAV153" s="278"/>
      <c r="WBI153" s="278"/>
      <c r="WBV153" s="278"/>
      <c r="WCI153" s="278"/>
      <c r="WCV153" s="278"/>
      <c r="WDI153" s="278"/>
      <c r="WDV153" s="278"/>
      <c r="WEI153" s="278"/>
      <c r="WEV153" s="278"/>
      <c r="WFI153" s="278"/>
      <c r="WFV153" s="278"/>
      <c r="WGI153" s="278"/>
      <c r="WGV153" s="278"/>
      <c r="WHI153" s="278"/>
      <c r="WHV153" s="278"/>
      <c r="WII153" s="278"/>
      <c r="WIV153" s="278"/>
      <c r="WJI153" s="278"/>
      <c r="WJV153" s="278"/>
      <c r="WKI153" s="278"/>
      <c r="WKV153" s="278"/>
      <c r="WLI153" s="278"/>
      <c r="WLV153" s="278"/>
      <c r="WMI153" s="278"/>
      <c r="WMV153" s="278"/>
      <c r="WNI153" s="278"/>
      <c r="WNV153" s="278"/>
      <c r="WOI153" s="278"/>
      <c r="WOV153" s="278"/>
      <c r="WPI153" s="278"/>
      <c r="WPV153" s="278"/>
      <c r="WQI153" s="278"/>
      <c r="WQV153" s="278"/>
      <c r="WRI153" s="278"/>
      <c r="WRV153" s="278"/>
      <c r="WSI153" s="278"/>
      <c r="WSV153" s="278"/>
      <c r="WTI153" s="278"/>
      <c r="WTV153" s="278"/>
      <c r="WUI153" s="278"/>
      <c r="WUV153" s="278"/>
      <c r="WVI153" s="278"/>
      <c r="WVV153" s="278"/>
      <c r="WWI153" s="278"/>
      <c r="WWV153" s="278"/>
      <c r="WXI153" s="278"/>
      <c r="WXV153" s="278"/>
      <c r="WYI153" s="278"/>
      <c r="WYV153" s="278"/>
      <c r="WZI153" s="278"/>
      <c r="WZV153" s="278"/>
      <c r="XAI153" s="278"/>
      <c r="XAV153" s="278"/>
      <c r="XBI153" s="278"/>
      <c r="XBV153" s="278"/>
      <c r="XCI153" s="278"/>
      <c r="XCV153" s="278"/>
      <c r="XDI153" s="278"/>
      <c r="XDV153" s="278"/>
      <c r="XEI153" s="278"/>
      <c r="XEV153" s="278"/>
    </row>
    <row r="154" spans="2:1023 1036:2037 2050:3064 3077:4091 4104:5118 5131:6132 6145:7159 7172:8186 8199:9213 9226:10240 10253:11254 11267:12281 12294:13308 13321:14335 14348:15349 15362:16376" ht="24" customHeight="1" x14ac:dyDescent="0.35">
      <c r="B154" s="369" t="s">
        <v>344</v>
      </c>
      <c r="C154" s="369" t="s">
        <v>370</v>
      </c>
      <c r="D154" s="369" t="s">
        <v>308</v>
      </c>
      <c r="E154" s="369" t="s">
        <v>432</v>
      </c>
      <c r="F154" s="369" t="s">
        <v>71</v>
      </c>
      <c r="G154" s="369" t="s">
        <v>71</v>
      </c>
      <c r="H154" s="369" t="s">
        <v>398</v>
      </c>
      <c r="I154" s="369" t="s">
        <v>96</v>
      </c>
      <c r="J154" s="370">
        <v>544456419</v>
      </c>
      <c r="K154" s="369" t="s">
        <v>71</v>
      </c>
      <c r="L154" s="369"/>
      <c r="M154" s="369"/>
      <c r="N154" s="369"/>
      <c r="V154" s="278"/>
      <c r="AI154" s="278"/>
      <c r="AV154" s="278"/>
      <c r="BI154" s="278"/>
      <c r="BV154" s="278"/>
      <c r="CI154" s="278"/>
      <c r="CV154" s="278"/>
      <c r="DI154" s="278"/>
      <c r="DV154" s="278"/>
      <c r="EI154" s="278"/>
      <c r="EV154" s="278"/>
      <c r="FI154" s="278"/>
      <c r="FV154" s="278"/>
      <c r="GI154" s="278"/>
      <c r="GV154" s="278"/>
      <c r="HI154" s="278"/>
      <c r="HV154" s="278"/>
      <c r="II154" s="278"/>
      <c r="IV154" s="278"/>
      <c r="JI154" s="278"/>
      <c r="JV154" s="278"/>
      <c r="KI154" s="278"/>
      <c r="KV154" s="278"/>
      <c r="LI154" s="278"/>
      <c r="LV154" s="278"/>
      <c r="MI154" s="278"/>
      <c r="MV154" s="278"/>
      <c r="NI154" s="278"/>
      <c r="NV154" s="278"/>
      <c r="OI154" s="278"/>
      <c r="OV154" s="278"/>
      <c r="PI154" s="278"/>
      <c r="PV154" s="278"/>
      <c r="QI154" s="278"/>
      <c r="QV154" s="278"/>
      <c r="RI154" s="278"/>
      <c r="RV154" s="278"/>
      <c r="SI154" s="278"/>
      <c r="SV154" s="278"/>
      <c r="TI154" s="278"/>
      <c r="TV154" s="278"/>
      <c r="UI154" s="278"/>
      <c r="UV154" s="278"/>
      <c r="VI154" s="278"/>
      <c r="VV154" s="278"/>
      <c r="WI154" s="278"/>
      <c r="WV154" s="278"/>
      <c r="XI154" s="278"/>
      <c r="XV154" s="278"/>
      <c r="YI154" s="278"/>
      <c r="YV154" s="278"/>
      <c r="ZI154" s="278"/>
      <c r="ZV154" s="278"/>
      <c r="AAI154" s="278"/>
      <c r="AAV154" s="278"/>
      <c r="ABI154" s="278"/>
      <c r="ABV154" s="278"/>
      <c r="ACI154" s="278"/>
      <c r="ACV154" s="278"/>
      <c r="ADI154" s="278"/>
      <c r="ADV154" s="278"/>
      <c r="AEI154" s="278"/>
      <c r="AEV154" s="278"/>
      <c r="AFI154" s="278"/>
      <c r="AFV154" s="278"/>
      <c r="AGI154" s="278"/>
      <c r="AGV154" s="278"/>
      <c r="AHI154" s="278"/>
      <c r="AHV154" s="278"/>
      <c r="AII154" s="278"/>
      <c r="AIV154" s="278"/>
      <c r="AJI154" s="278"/>
      <c r="AJV154" s="278"/>
      <c r="AKI154" s="278"/>
      <c r="AKV154" s="278"/>
      <c r="ALI154" s="278"/>
      <c r="ALV154" s="278"/>
      <c r="AMI154" s="278"/>
      <c r="AMV154" s="278"/>
      <c r="ANI154" s="278"/>
      <c r="ANV154" s="278"/>
      <c r="AOI154" s="278"/>
      <c r="AOV154" s="278"/>
      <c r="API154" s="278"/>
      <c r="APV154" s="278"/>
      <c r="AQI154" s="278"/>
      <c r="AQV154" s="278"/>
      <c r="ARI154" s="278"/>
      <c r="ARV154" s="278"/>
      <c r="ASI154" s="278"/>
      <c r="ASV154" s="278"/>
      <c r="ATI154" s="278"/>
      <c r="ATV154" s="278"/>
      <c r="AUI154" s="278"/>
      <c r="AUV154" s="278"/>
      <c r="AVI154" s="278"/>
      <c r="AVV154" s="278"/>
      <c r="AWI154" s="278"/>
      <c r="AWV154" s="278"/>
      <c r="AXI154" s="278"/>
      <c r="AXV154" s="278"/>
      <c r="AYI154" s="278"/>
      <c r="AYV154" s="278"/>
      <c r="AZI154" s="278"/>
      <c r="AZV154" s="278"/>
      <c r="BAI154" s="278"/>
      <c r="BAV154" s="278"/>
      <c r="BBI154" s="278"/>
      <c r="BBV154" s="278"/>
      <c r="BCI154" s="278"/>
      <c r="BCV154" s="278"/>
      <c r="BDI154" s="278"/>
      <c r="BDV154" s="278"/>
      <c r="BEI154" s="278"/>
      <c r="BEV154" s="278"/>
      <c r="BFI154" s="278"/>
      <c r="BFV154" s="278"/>
      <c r="BGI154" s="278"/>
      <c r="BGV154" s="278"/>
      <c r="BHI154" s="278"/>
      <c r="BHV154" s="278"/>
      <c r="BII154" s="278"/>
      <c r="BIV154" s="278"/>
      <c r="BJI154" s="278"/>
      <c r="BJV154" s="278"/>
      <c r="BKI154" s="278"/>
      <c r="BKV154" s="278"/>
      <c r="BLI154" s="278"/>
      <c r="BLV154" s="278"/>
      <c r="BMI154" s="278"/>
      <c r="BMV154" s="278"/>
      <c r="BNI154" s="278"/>
      <c r="BNV154" s="278"/>
      <c r="BOI154" s="278"/>
      <c r="BOV154" s="278"/>
      <c r="BPI154" s="278"/>
      <c r="BPV154" s="278"/>
      <c r="BQI154" s="278"/>
      <c r="BQV154" s="278"/>
      <c r="BRI154" s="278"/>
      <c r="BRV154" s="278"/>
      <c r="BSI154" s="278"/>
      <c r="BSV154" s="278"/>
      <c r="BTI154" s="278"/>
      <c r="BTV154" s="278"/>
      <c r="BUI154" s="278"/>
      <c r="BUV154" s="278"/>
      <c r="BVI154" s="278"/>
      <c r="BVV154" s="278"/>
      <c r="BWI154" s="278"/>
      <c r="BWV154" s="278"/>
      <c r="BXI154" s="278"/>
      <c r="BXV154" s="278"/>
      <c r="BYI154" s="278"/>
      <c r="BYV154" s="278"/>
      <c r="BZI154" s="278"/>
      <c r="BZV154" s="278"/>
      <c r="CAI154" s="278"/>
      <c r="CAV154" s="278"/>
      <c r="CBI154" s="278"/>
      <c r="CBV154" s="278"/>
      <c r="CCI154" s="278"/>
      <c r="CCV154" s="278"/>
      <c r="CDI154" s="278"/>
      <c r="CDV154" s="278"/>
      <c r="CEI154" s="278"/>
      <c r="CEV154" s="278"/>
      <c r="CFI154" s="278"/>
      <c r="CFV154" s="278"/>
      <c r="CGI154" s="278"/>
      <c r="CGV154" s="278"/>
      <c r="CHI154" s="278"/>
      <c r="CHV154" s="278"/>
      <c r="CII154" s="278"/>
      <c r="CIV154" s="278"/>
      <c r="CJI154" s="278"/>
      <c r="CJV154" s="278"/>
      <c r="CKI154" s="278"/>
      <c r="CKV154" s="278"/>
      <c r="CLI154" s="278"/>
      <c r="CLV154" s="278"/>
      <c r="CMI154" s="278"/>
      <c r="CMV154" s="278"/>
      <c r="CNI154" s="278"/>
      <c r="CNV154" s="278"/>
      <c r="COI154" s="278"/>
      <c r="COV154" s="278"/>
      <c r="CPI154" s="278"/>
      <c r="CPV154" s="278"/>
      <c r="CQI154" s="278"/>
      <c r="CQV154" s="278"/>
      <c r="CRI154" s="278"/>
      <c r="CRV154" s="278"/>
      <c r="CSI154" s="278"/>
      <c r="CSV154" s="278"/>
      <c r="CTI154" s="278"/>
      <c r="CTV154" s="278"/>
      <c r="CUI154" s="278"/>
      <c r="CUV154" s="278"/>
      <c r="CVI154" s="278"/>
      <c r="CVV154" s="278"/>
      <c r="CWI154" s="278"/>
      <c r="CWV154" s="278"/>
      <c r="CXI154" s="278"/>
      <c r="CXV154" s="278"/>
      <c r="CYI154" s="278"/>
      <c r="CYV154" s="278"/>
      <c r="CZI154" s="278"/>
      <c r="CZV154" s="278"/>
      <c r="DAI154" s="278"/>
      <c r="DAV154" s="278"/>
      <c r="DBI154" s="278"/>
      <c r="DBV154" s="278"/>
      <c r="DCI154" s="278"/>
      <c r="DCV154" s="278"/>
      <c r="DDI154" s="278"/>
      <c r="DDV154" s="278"/>
      <c r="DEI154" s="278"/>
      <c r="DEV154" s="278"/>
      <c r="DFI154" s="278"/>
      <c r="DFV154" s="278"/>
      <c r="DGI154" s="278"/>
      <c r="DGV154" s="278"/>
      <c r="DHI154" s="278"/>
      <c r="DHV154" s="278"/>
      <c r="DII154" s="278"/>
      <c r="DIV154" s="278"/>
      <c r="DJI154" s="278"/>
      <c r="DJV154" s="278"/>
      <c r="DKI154" s="278"/>
      <c r="DKV154" s="278"/>
      <c r="DLI154" s="278"/>
      <c r="DLV154" s="278"/>
      <c r="DMI154" s="278"/>
      <c r="DMV154" s="278"/>
      <c r="DNI154" s="278"/>
      <c r="DNV154" s="278"/>
      <c r="DOI154" s="278"/>
      <c r="DOV154" s="278"/>
      <c r="DPI154" s="278"/>
      <c r="DPV154" s="278"/>
      <c r="DQI154" s="278"/>
      <c r="DQV154" s="278"/>
      <c r="DRI154" s="278"/>
      <c r="DRV154" s="278"/>
      <c r="DSI154" s="278"/>
      <c r="DSV154" s="278"/>
      <c r="DTI154" s="278"/>
      <c r="DTV154" s="278"/>
      <c r="DUI154" s="278"/>
      <c r="DUV154" s="278"/>
      <c r="DVI154" s="278"/>
      <c r="DVV154" s="278"/>
      <c r="DWI154" s="278"/>
      <c r="DWV154" s="278"/>
      <c r="DXI154" s="278"/>
      <c r="DXV154" s="278"/>
      <c r="DYI154" s="278"/>
      <c r="DYV154" s="278"/>
      <c r="DZI154" s="278"/>
      <c r="DZV154" s="278"/>
      <c r="EAI154" s="278"/>
      <c r="EAV154" s="278"/>
      <c r="EBI154" s="278"/>
      <c r="EBV154" s="278"/>
      <c r="ECI154" s="278"/>
      <c r="ECV154" s="278"/>
      <c r="EDI154" s="278"/>
      <c r="EDV154" s="278"/>
      <c r="EEI154" s="278"/>
      <c r="EEV154" s="278"/>
      <c r="EFI154" s="278"/>
      <c r="EFV154" s="278"/>
      <c r="EGI154" s="278"/>
      <c r="EGV154" s="278"/>
      <c r="EHI154" s="278"/>
      <c r="EHV154" s="278"/>
      <c r="EII154" s="278"/>
      <c r="EIV154" s="278"/>
      <c r="EJI154" s="278"/>
      <c r="EJV154" s="278"/>
      <c r="EKI154" s="278"/>
      <c r="EKV154" s="278"/>
      <c r="ELI154" s="278"/>
      <c r="ELV154" s="278"/>
      <c r="EMI154" s="278"/>
      <c r="EMV154" s="278"/>
      <c r="ENI154" s="278"/>
      <c r="ENV154" s="278"/>
      <c r="EOI154" s="278"/>
      <c r="EOV154" s="278"/>
      <c r="EPI154" s="278"/>
      <c r="EPV154" s="278"/>
      <c r="EQI154" s="278"/>
      <c r="EQV154" s="278"/>
      <c r="ERI154" s="278"/>
      <c r="ERV154" s="278"/>
      <c r="ESI154" s="278"/>
      <c r="ESV154" s="278"/>
      <c r="ETI154" s="278"/>
      <c r="ETV154" s="278"/>
      <c r="EUI154" s="278"/>
      <c r="EUV154" s="278"/>
      <c r="EVI154" s="278"/>
      <c r="EVV154" s="278"/>
      <c r="EWI154" s="278"/>
      <c r="EWV154" s="278"/>
      <c r="EXI154" s="278"/>
      <c r="EXV154" s="278"/>
      <c r="EYI154" s="278"/>
      <c r="EYV154" s="278"/>
      <c r="EZI154" s="278"/>
      <c r="EZV154" s="278"/>
      <c r="FAI154" s="278"/>
      <c r="FAV154" s="278"/>
      <c r="FBI154" s="278"/>
      <c r="FBV154" s="278"/>
      <c r="FCI154" s="278"/>
      <c r="FCV154" s="278"/>
      <c r="FDI154" s="278"/>
      <c r="FDV154" s="278"/>
      <c r="FEI154" s="278"/>
      <c r="FEV154" s="278"/>
      <c r="FFI154" s="278"/>
      <c r="FFV154" s="278"/>
      <c r="FGI154" s="278"/>
      <c r="FGV154" s="278"/>
      <c r="FHI154" s="278"/>
      <c r="FHV154" s="278"/>
      <c r="FII154" s="278"/>
      <c r="FIV154" s="278"/>
      <c r="FJI154" s="278"/>
      <c r="FJV154" s="278"/>
      <c r="FKI154" s="278"/>
      <c r="FKV154" s="278"/>
      <c r="FLI154" s="278"/>
      <c r="FLV154" s="278"/>
      <c r="FMI154" s="278"/>
      <c r="FMV154" s="278"/>
      <c r="FNI154" s="278"/>
      <c r="FNV154" s="278"/>
      <c r="FOI154" s="278"/>
      <c r="FOV154" s="278"/>
      <c r="FPI154" s="278"/>
      <c r="FPV154" s="278"/>
      <c r="FQI154" s="278"/>
      <c r="FQV154" s="278"/>
      <c r="FRI154" s="278"/>
      <c r="FRV154" s="278"/>
      <c r="FSI154" s="278"/>
      <c r="FSV154" s="278"/>
      <c r="FTI154" s="278"/>
      <c r="FTV154" s="278"/>
      <c r="FUI154" s="278"/>
      <c r="FUV154" s="278"/>
      <c r="FVI154" s="278"/>
      <c r="FVV154" s="278"/>
      <c r="FWI154" s="278"/>
      <c r="FWV154" s="278"/>
      <c r="FXI154" s="278"/>
      <c r="FXV154" s="278"/>
      <c r="FYI154" s="278"/>
      <c r="FYV154" s="278"/>
      <c r="FZI154" s="278"/>
      <c r="FZV154" s="278"/>
      <c r="GAI154" s="278"/>
      <c r="GAV154" s="278"/>
      <c r="GBI154" s="278"/>
      <c r="GBV154" s="278"/>
      <c r="GCI154" s="278"/>
      <c r="GCV154" s="278"/>
      <c r="GDI154" s="278"/>
      <c r="GDV154" s="278"/>
      <c r="GEI154" s="278"/>
      <c r="GEV154" s="278"/>
      <c r="GFI154" s="278"/>
      <c r="GFV154" s="278"/>
      <c r="GGI154" s="278"/>
      <c r="GGV154" s="278"/>
      <c r="GHI154" s="278"/>
      <c r="GHV154" s="278"/>
      <c r="GII154" s="278"/>
      <c r="GIV154" s="278"/>
      <c r="GJI154" s="278"/>
      <c r="GJV154" s="278"/>
      <c r="GKI154" s="278"/>
      <c r="GKV154" s="278"/>
      <c r="GLI154" s="278"/>
      <c r="GLV154" s="278"/>
      <c r="GMI154" s="278"/>
      <c r="GMV154" s="278"/>
      <c r="GNI154" s="278"/>
      <c r="GNV154" s="278"/>
      <c r="GOI154" s="278"/>
      <c r="GOV154" s="278"/>
      <c r="GPI154" s="278"/>
      <c r="GPV154" s="278"/>
      <c r="GQI154" s="278"/>
      <c r="GQV154" s="278"/>
      <c r="GRI154" s="278"/>
      <c r="GRV154" s="278"/>
      <c r="GSI154" s="278"/>
      <c r="GSV154" s="278"/>
      <c r="GTI154" s="278"/>
      <c r="GTV154" s="278"/>
      <c r="GUI154" s="278"/>
      <c r="GUV154" s="278"/>
      <c r="GVI154" s="278"/>
      <c r="GVV154" s="278"/>
      <c r="GWI154" s="278"/>
      <c r="GWV154" s="278"/>
      <c r="GXI154" s="278"/>
      <c r="GXV154" s="278"/>
      <c r="GYI154" s="278"/>
      <c r="GYV154" s="278"/>
      <c r="GZI154" s="278"/>
      <c r="GZV154" s="278"/>
      <c r="HAI154" s="278"/>
      <c r="HAV154" s="278"/>
      <c r="HBI154" s="278"/>
      <c r="HBV154" s="278"/>
      <c r="HCI154" s="278"/>
      <c r="HCV154" s="278"/>
      <c r="HDI154" s="278"/>
      <c r="HDV154" s="278"/>
      <c r="HEI154" s="278"/>
      <c r="HEV154" s="278"/>
      <c r="HFI154" s="278"/>
      <c r="HFV154" s="278"/>
      <c r="HGI154" s="278"/>
      <c r="HGV154" s="278"/>
      <c r="HHI154" s="278"/>
      <c r="HHV154" s="278"/>
      <c r="HII154" s="278"/>
      <c r="HIV154" s="278"/>
      <c r="HJI154" s="278"/>
      <c r="HJV154" s="278"/>
      <c r="HKI154" s="278"/>
      <c r="HKV154" s="278"/>
      <c r="HLI154" s="278"/>
      <c r="HLV154" s="278"/>
      <c r="HMI154" s="278"/>
      <c r="HMV154" s="278"/>
      <c r="HNI154" s="278"/>
      <c r="HNV154" s="278"/>
      <c r="HOI154" s="278"/>
      <c r="HOV154" s="278"/>
      <c r="HPI154" s="278"/>
      <c r="HPV154" s="278"/>
      <c r="HQI154" s="278"/>
      <c r="HQV154" s="278"/>
      <c r="HRI154" s="278"/>
      <c r="HRV154" s="278"/>
      <c r="HSI154" s="278"/>
      <c r="HSV154" s="278"/>
      <c r="HTI154" s="278"/>
      <c r="HTV154" s="278"/>
      <c r="HUI154" s="278"/>
      <c r="HUV154" s="278"/>
      <c r="HVI154" s="278"/>
      <c r="HVV154" s="278"/>
      <c r="HWI154" s="278"/>
      <c r="HWV154" s="278"/>
      <c r="HXI154" s="278"/>
      <c r="HXV154" s="278"/>
      <c r="HYI154" s="278"/>
      <c r="HYV154" s="278"/>
      <c r="HZI154" s="278"/>
      <c r="HZV154" s="278"/>
      <c r="IAI154" s="278"/>
      <c r="IAV154" s="278"/>
      <c r="IBI154" s="278"/>
      <c r="IBV154" s="278"/>
      <c r="ICI154" s="278"/>
      <c r="ICV154" s="278"/>
      <c r="IDI154" s="278"/>
      <c r="IDV154" s="278"/>
      <c r="IEI154" s="278"/>
      <c r="IEV154" s="278"/>
      <c r="IFI154" s="278"/>
      <c r="IFV154" s="278"/>
      <c r="IGI154" s="278"/>
      <c r="IGV154" s="278"/>
      <c r="IHI154" s="278"/>
      <c r="IHV154" s="278"/>
      <c r="III154" s="278"/>
      <c r="IIV154" s="278"/>
      <c r="IJI154" s="278"/>
      <c r="IJV154" s="278"/>
      <c r="IKI154" s="278"/>
      <c r="IKV154" s="278"/>
      <c r="ILI154" s="278"/>
      <c r="ILV154" s="278"/>
      <c r="IMI154" s="278"/>
      <c r="IMV154" s="278"/>
      <c r="INI154" s="278"/>
      <c r="INV154" s="278"/>
      <c r="IOI154" s="278"/>
      <c r="IOV154" s="278"/>
      <c r="IPI154" s="278"/>
      <c r="IPV154" s="278"/>
      <c r="IQI154" s="278"/>
      <c r="IQV154" s="278"/>
      <c r="IRI154" s="278"/>
      <c r="IRV154" s="278"/>
      <c r="ISI154" s="278"/>
      <c r="ISV154" s="278"/>
      <c r="ITI154" s="278"/>
      <c r="ITV154" s="278"/>
      <c r="IUI154" s="278"/>
      <c r="IUV154" s="278"/>
      <c r="IVI154" s="278"/>
      <c r="IVV154" s="278"/>
      <c r="IWI154" s="278"/>
      <c r="IWV154" s="278"/>
      <c r="IXI154" s="278"/>
      <c r="IXV154" s="278"/>
      <c r="IYI154" s="278"/>
      <c r="IYV154" s="278"/>
      <c r="IZI154" s="278"/>
      <c r="IZV154" s="278"/>
      <c r="JAI154" s="278"/>
      <c r="JAV154" s="278"/>
      <c r="JBI154" s="278"/>
      <c r="JBV154" s="278"/>
      <c r="JCI154" s="278"/>
      <c r="JCV154" s="278"/>
      <c r="JDI154" s="278"/>
      <c r="JDV154" s="278"/>
      <c r="JEI154" s="278"/>
      <c r="JEV154" s="278"/>
      <c r="JFI154" s="278"/>
      <c r="JFV154" s="278"/>
      <c r="JGI154" s="278"/>
      <c r="JGV154" s="278"/>
      <c r="JHI154" s="278"/>
      <c r="JHV154" s="278"/>
      <c r="JII154" s="278"/>
      <c r="JIV154" s="278"/>
      <c r="JJI154" s="278"/>
      <c r="JJV154" s="278"/>
      <c r="JKI154" s="278"/>
      <c r="JKV154" s="278"/>
      <c r="JLI154" s="278"/>
      <c r="JLV154" s="278"/>
      <c r="JMI154" s="278"/>
      <c r="JMV154" s="278"/>
      <c r="JNI154" s="278"/>
      <c r="JNV154" s="278"/>
      <c r="JOI154" s="278"/>
      <c r="JOV154" s="278"/>
      <c r="JPI154" s="278"/>
      <c r="JPV154" s="278"/>
      <c r="JQI154" s="278"/>
      <c r="JQV154" s="278"/>
      <c r="JRI154" s="278"/>
      <c r="JRV154" s="278"/>
      <c r="JSI154" s="278"/>
      <c r="JSV154" s="278"/>
      <c r="JTI154" s="278"/>
      <c r="JTV154" s="278"/>
      <c r="JUI154" s="278"/>
      <c r="JUV154" s="278"/>
      <c r="JVI154" s="278"/>
      <c r="JVV154" s="278"/>
      <c r="JWI154" s="278"/>
      <c r="JWV154" s="278"/>
      <c r="JXI154" s="278"/>
      <c r="JXV154" s="278"/>
      <c r="JYI154" s="278"/>
      <c r="JYV154" s="278"/>
      <c r="JZI154" s="278"/>
      <c r="JZV154" s="278"/>
      <c r="KAI154" s="278"/>
      <c r="KAV154" s="278"/>
      <c r="KBI154" s="278"/>
      <c r="KBV154" s="278"/>
      <c r="KCI154" s="278"/>
      <c r="KCV154" s="278"/>
      <c r="KDI154" s="278"/>
      <c r="KDV154" s="278"/>
      <c r="KEI154" s="278"/>
      <c r="KEV154" s="278"/>
      <c r="KFI154" s="278"/>
      <c r="KFV154" s="278"/>
      <c r="KGI154" s="278"/>
      <c r="KGV154" s="278"/>
      <c r="KHI154" s="278"/>
      <c r="KHV154" s="278"/>
      <c r="KII154" s="278"/>
      <c r="KIV154" s="278"/>
      <c r="KJI154" s="278"/>
      <c r="KJV154" s="278"/>
      <c r="KKI154" s="278"/>
      <c r="KKV154" s="278"/>
      <c r="KLI154" s="278"/>
      <c r="KLV154" s="278"/>
      <c r="KMI154" s="278"/>
      <c r="KMV154" s="278"/>
      <c r="KNI154" s="278"/>
      <c r="KNV154" s="278"/>
      <c r="KOI154" s="278"/>
      <c r="KOV154" s="278"/>
      <c r="KPI154" s="278"/>
      <c r="KPV154" s="278"/>
      <c r="KQI154" s="278"/>
      <c r="KQV154" s="278"/>
      <c r="KRI154" s="278"/>
      <c r="KRV154" s="278"/>
      <c r="KSI154" s="278"/>
      <c r="KSV154" s="278"/>
      <c r="KTI154" s="278"/>
      <c r="KTV154" s="278"/>
      <c r="KUI154" s="278"/>
      <c r="KUV154" s="278"/>
      <c r="KVI154" s="278"/>
      <c r="KVV154" s="278"/>
      <c r="KWI154" s="278"/>
      <c r="KWV154" s="278"/>
      <c r="KXI154" s="278"/>
      <c r="KXV154" s="278"/>
      <c r="KYI154" s="278"/>
      <c r="KYV154" s="278"/>
      <c r="KZI154" s="278"/>
      <c r="KZV154" s="278"/>
      <c r="LAI154" s="278"/>
      <c r="LAV154" s="278"/>
      <c r="LBI154" s="278"/>
      <c r="LBV154" s="278"/>
      <c r="LCI154" s="278"/>
      <c r="LCV154" s="278"/>
      <c r="LDI154" s="278"/>
      <c r="LDV154" s="278"/>
      <c r="LEI154" s="278"/>
      <c r="LEV154" s="278"/>
      <c r="LFI154" s="278"/>
      <c r="LFV154" s="278"/>
      <c r="LGI154" s="278"/>
      <c r="LGV154" s="278"/>
      <c r="LHI154" s="278"/>
      <c r="LHV154" s="278"/>
      <c r="LII154" s="278"/>
      <c r="LIV154" s="278"/>
      <c r="LJI154" s="278"/>
      <c r="LJV154" s="278"/>
      <c r="LKI154" s="278"/>
      <c r="LKV154" s="278"/>
      <c r="LLI154" s="278"/>
      <c r="LLV154" s="278"/>
      <c r="LMI154" s="278"/>
      <c r="LMV154" s="278"/>
      <c r="LNI154" s="278"/>
      <c r="LNV154" s="278"/>
      <c r="LOI154" s="278"/>
      <c r="LOV154" s="278"/>
      <c r="LPI154" s="278"/>
      <c r="LPV154" s="278"/>
      <c r="LQI154" s="278"/>
      <c r="LQV154" s="278"/>
      <c r="LRI154" s="278"/>
      <c r="LRV154" s="278"/>
      <c r="LSI154" s="278"/>
      <c r="LSV154" s="278"/>
      <c r="LTI154" s="278"/>
      <c r="LTV154" s="278"/>
      <c r="LUI154" s="278"/>
      <c r="LUV154" s="278"/>
      <c r="LVI154" s="278"/>
      <c r="LVV154" s="278"/>
      <c r="LWI154" s="278"/>
      <c r="LWV154" s="278"/>
      <c r="LXI154" s="278"/>
      <c r="LXV154" s="278"/>
      <c r="LYI154" s="278"/>
      <c r="LYV154" s="278"/>
      <c r="LZI154" s="278"/>
      <c r="LZV154" s="278"/>
      <c r="MAI154" s="278"/>
      <c r="MAV154" s="278"/>
      <c r="MBI154" s="278"/>
      <c r="MBV154" s="278"/>
      <c r="MCI154" s="278"/>
      <c r="MCV154" s="278"/>
      <c r="MDI154" s="278"/>
      <c r="MDV154" s="278"/>
      <c r="MEI154" s="278"/>
      <c r="MEV154" s="278"/>
      <c r="MFI154" s="278"/>
      <c r="MFV154" s="278"/>
      <c r="MGI154" s="278"/>
      <c r="MGV154" s="278"/>
      <c r="MHI154" s="278"/>
      <c r="MHV154" s="278"/>
      <c r="MII154" s="278"/>
      <c r="MIV154" s="278"/>
      <c r="MJI154" s="278"/>
      <c r="MJV154" s="278"/>
      <c r="MKI154" s="278"/>
      <c r="MKV154" s="278"/>
      <c r="MLI154" s="278"/>
      <c r="MLV154" s="278"/>
      <c r="MMI154" s="278"/>
      <c r="MMV154" s="278"/>
      <c r="MNI154" s="278"/>
      <c r="MNV154" s="278"/>
      <c r="MOI154" s="278"/>
      <c r="MOV154" s="278"/>
      <c r="MPI154" s="278"/>
      <c r="MPV154" s="278"/>
      <c r="MQI154" s="278"/>
      <c r="MQV154" s="278"/>
      <c r="MRI154" s="278"/>
      <c r="MRV154" s="278"/>
      <c r="MSI154" s="278"/>
      <c r="MSV154" s="278"/>
      <c r="MTI154" s="278"/>
      <c r="MTV154" s="278"/>
      <c r="MUI154" s="278"/>
      <c r="MUV154" s="278"/>
      <c r="MVI154" s="278"/>
      <c r="MVV154" s="278"/>
      <c r="MWI154" s="278"/>
      <c r="MWV154" s="278"/>
      <c r="MXI154" s="278"/>
      <c r="MXV154" s="278"/>
      <c r="MYI154" s="278"/>
      <c r="MYV154" s="278"/>
      <c r="MZI154" s="278"/>
      <c r="MZV154" s="278"/>
      <c r="NAI154" s="278"/>
      <c r="NAV154" s="278"/>
      <c r="NBI154" s="278"/>
      <c r="NBV154" s="278"/>
      <c r="NCI154" s="278"/>
      <c r="NCV154" s="278"/>
      <c r="NDI154" s="278"/>
      <c r="NDV154" s="278"/>
      <c r="NEI154" s="278"/>
      <c r="NEV154" s="278"/>
      <c r="NFI154" s="278"/>
      <c r="NFV154" s="278"/>
      <c r="NGI154" s="278"/>
      <c r="NGV154" s="278"/>
      <c r="NHI154" s="278"/>
      <c r="NHV154" s="278"/>
      <c r="NII154" s="278"/>
      <c r="NIV154" s="278"/>
      <c r="NJI154" s="278"/>
      <c r="NJV154" s="278"/>
      <c r="NKI154" s="278"/>
      <c r="NKV154" s="278"/>
      <c r="NLI154" s="278"/>
      <c r="NLV154" s="278"/>
      <c r="NMI154" s="278"/>
      <c r="NMV154" s="278"/>
      <c r="NNI154" s="278"/>
      <c r="NNV154" s="278"/>
      <c r="NOI154" s="278"/>
      <c r="NOV154" s="278"/>
      <c r="NPI154" s="278"/>
      <c r="NPV154" s="278"/>
      <c r="NQI154" s="278"/>
      <c r="NQV154" s="278"/>
      <c r="NRI154" s="278"/>
      <c r="NRV154" s="278"/>
      <c r="NSI154" s="278"/>
      <c r="NSV154" s="278"/>
      <c r="NTI154" s="278"/>
      <c r="NTV154" s="278"/>
      <c r="NUI154" s="278"/>
      <c r="NUV154" s="278"/>
      <c r="NVI154" s="278"/>
      <c r="NVV154" s="278"/>
      <c r="NWI154" s="278"/>
      <c r="NWV154" s="278"/>
      <c r="NXI154" s="278"/>
      <c r="NXV154" s="278"/>
      <c r="NYI154" s="278"/>
      <c r="NYV154" s="278"/>
      <c r="NZI154" s="278"/>
      <c r="NZV154" s="278"/>
      <c r="OAI154" s="278"/>
      <c r="OAV154" s="278"/>
      <c r="OBI154" s="278"/>
      <c r="OBV154" s="278"/>
      <c r="OCI154" s="278"/>
      <c r="OCV154" s="278"/>
      <c r="ODI154" s="278"/>
      <c r="ODV154" s="278"/>
      <c r="OEI154" s="278"/>
      <c r="OEV154" s="278"/>
      <c r="OFI154" s="278"/>
      <c r="OFV154" s="278"/>
      <c r="OGI154" s="278"/>
      <c r="OGV154" s="278"/>
      <c r="OHI154" s="278"/>
      <c r="OHV154" s="278"/>
      <c r="OII154" s="278"/>
      <c r="OIV154" s="278"/>
      <c r="OJI154" s="278"/>
      <c r="OJV154" s="278"/>
      <c r="OKI154" s="278"/>
      <c r="OKV154" s="278"/>
      <c r="OLI154" s="278"/>
      <c r="OLV154" s="278"/>
      <c r="OMI154" s="278"/>
      <c r="OMV154" s="278"/>
      <c r="ONI154" s="278"/>
      <c r="ONV154" s="278"/>
      <c r="OOI154" s="278"/>
      <c r="OOV154" s="278"/>
      <c r="OPI154" s="278"/>
      <c r="OPV154" s="278"/>
      <c r="OQI154" s="278"/>
      <c r="OQV154" s="278"/>
      <c r="ORI154" s="278"/>
      <c r="ORV154" s="278"/>
      <c r="OSI154" s="278"/>
      <c r="OSV154" s="278"/>
      <c r="OTI154" s="278"/>
      <c r="OTV154" s="278"/>
      <c r="OUI154" s="278"/>
      <c r="OUV154" s="278"/>
      <c r="OVI154" s="278"/>
      <c r="OVV154" s="278"/>
      <c r="OWI154" s="278"/>
      <c r="OWV154" s="278"/>
      <c r="OXI154" s="278"/>
      <c r="OXV154" s="278"/>
      <c r="OYI154" s="278"/>
      <c r="OYV154" s="278"/>
      <c r="OZI154" s="278"/>
      <c r="OZV154" s="278"/>
      <c r="PAI154" s="278"/>
      <c r="PAV154" s="278"/>
      <c r="PBI154" s="278"/>
      <c r="PBV154" s="278"/>
      <c r="PCI154" s="278"/>
      <c r="PCV154" s="278"/>
      <c r="PDI154" s="278"/>
      <c r="PDV154" s="278"/>
      <c r="PEI154" s="278"/>
      <c r="PEV154" s="278"/>
      <c r="PFI154" s="278"/>
      <c r="PFV154" s="278"/>
      <c r="PGI154" s="278"/>
      <c r="PGV154" s="278"/>
      <c r="PHI154" s="278"/>
      <c r="PHV154" s="278"/>
      <c r="PII154" s="278"/>
      <c r="PIV154" s="278"/>
      <c r="PJI154" s="278"/>
      <c r="PJV154" s="278"/>
      <c r="PKI154" s="278"/>
      <c r="PKV154" s="278"/>
      <c r="PLI154" s="278"/>
      <c r="PLV154" s="278"/>
      <c r="PMI154" s="278"/>
      <c r="PMV154" s="278"/>
      <c r="PNI154" s="278"/>
      <c r="PNV154" s="278"/>
      <c r="POI154" s="278"/>
      <c r="POV154" s="278"/>
      <c r="PPI154" s="278"/>
      <c r="PPV154" s="278"/>
      <c r="PQI154" s="278"/>
      <c r="PQV154" s="278"/>
      <c r="PRI154" s="278"/>
      <c r="PRV154" s="278"/>
      <c r="PSI154" s="278"/>
      <c r="PSV154" s="278"/>
      <c r="PTI154" s="278"/>
      <c r="PTV154" s="278"/>
      <c r="PUI154" s="278"/>
      <c r="PUV154" s="278"/>
      <c r="PVI154" s="278"/>
      <c r="PVV154" s="278"/>
      <c r="PWI154" s="278"/>
      <c r="PWV154" s="278"/>
      <c r="PXI154" s="278"/>
      <c r="PXV154" s="278"/>
      <c r="PYI154" s="278"/>
      <c r="PYV154" s="278"/>
      <c r="PZI154" s="278"/>
      <c r="PZV154" s="278"/>
      <c r="QAI154" s="278"/>
      <c r="QAV154" s="278"/>
      <c r="QBI154" s="278"/>
      <c r="QBV154" s="278"/>
      <c r="QCI154" s="278"/>
      <c r="QCV154" s="278"/>
      <c r="QDI154" s="278"/>
      <c r="QDV154" s="278"/>
      <c r="QEI154" s="278"/>
      <c r="QEV154" s="278"/>
      <c r="QFI154" s="278"/>
      <c r="QFV154" s="278"/>
      <c r="QGI154" s="278"/>
      <c r="QGV154" s="278"/>
      <c r="QHI154" s="278"/>
      <c r="QHV154" s="278"/>
      <c r="QII154" s="278"/>
      <c r="QIV154" s="278"/>
      <c r="QJI154" s="278"/>
      <c r="QJV154" s="278"/>
      <c r="QKI154" s="278"/>
      <c r="QKV154" s="278"/>
      <c r="QLI154" s="278"/>
      <c r="QLV154" s="278"/>
      <c r="QMI154" s="278"/>
      <c r="QMV154" s="278"/>
      <c r="QNI154" s="278"/>
      <c r="QNV154" s="278"/>
      <c r="QOI154" s="278"/>
      <c r="QOV154" s="278"/>
      <c r="QPI154" s="278"/>
      <c r="QPV154" s="278"/>
      <c r="QQI154" s="278"/>
      <c r="QQV154" s="278"/>
      <c r="QRI154" s="278"/>
      <c r="QRV154" s="278"/>
      <c r="QSI154" s="278"/>
      <c r="QSV154" s="278"/>
      <c r="QTI154" s="278"/>
      <c r="QTV154" s="278"/>
      <c r="QUI154" s="278"/>
      <c r="QUV154" s="278"/>
      <c r="QVI154" s="278"/>
      <c r="QVV154" s="278"/>
      <c r="QWI154" s="278"/>
      <c r="QWV154" s="278"/>
      <c r="QXI154" s="278"/>
      <c r="QXV154" s="278"/>
      <c r="QYI154" s="278"/>
      <c r="QYV154" s="278"/>
      <c r="QZI154" s="278"/>
      <c r="QZV154" s="278"/>
      <c r="RAI154" s="278"/>
      <c r="RAV154" s="278"/>
      <c r="RBI154" s="278"/>
      <c r="RBV154" s="278"/>
      <c r="RCI154" s="278"/>
      <c r="RCV154" s="278"/>
      <c r="RDI154" s="278"/>
      <c r="RDV154" s="278"/>
      <c r="REI154" s="278"/>
      <c r="REV154" s="278"/>
      <c r="RFI154" s="278"/>
      <c r="RFV154" s="278"/>
      <c r="RGI154" s="278"/>
      <c r="RGV154" s="278"/>
      <c r="RHI154" s="278"/>
      <c r="RHV154" s="278"/>
      <c r="RII154" s="278"/>
      <c r="RIV154" s="278"/>
      <c r="RJI154" s="278"/>
      <c r="RJV154" s="278"/>
      <c r="RKI154" s="278"/>
      <c r="RKV154" s="278"/>
      <c r="RLI154" s="278"/>
      <c r="RLV154" s="278"/>
      <c r="RMI154" s="278"/>
      <c r="RMV154" s="278"/>
      <c r="RNI154" s="278"/>
      <c r="RNV154" s="278"/>
      <c r="ROI154" s="278"/>
      <c r="ROV154" s="278"/>
      <c r="RPI154" s="278"/>
      <c r="RPV154" s="278"/>
      <c r="RQI154" s="278"/>
      <c r="RQV154" s="278"/>
      <c r="RRI154" s="278"/>
      <c r="RRV154" s="278"/>
      <c r="RSI154" s="278"/>
      <c r="RSV154" s="278"/>
      <c r="RTI154" s="278"/>
      <c r="RTV154" s="278"/>
      <c r="RUI154" s="278"/>
      <c r="RUV154" s="278"/>
      <c r="RVI154" s="278"/>
      <c r="RVV154" s="278"/>
      <c r="RWI154" s="278"/>
      <c r="RWV154" s="278"/>
      <c r="RXI154" s="278"/>
      <c r="RXV154" s="278"/>
      <c r="RYI154" s="278"/>
      <c r="RYV154" s="278"/>
      <c r="RZI154" s="278"/>
      <c r="RZV154" s="278"/>
      <c r="SAI154" s="278"/>
      <c r="SAV154" s="278"/>
      <c r="SBI154" s="278"/>
      <c r="SBV154" s="278"/>
      <c r="SCI154" s="278"/>
      <c r="SCV154" s="278"/>
      <c r="SDI154" s="278"/>
      <c r="SDV154" s="278"/>
      <c r="SEI154" s="278"/>
      <c r="SEV154" s="278"/>
      <c r="SFI154" s="278"/>
      <c r="SFV154" s="278"/>
      <c r="SGI154" s="278"/>
      <c r="SGV154" s="278"/>
      <c r="SHI154" s="278"/>
      <c r="SHV154" s="278"/>
      <c r="SII154" s="278"/>
      <c r="SIV154" s="278"/>
      <c r="SJI154" s="278"/>
      <c r="SJV154" s="278"/>
      <c r="SKI154" s="278"/>
      <c r="SKV154" s="278"/>
      <c r="SLI154" s="278"/>
      <c r="SLV154" s="278"/>
      <c r="SMI154" s="278"/>
      <c r="SMV154" s="278"/>
      <c r="SNI154" s="278"/>
      <c r="SNV154" s="278"/>
      <c r="SOI154" s="278"/>
      <c r="SOV154" s="278"/>
      <c r="SPI154" s="278"/>
      <c r="SPV154" s="278"/>
      <c r="SQI154" s="278"/>
      <c r="SQV154" s="278"/>
      <c r="SRI154" s="278"/>
      <c r="SRV154" s="278"/>
      <c r="SSI154" s="278"/>
      <c r="SSV154" s="278"/>
      <c r="STI154" s="278"/>
      <c r="STV154" s="278"/>
      <c r="SUI154" s="278"/>
      <c r="SUV154" s="278"/>
      <c r="SVI154" s="278"/>
      <c r="SVV154" s="278"/>
      <c r="SWI154" s="278"/>
      <c r="SWV154" s="278"/>
      <c r="SXI154" s="278"/>
      <c r="SXV154" s="278"/>
      <c r="SYI154" s="278"/>
      <c r="SYV154" s="278"/>
      <c r="SZI154" s="278"/>
      <c r="SZV154" s="278"/>
      <c r="TAI154" s="278"/>
      <c r="TAV154" s="278"/>
      <c r="TBI154" s="278"/>
      <c r="TBV154" s="278"/>
      <c r="TCI154" s="278"/>
      <c r="TCV154" s="278"/>
      <c r="TDI154" s="278"/>
      <c r="TDV154" s="278"/>
      <c r="TEI154" s="278"/>
      <c r="TEV154" s="278"/>
      <c r="TFI154" s="278"/>
      <c r="TFV154" s="278"/>
      <c r="TGI154" s="278"/>
      <c r="TGV154" s="278"/>
      <c r="THI154" s="278"/>
      <c r="THV154" s="278"/>
      <c r="TII154" s="278"/>
      <c r="TIV154" s="278"/>
      <c r="TJI154" s="278"/>
      <c r="TJV154" s="278"/>
      <c r="TKI154" s="278"/>
      <c r="TKV154" s="278"/>
      <c r="TLI154" s="278"/>
      <c r="TLV154" s="278"/>
      <c r="TMI154" s="278"/>
      <c r="TMV154" s="278"/>
      <c r="TNI154" s="278"/>
      <c r="TNV154" s="278"/>
      <c r="TOI154" s="278"/>
      <c r="TOV154" s="278"/>
      <c r="TPI154" s="278"/>
      <c r="TPV154" s="278"/>
      <c r="TQI154" s="278"/>
      <c r="TQV154" s="278"/>
      <c r="TRI154" s="278"/>
      <c r="TRV154" s="278"/>
      <c r="TSI154" s="278"/>
      <c r="TSV154" s="278"/>
      <c r="TTI154" s="278"/>
      <c r="TTV154" s="278"/>
      <c r="TUI154" s="278"/>
      <c r="TUV154" s="278"/>
      <c r="TVI154" s="278"/>
      <c r="TVV154" s="278"/>
      <c r="TWI154" s="278"/>
      <c r="TWV154" s="278"/>
      <c r="TXI154" s="278"/>
      <c r="TXV154" s="278"/>
      <c r="TYI154" s="278"/>
      <c r="TYV154" s="278"/>
      <c r="TZI154" s="278"/>
      <c r="TZV154" s="278"/>
      <c r="UAI154" s="278"/>
      <c r="UAV154" s="278"/>
      <c r="UBI154" s="278"/>
      <c r="UBV154" s="278"/>
      <c r="UCI154" s="278"/>
      <c r="UCV154" s="278"/>
      <c r="UDI154" s="278"/>
      <c r="UDV154" s="278"/>
      <c r="UEI154" s="278"/>
      <c r="UEV154" s="278"/>
      <c r="UFI154" s="278"/>
      <c r="UFV154" s="278"/>
      <c r="UGI154" s="278"/>
      <c r="UGV154" s="278"/>
      <c r="UHI154" s="278"/>
      <c r="UHV154" s="278"/>
      <c r="UII154" s="278"/>
      <c r="UIV154" s="278"/>
      <c r="UJI154" s="278"/>
      <c r="UJV154" s="278"/>
      <c r="UKI154" s="278"/>
      <c r="UKV154" s="278"/>
      <c r="ULI154" s="278"/>
      <c r="ULV154" s="278"/>
      <c r="UMI154" s="278"/>
      <c r="UMV154" s="278"/>
      <c r="UNI154" s="278"/>
      <c r="UNV154" s="278"/>
      <c r="UOI154" s="278"/>
      <c r="UOV154" s="278"/>
      <c r="UPI154" s="278"/>
      <c r="UPV154" s="278"/>
      <c r="UQI154" s="278"/>
      <c r="UQV154" s="278"/>
      <c r="URI154" s="278"/>
      <c r="URV154" s="278"/>
      <c r="USI154" s="278"/>
      <c r="USV154" s="278"/>
      <c r="UTI154" s="278"/>
      <c r="UTV154" s="278"/>
      <c r="UUI154" s="278"/>
      <c r="UUV154" s="278"/>
      <c r="UVI154" s="278"/>
      <c r="UVV154" s="278"/>
      <c r="UWI154" s="278"/>
      <c r="UWV154" s="278"/>
      <c r="UXI154" s="278"/>
      <c r="UXV154" s="278"/>
      <c r="UYI154" s="278"/>
      <c r="UYV154" s="278"/>
      <c r="UZI154" s="278"/>
      <c r="UZV154" s="278"/>
      <c r="VAI154" s="278"/>
      <c r="VAV154" s="278"/>
      <c r="VBI154" s="278"/>
      <c r="VBV154" s="278"/>
      <c r="VCI154" s="278"/>
      <c r="VCV154" s="278"/>
      <c r="VDI154" s="278"/>
      <c r="VDV154" s="278"/>
      <c r="VEI154" s="278"/>
      <c r="VEV154" s="278"/>
      <c r="VFI154" s="278"/>
      <c r="VFV154" s="278"/>
      <c r="VGI154" s="278"/>
      <c r="VGV154" s="278"/>
      <c r="VHI154" s="278"/>
      <c r="VHV154" s="278"/>
      <c r="VII154" s="278"/>
      <c r="VIV154" s="278"/>
      <c r="VJI154" s="278"/>
      <c r="VJV154" s="278"/>
      <c r="VKI154" s="278"/>
      <c r="VKV154" s="278"/>
      <c r="VLI154" s="278"/>
      <c r="VLV154" s="278"/>
      <c r="VMI154" s="278"/>
      <c r="VMV154" s="278"/>
      <c r="VNI154" s="278"/>
      <c r="VNV154" s="278"/>
      <c r="VOI154" s="278"/>
      <c r="VOV154" s="278"/>
      <c r="VPI154" s="278"/>
      <c r="VPV154" s="278"/>
      <c r="VQI154" s="278"/>
      <c r="VQV154" s="278"/>
      <c r="VRI154" s="278"/>
      <c r="VRV154" s="278"/>
      <c r="VSI154" s="278"/>
      <c r="VSV154" s="278"/>
      <c r="VTI154" s="278"/>
      <c r="VTV154" s="278"/>
      <c r="VUI154" s="278"/>
      <c r="VUV154" s="278"/>
      <c r="VVI154" s="278"/>
      <c r="VVV154" s="278"/>
      <c r="VWI154" s="278"/>
      <c r="VWV154" s="278"/>
      <c r="VXI154" s="278"/>
      <c r="VXV154" s="278"/>
      <c r="VYI154" s="278"/>
      <c r="VYV154" s="278"/>
      <c r="VZI154" s="278"/>
      <c r="VZV154" s="278"/>
      <c r="WAI154" s="278"/>
      <c r="WAV154" s="278"/>
      <c r="WBI154" s="278"/>
      <c r="WBV154" s="278"/>
      <c r="WCI154" s="278"/>
      <c r="WCV154" s="278"/>
      <c r="WDI154" s="278"/>
      <c r="WDV154" s="278"/>
      <c r="WEI154" s="278"/>
      <c r="WEV154" s="278"/>
      <c r="WFI154" s="278"/>
      <c r="WFV154" s="278"/>
      <c r="WGI154" s="278"/>
      <c r="WGV154" s="278"/>
      <c r="WHI154" s="278"/>
      <c r="WHV154" s="278"/>
      <c r="WII154" s="278"/>
      <c r="WIV154" s="278"/>
      <c r="WJI154" s="278"/>
      <c r="WJV154" s="278"/>
      <c r="WKI154" s="278"/>
      <c r="WKV154" s="278"/>
      <c r="WLI154" s="278"/>
      <c r="WLV154" s="278"/>
      <c r="WMI154" s="278"/>
      <c r="WMV154" s="278"/>
      <c r="WNI154" s="278"/>
      <c r="WNV154" s="278"/>
      <c r="WOI154" s="278"/>
      <c r="WOV154" s="278"/>
      <c r="WPI154" s="278"/>
      <c r="WPV154" s="278"/>
      <c r="WQI154" s="278"/>
      <c r="WQV154" s="278"/>
      <c r="WRI154" s="278"/>
      <c r="WRV154" s="278"/>
      <c r="WSI154" s="278"/>
      <c r="WSV154" s="278"/>
      <c r="WTI154" s="278"/>
      <c r="WTV154" s="278"/>
      <c r="WUI154" s="278"/>
      <c r="WUV154" s="278"/>
      <c r="WVI154" s="278"/>
      <c r="WVV154" s="278"/>
      <c r="WWI154" s="278"/>
      <c r="WWV154" s="278"/>
      <c r="WXI154" s="278"/>
      <c r="WXV154" s="278"/>
      <c r="WYI154" s="278"/>
      <c r="WYV154" s="278"/>
      <c r="WZI154" s="278"/>
      <c r="WZV154" s="278"/>
      <c r="XAI154" s="278"/>
      <c r="XAV154" s="278"/>
      <c r="XBI154" s="278"/>
      <c r="XBV154" s="278"/>
      <c r="XCI154" s="278"/>
      <c r="XCV154" s="278"/>
      <c r="XDI154" s="278"/>
      <c r="XDV154" s="278"/>
      <c r="XEI154" s="278"/>
      <c r="XEV154" s="278"/>
    </row>
    <row r="155" spans="2:1023 1036:2037 2050:3064 3077:4091 4104:5118 5131:6132 6145:7159 7172:8186 8199:9213 9226:10240 10253:11254 11267:12281 12294:13308 13321:14335 14348:15349 15362:16376" ht="24" customHeight="1" x14ac:dyDescent="0.35">
      <c r="B155" s="369" t="s">
        <v>344</v>
      </c>
      <c r="C155" s="369" t="s">
        <v>370</v>
      </c>
      <c r="D155" s="369" t="s">
        <v>311</v>
      </c>
      <c r="E155" s="369" t="s">
        <v>436</v>
      </c>
      <c r="F155" s="369" t="s">
        <v>71</v>
      </c>
      <c r="G155" s="369" t="s">
        <v>71</v>
      </c>
      <c r="H155" s="369" t="s">
        <v>398</v>
      </c>
      <c r="I155" s="369" t="s">
        <v>96</v>
      </c>
      <c r="J155" s="370">
        <v>8080267049</v>
      </c>
      <c r="K155" s="369" t="s">
        <v>71</v>
      </c>
      <c r="L155" s="369"/>
      <c r="M155" s="369"/>
      <c r="N155" s="369"/>
      <c r="V155" s="278"/>
      <c r="AI155" s="278"/>
      <c r="AV155" s="278"/>
      <c r="BI155" s="278"/>
      <c r="BV155" s="278"/>
      <c r="CI155" s="278"/>
      <c r="CV155" s="278"/>
      <c r="DI155" s="278"/>
      <c r="DV155" s="278"/>
      <c r="EI155" s="278"/>
      <c r="EV155" s="278"/>
      <c r="FI155" s="278"/>
      <c r="FV155" s="278"/>
      <c r="GI155" s="278"/>
      <c r="GV155" s="278"/>
      <c r="HI155" s="278"/>
      <c r="HV155" s="278"/>
      <c r="II155" s="278"/>
      <c r="IV155" s="278"/>
      <c r="JI155" s="278"/>
      <c r="JV155" s="278"/>
      <c r="KI155" s="278"/>
      <c r="KV155" s="278"/>
      <c r="LI155" s="278"/>
      <c r="LV155" s="278"/>
      <c r="MI155" s="278"/>
      <c r="MV155" s="278"/>
      <c r="NI155" s="278"/>
      <c r="NV155" s="278"/>
      <c r="OI155" s="278"/>
      <c r="OV155" s="278"/>
      <c r="PI155" s="278"/>
      <c r="PV155" s="278"/>
      <c r="QI155" s="278"/>
      <c r="QV155" s="278"/>
      <c r="RI155" s="278"/>
      <c r="RV155" s="278"/>
      <c r="SI155" s="278"/>
      <c r="SV155" s="278"/>
      <c r="TI155" s="278"/>
      <c r="TV155" s="278"/>
      <c r="UI155" s="278"/>
      <c r="UV155" s="278"/>
      <c r="VI155" s="278"/>
      <c r="VV155" s="278"/>
      <c r="WI155" s="278"/>
      <c r="WV155" s="278"/>
      <c r="XI155" s="278"/>
      <c r="XV155" s="278"/>
      <c r="YI155" s="278"/>
      <c r="YV155" s="278"/>
      <c r="ZI155" s="278"/>
      <c r="ZV155" s="278"/>
      <c r="AAI155" s="278"/>
      <c r="AAV155" s="278"/>
      <c r="ABI155" s="278"/>
      <c r="ABV155" s="278"/>
      <c r="ACI155" s="278"/>
      <c r="ACV155" s="278"/>
      <c r="ADI155" s="278"/>
      <c r="ADV155" s="278"/>
      <c r="AEI155" s="278"/>
      <c r="AEV155" s="278"/>
      <c r="AFI155" s="278"/>
      <c r="AFV155" s="278"/>
      <c r="AGI155" s="278"/>
      <c r="AGV155" s="278"/>
      <c r="AHI155" s="278"/>
      <c r="AHV155" s="278"/>
      <c r="AII155" s="278"/>
      <c r="AIV155" s="278"/>
      <c r="AJI155" s="278"/>
      <c r="AJV155" s="278"/>
      <c r="AKI155" s="278"/>
      <c r="AKV155" s="278"/>
      <c r="ALI155" s="278"/>
      <c r="ALV155" s="278"/>
      <c r="AMI155" s="278"/>
      <c r="AMV155" s="278"/>
      <c r="ANI155" s="278"/>
      <c r="ANV155" s="278"/>
      <c r="AOI155" s="278"/>
      <c r="AOV155" s="278"/>
      <c r="API155" s="278"/>
      <c r="APV155" s="278"/>
      <c r="AQI155" s="278"/>
      <c r="AQV155" s="278"/>
      <c r="ARI155" s="278"/>
      <c r="ARV155" s="278"/>
      <c r="ASI155" s="278"/>
      <c r="ASV155" s="278"/>
      <c r="ATI155" s="278"/>
      <c r="ATV155" s="278"/>
      <c r="AUI155" s="278"/>
      <c r="AUV155" s="278"/>
      <c r="AVI155" s="278"/>
      <c r="AVV155" s="278"/>
      <c r="AWI155" s="278"/>
      <c r="AWV155" s="278"/>
      <c r="AXI155" s="278"/>
      <c r="AXV155" s="278"/>
      <c r="AYI155" s="278"/>
      <c r="AYV155" s="278"/>
      <c r="AZI155" s="278"/>
      <c r="AZV155" s="278"/>
      <c r="BAI155" s="278"/>
      <c r="BAV155" s="278"/>
      <c r="BBI155" s="278"/>
      <c r="BBV155" s="278"/>
      <c r="BCI155" s="278"/>
      <c r="BCV155" s="278"/>
      <c r="BDI155" s="278"/>
      <c r="BDV155" s="278"/>
      <c r="BEI155" s="278"/>
      <c r="BEV155" s="278"/>
      <c r="BFI155" s="278"/>
      <c r="BFV155" s="278"/>
      <c r="BGI155" s="278"/>
      <c r="BGV155" s="278"/>
      <c r="BHI155" s="278"/>
      <c r="BHV155" s="278"/>
      <c r="BII155" s="278"/>
      <c r="BIV155" s="278"/>
      <c r="BJI155" s="278"/>
      <c r="BJV155" s="278"/>
      <c r="BKI155" s="278"/>
      <c r="BKV155" s="278"/>
      <c r="BLI155" s="278"/>
      <c r="BLV155" s="278"/>
      <c r="BMI155" s="278"/>
      <c r="BMV155" s="278"/>
      <c r="BNI155" s="278"/>
      <c r="BNV155" s="278"/>
      <c r="BOI155" s="278"/>
      <c r="BOV155" s="278"/>
      <c r="BPI155" s="278"/>
      <c r="BPV155" s="278"/>
      <c r="BQI155" s="278"/>
      <c r="BQV155" s="278"/>
      <c r="BRI155" s="278"/>
      <c r="BRV155" s="278"/>
      <c r="BSI155" s="278"/>
      <c r="BSV155" s="278"/>
      <c r="BTI155" s="278"/>
      <c r="BTV155" s="278"/>
      <c r="BUI155" s="278"/>
      <c r="BUV155" s="278"/>
      <c r="BVI155" s="278"/>
      <c r="BVV155" s="278"/>
      <c r="BWI155" s="278"/>
      <c r="BWV155" s="278"/>
      <c r="BXI155" s="278"/>
      <c r="BXV155" s="278"/>
      <c r="BYI155" s="278"/>
      <c r="BYV155" s="278"/>
      <c r="BZI155" s="278"/>
      <c r="BZV155" s="278"/>
      <c r="CAI155" s="278"/>
      <c r="CAV155" s="278"/>
      <c r="CBI155" s="278"/>
      <c r="CBV155" s="278"/>
      <c r="CCI155" s="278"/>
      <c r="CCV155" s="278"/>
      <c r="CDI155" s="278"/>
      <c r="CDV155" s="278"/>
      <c r="CEI155" s="278"/>
      <c r="CEV155" s="278"/>
      <c r="CFI155" s="278"/>
      <c r="CFV155" s="278"/>
      <c r="CGI155" s="278"/>
      <c r="CGV155" s="278"/>
      <c r="CHI155" s="278"/>
      <c r="CHV155" s="278"/>
      <c r="CII155" s="278"/>
      <c r="CIV155" s="278"/>
      <c r="CJI155" s="278"/>
      <c r="CJV155" s="278"/>
      <c r="CKI155" s="278"/>
      <c r="CKV155" s="278"/>
      <c r="CLI155" s="278"/>
      <c r="CLV155" s="278"/>
      <c r="CMI155" s="278"/>
      <c r="CMV155" s="278"/>
      <c r="CNI155" s="278"/>
      <c r="CNV155" s="278"/>
      <c r="COI155" s="278"/>
      <c r="COV155" s="278"/>
      <c r="CPI155" s="278"/>
      <c r="CPV155" s="278"/>
      <c r="CQI155" s="278"/>
      <c r="CQV155" s="278"/>
      <c r="CRI155" s="278"/>
      <c r="CRV155" s="278"/>
      <c r="CSI155" s="278"/>
      <c r="CSV155" s="278"/>
      <c r="CTI155" s="278"/>
      <c r="CTV155" s="278"/>
      <c r="CUI155" s="278"/>
      <c r="CUV155" s="278"/>
      <c r="CVI155" s="278"/>
      <c r="CVV155" s="278"/>
      <c r="CWI155" s="278"/>
      <c r="CWV155" s="278"/>
      <c r="CXI155" s="278"/>
      <c r="CXV155" s="278"/>
      <c r="CYI155" s="278"/>
      <c r="CYV155" s="278"/>
      <c r="CZI155" s="278"/>
      <c r="CZV155" s="278"/>
      <c r="DAI155" s="278"/>
      <c r="DAV155" s="278"/>
      <c r="DBI155" s="278"/>
      <c r="DBV155" s="278"/>
      <c r="DCI155" s="278"/>
      <c r="DCV155" s="278"/>
      <c r="DDI155" s="278"/>
      <c r="DDV155" s="278"/>
      <c r="DEI155" s="278"/>
      <c r="DEV155" s="278"/>
      <c r="DFI155" s="278"/>
      <c r="DFV155" s="278"/>
      <c r="DGI155" s="278"/>
      <c r="DGV155" s="278"/>
      <c r="DHI155" s="278"/>
      <c r="DHV155" s="278"/>
      <c r="DII155" s="278"/>
      <c r="DIV155" s="278"/>
      <c r="DJI155" s="278"/>
      <c r="DJV155" s="278"/>
      <c r="DKI155" s="278"/>
      <c r="DKV155" s="278"/>
      <c r="DLI155" s="278"/>
      <c r="DLV155" s="278"/>
      <c r="DMI155" s="278"/>
      <c r="DMV155" s="278"/>
      <c r="DNI155" s="278"/>
      <c r="DNV155" s="278"/>
      <c r="DOI155" s="278"/>
      <c r="DOV155" s="278"/>
      <c r="DPI155" s="278"/>
      <c r="DPV155" s="278"/>
      <c r="DQI155" s="278"/>
      <c r="DQV155" s="278"/>
      <c r="DRI155" s="278"/>
      <c r="DRV155" s="278"/>
      <c r="DSI155" s="278"/>
      <c r="DSV155" s="278"/>
      <c r="DTI155" s="278"/>
      <c r="DTV155" s="278"/>
      <c r="DUI155" s="278"/>
      <c r="DUV155" s="278"/>
      <c r="DVI155" s="278"/>
      <c r="DVV155" s="278"/>
      <c r="DWI155" s="278"/>
      <c r="DWV155" s="278"/>
      <c r="DXI155" s="278"/>
      <c r="DXV155" s="278"/>
      <c r="DYI155" s="278"/>
      <c r="DYV155" s="278"/>
      <c r="DZI155" s="278"/>
      <c r="DZV155" s="278"/>
      <c r="EAI155" s="278"/>
      <c r="EAV155" s="278"/>
      <c r="EBI155" s="278"/>
      <c r="EBV155" s="278"/>
      <c r="ECI155" s="278"/>
      <c r="ECV155" s="278"/>
      <c r="EDI155" s="278"/>
      <c r="EDV155" s="278"/>
      <c r="EEI155" s="278"/>
      <c r="EEV155" s="278"/>
      <c r="EFI155" s="278"/>
      <c r="EFV155" s="278"/>
      <c r="EGI155" s="278"/>
      <c r="EGV155" s="278"/>
      <c r="EHI155" s="278"/>
      <c r="EHV155" s="278"/>
      <c r="EII155" s="278"/>
      <c r="EIV155" s="278"/>
      <c r="EJI155" s="278"/>
      <c r="EJV155" s="278"/>
      <c r="EKI155" s="278"/>
      <c r="EKV155" s="278"/>
      <c r="ELI155" s="278"/>
      <c r="ELV155" s="278"/>
      <c r="EMI155" s="278"/>
      <c r="EMV155" s="278"/>
      <c r="ENI155" s="278"/>
      <c r="ENV155" s="278"/>
      <c r="EOI155" s="278"/>
      <c r="EOV155" s="278"/>
      <c r="EPI155" s="278"/>
      <c r="EPV155" s="278"/>
      <c r="EQI155" s="278"/>
      <c r="EQV155" s="278"/>
      <c r="ERI155" s="278"/>
      <c r="ERV155" s="278"/>
      <c r="ESI155" s="278"/>
      <c r="ESV155" s="278"/>
      <c r="ETI155" s="278"/>
      <c r="ETV155" s="278"/>
      <c r="EUI155" s="278"/>
      <c r="EUV155" s="278"/>
      <c r="EVI155" s="278"/>
      <c r="EVV155" s="278"/>
      <c r="EWI155" s="278"/>
      <c r="EWV155" s="278"/>
      <c r="EXI155" s="278"/>
      <c r="EXV155" s="278"/>
      <c r="EYI155" s="278"/>
      <c r="EYV155" s="278"/>
      <c r="EZI155" s="278"/>
      <c r="EZV155" s="278"/>
      <c r="FAI155" s="278"/>
      <c r="FAV155" s="278"/>
      <c r="FBI155" s="278"/>
      <c r="FBV155" s="278"/>
      <c r="FCI155" s="278"/>
      <c r="FCV155" s="278"/>
      <c r="FDI155" s="278"/>
      <c r="FDV155" s="278"/>
      <c r="FEI155" s="278"/>
      <c r="FEV155" s="278"/>
      <c r="FFI155" s="278"/>
      <c r="FFV155" s="278"/>
      <c r="FGI155" s="278"/>
      <c r="FGV155" s="278"/>
      <c r="FHI155" s="278"/>
      <c r="FHV155" s="278"/>
      <c r="FII155" s="278"/>
      <c r="FIV155" s="278"/>
      <c r="FJI155" s="278"/>
      <c r="FJV155" s="278"/>
      <c r="FKI155" s="278"/>
      <c r="FKV155" s="278"/>
      <c r="FLI155" s="278"/>
      <c r="FLV155" s="278"/>
      <c r="FMI155" s="278"/>
      <c r="FMV155" s="278"/>
      <c r="FNI155" s="278"/>
      <c r="FNV155" s="278"/>
      <c r="FOI155" s="278"/>
      <c r="FOV155" s="278"/>
      <c r="FPI155" s="278"/>
      <c r="FPV155" s="278"/>
      <c r="FQI155" s="278"/>
      <c r="FQV155" s="278"/>
      <c r="FRI155" s="278"/>
      <c r="FRV155" s="278"/>
      <c r="FSI155" s="278"/>
      <c r="FSV155" s="278"/>
      <c r="FTI155" s="278"/>
      <c r="FTV155" s="278"/>
      <c r="FUI155" s="278"/>
      <c r="FUV155" s="278"/>
      <c r="FVI155" s="278"/>
      <c r="FVV155" s="278"/>
      <c r="FWI155" s="278"/>
      <c r="FWV155" s="278"/>
      <c r="FXI155" s="278"/>
      <c r="FXV155" s="278"/>
      <c r="FYI155" s="278"/>
      <c r="FYV155" s="278"/>
      <c r="FZI155" s="278"/>
      <c r="FZV155" s="278"/>
      <c r="GAI155" s="278"/>
      <c r="GAV155" s="278"/>
      <c r="GBI155" s="278"/>
      <c r="GBV155" s="278"/>
      <c r="GCI155" s="278"/>
      <c r="GCV155" s="278"/>
      <c r="GDI155" s="278"/>
      <c r="GDV155" s="278"/>
      <c r="GEI155" s="278"/>
      <c r="GEV155" s="278"/>
      <c r="GFI155" s="278"/>
      <c r="GFV155" s="278"/>
      <c r="GGI155" s="278"/>
      <c r="GGV155" s="278"/>
      <c r="GHI155" s="278"/>
      <c r="GHV155" s="278"/>
      <c r="GII155" s="278"/>
      <c r="GIV155" s="278"/>
      <c r="GJI155" s="278"/>
      <c r="GJV155" s="278"/>
      <c r="GKI155" s="278"/>
      <c r="GKV155" s="278"/>
      <c r="GLI155" s="278"/>
      <c r="GLV155" s="278"/>
      <c r="GMI155" s="278"/>
      <c r="GMV155" s="278"/>
      <c r="GNI155" s="278"/>
      <c r="GNV155" s="278"/>
      <c r="GOI155" s="278"/>
      <c r="GOV155" s="278"/>
      <c r="GPI155" s="278"/>
      <c r="GPV155" s="278"/>
      <c r="GQI155" s="278"/>
      <c r="GQV155" s="278"/>
      <c r="GRI155" s="278"/>
      <c r="GRV155" s="278"/>
      <c r="GSI155" s="278"/>
      <c r="GSV155" s="278"/>
      <c r="GTI155" s="278"/>
      <c r="GTV155" s="278"/>
      <c r="GUI155" s="278"/>
      <c r="GUV155" s="278"/>
      <c r="GVI155" s="278"/>
      <c r="GVV155" s="278"/>
      <c r="GWI155" s="278"/>
      <c r="GWV155" s="278"/>
      <c r="GXI155" s="278"/>
      <c r="GXV155" s="278"/>
      <c r="GYI155" s="278"/>
      <c r="GYV155" s="278"/>
      <c r="GZI155" s="278"/>
      <c r="GZV155" s="278"/>
      <c r="HAI155" s="278"/>
      <c r="HAV155" s="278"/>
      <c r="HBI155" s="278"/>
      <c r="HBV155" s="278"/>
      <c r="HCI155" s="278"/>
      <c r="HCV155" s="278"/>
      <c r="HDI155" s="278"/>
      <c r="HDV155" s="278"/>
      <c r="HEI155" s="278"/>
      <c r="HEV155" s="278"/>
      <c r="HFI155" s="278"/>
      <c r="HFV155" s="278"/>
      <c r="HGI155" s="278"/>
      <c r="HGV155" s="278"/>
      <c r="HHI155" s="278"/>
      <c r="HHV155" s="278"/>
      <c r="HII155" s="278"/>
      <c r="HIV155" s="278"/>
      <c r="HJI155" s="278"/>
      <c r="HJV155" s="278"/>
      <c r="HKI155" s="278"/>
      <c r="HKV155" s="278"/>
      <c r="HLI155" s="278"/>
      <c r="HLV155" s="278"/>
      <c r="HMI155" s="278"/>
      <c r="HMV155" s="278"/>
      <c r="HNI155" s="278"/>
      <c r="HNV155" s="278"/>
      <c r="HOI155" s="278"/>
      <c r="HOV155" s="278"/>
      <c r="HPI155" s="278"/>
      <c r="HPV155" s="278"/>
      <c r="HQI155" s="278"/>
      <c r="HQV155" s="278"/>
      <c r="HRI155" s="278"/>
      <c r="HRV155" s="278"/>
      <c r="HSI155" s="278"/>
      <c r="HSV155" s="278"/>
      <c r="HTI155" s="278"/>
      <c r="HTV155" s="278"/>
      <c r="HUI155" s="278"/>
      <c r="HUV155" s="278"/>
      <c r="HVI155" s="278"/>
      <c r="HVV155" s="278"/>
      <c r="HWI155" s="278"/>
      <c r="HWV155" s="278"/>
      <c r="HXI155" s="278"/>
      <c r="HXV155" s="278"/>
      <c r="HYI155" s="278"/>
      <c r="HYV155" s="278"/>
      <c r="HZI155" s="278"/>
      <c r="HZV155" s="278"/>
      <c r="IAI155" s="278"/>
      <c r="IAV155" s="278"/>
      <c r="IBI155" s="278"/>
      <c r="IBV155" s="278"/>
      <c r="ICI155" s="278"/>
      <c r="ICV155" s="278"/>
      <c r="IDI155" s="278"/>
      <c r="IDV155" s="278"/>
      <c r="IEI155" s="278"/>
      <c r="IEV155" s="278"/>
      <c r="IFI155" s="278"/>
      <c r="IFV155" s="278"/>
      <c r="IGI155" s="278"/>
      <c r="IGV155" s="278"/>
      <c r="IHI155" s="278"/>
      <c r="IHV155" s="278"/>
      <c r="III155" s="278"/>
      <c r="IIV155" s="278"/>
      <c r="IJI155" s="278"/>
      <c r="IJV155" s="278"/>
      <c r="IKI155" s="278"/>
      <c r="IKV155" s="278"/>
      <c r="ILI155" s="278"/>
      <c r="ILV155" s="278"/>
      <c r="IMI155" s="278"/>
      <c r="IMV155" s="278"/>
      <c r="INI155" s="278"/>
      <c r="INV155" s="278"/>
      <c r="IOI155" s="278"/>
      <c r="IOV155" s="278"/>
      <c r="IPI155" s="278"/>
      <c r="IPV155" s="278"/>
      <c r="IQI155" s="278"/>
      <c r="IQV155" s="278"/>
      <c r="IRI155" s="278"/>
      <c r="IRV155" s="278"/>
      <c r="ISI155" s="278"/>
      <c r="ISV155" s="278"/>
      <c r="ITI155" s="278"/>
      <c r="ITV155" s="278"/>
      <c r="IUI155" s="278"/>
      <c r="IUV155" s="278"/>
      <c r="IVI155" s="278"/>
      <c r="IVV155" s="278"/>
      <c r="IWI155" s="278"/>
      <c r="IWV155" s="278"/>
      <c r="IXI155" s="278"/>
      <c r="IXV155" s="278"/>
      <c r="IYI155" s="278"/>
      <c r="IYV155" s="278"/>
      <c r="IZI155" s="278"/>
      <c r="IZV155" s="278"/>
      <c r="JAI155" s="278"/>
      <c r="JAV155" s="278"/>
      <c r="JBI155" s="278"/>
      <c r="JBV155" s="278"/>
      <c r="JCI155" s="278"/>
      <c r="JCV155" s="278"/>
      <c r="JDI155" s="278"/>
      <c r="JDV155" s="278"/>
      <c r="JEI155" s="278"/>
      <c r="JEV155" s="278"/>
      <c r="JFI155" s="278"/>
      <c r="JFV155" s="278"/>
      <c r="JGI155" s="278"/>
      <c r="JGV155" s="278"/>
      <c r="JHI155" s="278"/>
      <c r="JHV155" s="278"/>
      <c r="JII155" s="278"/>
      <c r="JIV155" s="278"/>
      <c r="JJI155" s="278"/>
      <c r="JJV155" s="278"/>
      <c r="JKI155" s="278"/>
      <c r="JKV155" s="278"/>
      <c r="JLI155" s="278"/>
      <c r="JLV155" s="278"/>
      <c r="JMI155" s="278"/>
      <c r="JMV155" s="278"/>
      <c r="JNI155" s="278"/>
      <c r="JNV155" s="278"/>
      <c r="JOI155" s="278"/>
      <c r="JOV155" s="278"/>
      <c r="JPI155" s="278"/>
      <c r="JPV155" s="278"/>
      <c r="JQI155" s="278"/>
      <c r="JQV155" s="278"/>
      <c r="JRI155" s="278"/>
      <c r="JRV155" s="278"/>
      <c r="JSI155" s="278"/>
      <c r="JSV155" s="278"/>
      <c r="JTI155" s="278"/>
      <c r="JTV155" s="278"/>
      <c r="JUI155" s="278"/>
      <c r="JUV155" s="278"/>
      <c r="JVI155" s="278"/>
      <c r="JVV155" s="278"/>
      <c r="JWI155" s="278"/>
      <c r="JWV155" s="278"/>
      <c r="JXI155" s="278"/>
      <c r="JXV155" s="278"/>
      <c r="JYI155" s="278"/>
      <c r="JYV155" s="278"/>
      <c r="JZI155" s="278"/>
      <c r="JZV155" s="278"/>
      <c r="KAI155" s="278"/>
      <c r="KAV155" s="278"/>
      <c r="KBI155" s="278"/>
      <c r="KBV155" s="278"/>
      <c r="KCI155" s="278"/>
      <c r="KCV155" s="278"/>
      <c r="KDI155" s="278"/>
      <c r="KDV155" s="278"/>
      <c r="KEI155" s="278"/>
      <c r="KEV155" s="278"/>
      <c r="KFI155" s="278"/>
      <c r="KFV155" s="278"/>
      <c r="KGI155" s="278"/>
      <c r="KGV155" s="278"/>
      <c r="KHI155" s="278"/>
      <c r="KHV155" s="278"/>
      <c r="KII155" s="278"/>
      <c r="KIV155" s="278"/>
      <c r="KJI155" s="278"/>
      <c r="KJV155" s="278"/>
      <c r="KKI155" s="278"/>
      <c r="KKV155" s="278"/>
      <c r="KLI155" s="278"/>
      <c r="KLV155" s="278"/>
      <c r="KMI155" s="278"/>
      <c r="KMV155" s="278"/>
      <c r="KNI155" s="278"/>
      <c r="KNV155" s="278"/>
      <c r="KOI155" s="278"/>
      <c r="KOV155" s="278"/>
      <c r="KPI155" s="278"/>
      <c r="KPV155" s="278"/>
      <c r="KQI155" s="278"/>
      <c r="KQV155" s="278"/>
      <c r="KRI155" s="278"/>
      <c r="KRV155" s="278"/>
      <c r="KSI155" s="278"/>
      <c r="KSV155" s="278"/>
      <c r="KTI155" s="278"/>
      <c r="KTV155" s="278"/>
      <c r="KUI155" s="278"/>
      <c r="KUV155" s="278"/>
      <c r="KVI155" s="278"/>
      <c r="KVV155" s="278"/>
      <c r="KWI155" s="278"/>
      <c r="KWV155" s="278"/>
      <c r="KXI155" s="278"/>
      <c r="KXV155" s="278"/>
      <c r="KYI155" s="278"/>
      <c r="KYV155" s="278"/>
      <c r="KZI155" s="278"/>
      <c r="KZV155" s="278"/>
      <c r="LAI155" s="278"/>
      <c r="LAV155" s="278"/>
      <c r="LBI155" s="278"/>
      <c r="LBV155" s="278"/>
      <c r="LCI155" s="278"/>
      <c r="LCV155" s="278"/>
      <c r="LDI155" s="278"/>
      <c r="LDV155" s="278"/>
      <c r="LEI155" s="278"/>
      <c r="LEV155" s="278"/>
      <c r="LFI155" s="278"/>
      <c r="LFV155" s="278"/>
      <c r="LGI155" s="278"/>
      <c r="LGV155" s="278"/>
      <c r="LHI155" s="278"/>
      <c r="LHV155" s="278"/>
      <c r="LII155" s="278"/>
      <c r="LIV155" s="278"/>
      <c r="LJI155" s="278"/>
      <c r="LJV155" s="278"/>
      <c r="LKI155" s="278"/>
      <c r="LKV155" s="278"/>
      <c r="LLI155" s="278"/>
      <c r="LLV155" s="278"/>
      <c r="LMI155" s="278"/>
      <c r="LMV155" s="278"/>
      <c r="LNI155" s="278"/>
      <c r="LNV155" s="278"/>
      <c r="LOI155" s="278"/>
      <c r="LOV155" s="278"/>
      <c r="LPI155" s="278"/>
      <c r="LPV155" s="278"/>
      <c r="LQI155" s="278"/>
      <c r="LQV155" s="278"/>
      <c r="LRI155" s="278"/>
      <c r="LRV155" s="278"/>
      <c r="LSI155" s="278"/>
      <c r="LSV155" s="278"/>
      <c r="LTI155" s="278"/>
      <c r="LTV155" s="278"/>
      <c r="LUI155" s="278"/>
      <c r="LUV155" s="278"/>
      <c r="LVI155" s="278"/>
      <c r="LVV155" s="278"/>
      <c r="LWI155" s="278"/>
      <c r="LWV155" s="278"/>
      <c r="LXI155" s="278"/>
      <c r="LXV155" s="278"/>
      <c r="LYI155" s="278"/>
      <c r="LYV155" s="278"/>
      <c r="LZI155" s="278"/>
      <c r="LZV155" s="278"/>
      <c r="MAI155" s="278"/>
      <c r="MAV155" s="278"/>
      <c r="MBI155" s="278"/>
      <c r="MBV155" s="278"/>
      <c r="MCI155" s="278"/>
      <c r="MCV155" s="278"/>
      <c r="MDI155" s="278"/>
      <c r="MDV155" s="278"/>
      <c r="MEI155" s="278"/>
      <c r="MEV155" s="278"/>
      <c r="MFI155" s="278"/>
      <c r="MFV155" s="278"/>
      <c r="MGI155" s="278"/>
      <c r="MGV155" s="278"/>
      <c r="MHI155" s="278"/>
      <c r="MHV155" s="278"/>
      <c r="MII155" s="278"/>
      <c r="MIV155" s="278"/>
      <c r="MJI155" s="278"/>
      <c r="MJV155" s="278"/>
      <c r="MKI155" s="278"/>
      <c r="MKV155" s="278"/>
      <c r="MLI155" s="278"/>
      <c r="MLV155" s="278"/>
      <c r="MMI155" s="278"/>
      <c r="MMV155" s="278"/>
      <c r="MNI155" s="278"/>
      <c r="MNV155" s="278"/>
      <c r="MOI155" s="278"/>
      <c r="MOV155" s="278"/>
      <c r="MPI155" s="278"/>
      <c r="MPV155" s="278"/>
      <c r="MQI155" s="278"/>
      <c r="MQV155" s="278"/>
      <c r="MRI155" s="278"/>
      <c r="MRV155" s="278"/>
      <c r="MSI155" s="278"/>
      <c r="MSV155" s="278"/>
      <c r="MTI155" s="278"/>
      <c r="MTV155" s="278"/>
      <c r="MUI155" s="278"/>
      <c r="MUV155" s="278"/>
      <c r="MVI155" s="278"/>
      <c r="MVV155" s="278"/>
      <c r="MWI155" s="278"/>
      <c r="MWV155" s="278"/>
      <c r="MXI155" s="278"/>
      <c r="MXV155" s="278"/>
      <c r="MYI155" s="278"/>
      <c r="MYV155" s="278"/>
      <c r="MZI155" s="278"/>
      <c r="MZV155" s="278"/>
      <c r="NAI155" s="278"/>
      <c r="NAV155" s="278"/>
      <c r="NBI155" s="278"/>
      <c r="NBV155" s="278"/>
      <c r="NCI155" s="278"/>
      <c r="NCV155" s="278"/>
      <c r="NDI155" s="278"/>
      <c r="NDV155" s="278"/>
      <c r="NEI155" s="278"/>
      <c r="NEV155" s="278"/>
      <c r="NFI155" s="278"/>
      <c r="NFV155" s="278"/>
      <c r="NGI155" s="278"/>
      <c r="NGV155" s="278"/>
      <c r="NHI155" s="278"/>
      <c r="NHV155" s="278"/>
      <c r="NII155" s="278"/>
      <c r="NIV155" s="278"/>
      <c r="NJI155" s="278"/>
      <c r="NJV155" s="278"/>
      <c r="NKI155" s="278"/>
      <c r="NKV155" s="278"/>
      <c r="NLI155" s="278"/>
      <c r="NLV155" s="278"/>
      <c r="NMI155" s="278"/>
      <c r="NMV155" s="278"/>
      <c r="NNI155" s="278"/>
      <c r="NNV155" s="278"/>
      <c r="NOI155" s="278"/>
      <c r="NOV155" s="278"/>
      <c r="NPI155" s="278"/>
      <c r="NPV155" s="278"/>
      <c r="NQI155" s="278"/>
      <c r="NQV155" s="278"/>
      <c r="NRI155" s="278"/>
      <c r="NRV155" s="278"/>
      <c r="NSI155" s="278"/>
      <c r="NSV155" s="278"/>
      <c r="NTI155" s="278"/>
      <c r="NTV155" s="278"/>
      <c r="NUI155" s="278"/>
      <c r="NUV155" s="278"/>
      <c r="NVI155" s="278"/>
      <c r="NVV155" s="278"/>
      <c r="NWI155" s="278"/>
      <c r="NWV155" s="278"/>
      <c r="NXI155" s="278"/>
      <c r="NXV155" s="278"/>
      <c r="NYI155" s="278"/>
      <c r="NYV155" s="278"/>
      <c r="NZI155" s="278"/>
      <c r="NZV155" s="278"/>
      <c r="OAI155" s="278"/>
      <c r="OAV155" s="278"/>
      <c r="OBI155" s="278"/>
      <c r="OBV155" s="278"/>
      <c r="OCI155" s="278"/>
      <c r="OCV155" s="278"/>
      <c r="ODI155" s="278"/>
      <c r="ODV155" s="278"/>
      <c r="OEI155" s="278"/>
      <c r="OEV155" s="278"/>
      <c r="OFI155" s="278"/>
      <c r="OFV155" s="278"/>
      <c r="OGI155" s="278"/>
      <c r="OGV155" s="278"/>
      <c r="OHI155" s="278"/>
      <c r="OHV155" s="278"/>
      <c r="OII155" s="278"/>
      <c r="OIV155" s="278"/>
      <c r="OJI155" s="278"/>
      <c r="OJV155" s="278"/>
      <c r="OKI155" s="278"/>
      <c r="OKV155" s="278"/>
      <c r="OLI155" s="278"/>
      <c r="OLV155" s="278"/>
      <c r="OMI155" s="278"/>
      <c r="OMV155" s="278"/>
      <c r="ONI155" s="278"/>
      <c r="ONV155" s="278"/>
      <c r="OOI155" s="278"/>
      <c r="OOV155" s="278"/>
      <c r="OPI155" s="278"/>
      <c r="OPV155" s="278"/>
      <c r="OQI155" s="278"/>
      <c r="OQV155" s="278"/>
      <c r="ORI155" s="278"/>
      <c r="ORV155" s="278"/>
      <c r="OSI155" s="278"/>
      <c r="OSV155" s="278"/>
      <c r="OTI155" s="278"/>
      <c r="OTV155" s="278"/>
      <c r="OUI155" s="278"/>
      <c r="OUV155" s="278"/>
      <c r="OVI155" s="278"/>
      <c r="OVV155" s="278"/>
      <c r="OWI155" s="278"/>
      <c r="OWV155" s="278"/>
      <c r="OXI155" s="278"/>
      <c r="OXV155" s="278"/>
      <c r="OYI155" s="278"/>
      <c r="OYV155" s="278"/>
      <c r="OZI155" s="278"/>
      <c r="OZV155" s="278"/>
      <c r="PAI155" s="278"/>
      <c r="PAV155" s="278"/>
      <c r="PBI155" s="278"/>
      <c r="PBV155" s="278"/>
      <c r="PCI155" s="278"/>
      <c r="PCV155" s="278"/>
      <c r="PDI155" s="278"/>
      <c r="PDV155" s="278"/>
      <c r="PEI155" s="278"/>
      <c r="PEV155" s="278"/>
      <c r="PFI155" s="278"/>
      <c r="PFV155" s="278"/>
      <c r="PGI155" s="278"/>
      <c r="PGV155" s="278"/>
      <c r="PHI155" s="278"/>
      <c r="PHV155" s="278"/>
      <c r="PII155" s="278"/>
      <c r="PIV155" s="278"/>
      <c r="PJI155" s="278"/>
      <c r="PJV155" s="278"/>
      <c r="PKI155" s="278"/>
      <c r="PKV155" s="278"/>
      <c r="PLI155" s="278"/>
      <c r="PLV155" s="278"/>
      <c r="PMI155" s="278"/>
      <c r="PMV155" s="278"/>
      <c r="PNI155" s="278"/>
      <c r="PNV155" s="278"/>
      <c r="POI155" s="278"/>
      <c r="POV155" s="278"/>
      <c r="PPI155" s="278"/>
      <c r="PPV155" s="278"/>
      <c r="PQI155" s="278"/>
      <c r="PQV155" s="278"/>
      <c r="PRI155" s="278"/>
      <c r="PRV155" s="278"/>
      <c r="PSI155" s="278"/>
      <c r="PSV155" s="278"/>
      <c r="PTI155" s="278"/>
      <c r="PTV155" s="278"/>
      <c r="PUI155" s="278"/>
      <c r="PUV155" s="278"/>
      <c r="PVI155" s="278"/>
      <c r="PVV155" s="278"/>
      <c r="PWI155" s="278"/>
      <c r="PWV155" s="278"/>
      <c r="PXI155" s="278"/>
      <c r="PXV155" s="278"/>
      <c r="PYI155" s="278"/>
      <c r="PYV155" s="278"/>
      <c r="PZI155" s="278"/>
      <c r="PZV155" s="278"/>
      <c r="QAI155" s="278"/>
      <c r="QAV155" s="278"/>
      <c r="QBI155" s="278"/>
      <c r="QBV155" s="278"/>
      <c r="QCI155" s="278"/>
      <c r="QCV155" s="278"/>
      <c r="QDI155" s="278"/>
      <c r="QDV155" s="278"/>
      <c r="QEI155" s="278"/>
      <c r="QEV155" s="278"/>
      <c r="QFI155" s="278"/>
      <c r="QFV155" s="278"/>
      <c r="QGI155" s="278"/>
      <c r="QGV155" s="278"/>
      <c r="QHI155" s="278"/>
      <c r="QHV155" s="278"/>
      <c r="QII155" s="278"/>
      <c r="QIV155" s="278"/>
      <c r="QJI155" s="278"/>
      <c r="QJV155" s="278"/>
      <c r="QKI155" s="278"/>
      <c r="QKV155" s="278"/>
      <c r="QLI155" s="278"/>
      <c r="QLV155" s="278"/>
      <c r="QMI155" s="278"/>
      <c r="QMV155" s="278"/>
      <c r="QNI155" s="278"/>
      <c r="QNV155" s="278"/>
      <c r="QOI155" s="278"/>
      <c r="QOV155" s="278"/>
      <c r="QPI155" s="278"/>
      <c r="QPV155" s="278"/>
      <c r="QQI155" s="278"/>
      <c r="QQV155" s="278"/>
      <c r="QRI155" s="278"/>
      <c r="QRV155" s="278"/>
      <c r="QSI155" s="278"/>
      <c r="QSV155" s="278"/>
      <c r="QTI155" s="278"/>
      <c r="QTV155" s="278"/>
      <c r="QUI155" s="278"/>
      <c r="QUV155" s="278"/>
      <c r="QVI155" s="278"/>
      <c r="QVV155" s="278"/>
      <c r="QWI155" s="278"/>
      <c r="QWV155" s="278"/>
      <c r="QXI155" s="278"/>
      <c r="QXV155" s="278"/>
      <c r="QYI155" s="278"/>
      <c r="QYV155" s="278"/>
      <c r="QZI155" s="278"/>
      <c r="QZV155" s="278"/>
      <c r="RAI155" s="278"/>
      <c r="RAV155" s="278"/>
      <c r="RBI155" s="278"/>
      <c r="RBV155" s="278"/>
      <c r="RCI155" s="278"/>
      <c r="RCV155" s="278"/>
      <c r="RDI155" s="278"/>
      <c r="RDV155" s="278"/>
      <c r="REI155" s="278"/>
      <c r="REV155" s="278"/>
      <c r="RFI155" s="278"/>
      <c r="RFV155" s="278"/>
      <c r="RGI155" s="278"/>
      <c r="RGV155" s="278"/>
      <c r="RHI155" s="278"/>
      <c r="RHV155" s="278"/>
      <c r="RII155" s="278"/>
      <c r="RIV155" s="278"/>
      <c r="RJI155" s="278"/>
      <c r="RJV155" s="278"/>
      <c r="RKI155" s="278"/>
      <c r="RKV155" s="278"/>
      <c r="RLI155" s="278"/>
      <c r="RLV155" s="278"/>
      <c r="RMI155" s="278"/>
      <c r="RMV155" s="278"/>
      <c r="RNI155" s="278"/>
      <c r="RNV155" s="278"/>
      <c r="ROI155" s="278"/>
      <c r="ROV155" s="278"/>
      <c r="RPI155" s="278"/>
      <c r="RPV155" s="278"/>
      <c r="RQI155" s="278"/>
      <c r="RQV155" s="278"/>
      <c r="RRI155" s="278"/>
      <c r="RRV155" s="278"/>
      <c r="RSI155" s="278"/>
      <c r="RSV155" s="278"/>
      <c r="RTI155" s="278"/>
      <c r="RTV155" s="278"/>
      <c r="RUI155" s="278"/>
      <c r="RUV155" s="278"/>
      <c r="RVI155" s="278"/>
      <c r="RVV155" s="278"/>
      <c r="RWI155" s="278"/>
      <c r="RWV155" s="278"/>
      <c r="RXI155" s="278"/>
      <c r="RXV155" s="278"/>
      <c r="RYI155" s="278"/>
      <c r="RYV155" s="278"/>
      <c r="RZI155" s="278"/>
      <c r="RZV155" s="278"/>
      <c r="SAI155" s="278"/>
      <c r="SAV155" s="278"/>
      <c r="SBI155" s="278"/>
      <c r="SBV155" s="278"/>
      <c r="SCI155" s="278"/>
      <c r="SCV155" s="278"/>
      <c r="SDI155" s="278"/>
      <c r="SDV155" s="278"/>
      <c r="SEI155" s="278"/>
      <c r="SEV155" s="278"/>
      <c r="SFI155" s="278"/>
      <c r="SFV155" s="278"/>
      <c r="SGI155" s="278"/>
      <c r="SGV155" s="278"/>
      <c r="SHI155" s="278"/>
      <c r="SHV155" s="278"/>
      <c r="SII155" s="278"/>
      <c r="SIV155" s="278"/>
      <c r="SJI155" s="278"/>
      <c r="SJV155" s="278"/>
      <c r="SKI155" s="278"/>
      <c r="SKV155" s="278"/>
      <c r="SLI155" s="278"/>
      <c r="SLV155" s="278"/>
      <c r="SMI155" s="278"/>
      <c r="SMV155" s="278"/>
      <c r="SNI155" s="278"/>
      <c r="SNV155" s="278"/>
      <c r="SOI155" s="278"/>
      <c r="SOV155" s="278"/>
      <c r="SPI155" s="278"/>
      <c r="SPV155" s="278"/>
      <c r="SQI155" s="278"/>
      <c r="SQV155" s="278"/>
      <c r="SRI155" s="278"/>
      <c r="SRV155" s="278"/>
      <c r="SSI155" s="278"/>
      <c r="SSV155" s="278"/>
      <c r="STI155" s="278"/>
      <c r="STV155" s="278"/>
      <c r="SUI155" s="278"/>
      <c r="SUV155" s="278"/>
      <c r="SVI155" s="278"/>
      <c r="SVV155" s="278"/>
      <c r="SWI155" s="278"/>
      <c r="SWV155" s="278"/>
      <c r="SXI155" s="278"/>
      <c r="SXV155" s="278"/>
      <c r="SYI155" s="278"/>
      <c r="SYV155" s="278"/>
      <c r="SZI155" s="278"/>
      <c r="SZV155" s="278"/>
      <c r="TAI155" s="278"/>
      <c r="TAV155" s="278"/>
      <c r="TBI155" s="278"/>
      <c r="TBV155" s="278"/>
      <c r="TCI155" s="278"/>
      <c r="TCV155" s="278"/>
      <c r="TDI155" s="278"/>
      <c r="TDV155" s="278"/>
      <c r="TEI155" s="278"/>
      <c r="TEV155" s="278"/>
      <c r="TFI155" s="278"/>
      <c r="TFV155" s="278"/>
      <c r="TGI155" s="278"/>
      <c r="TGV155" s="278"/>
      <c r="THI155" s="278"/>
      <c r="THV155" s="278"/>
      <c r="TII155" s="278"/>
      <c r="TIV155" s="278"/>
      <c r="TJI155" s="278"/>
      <c r="TJV155" s="278"/>
      <c r="TKI155" s="278"/>
      <c r="TKV155" s="278"/>
      <c r="TLI155" s="278"/>
      <c r="TLV155" s="278"/>
      <c r="TMI155" s="278"/>
      <c r="TMV155" s="278"/>
      <c r="TNI155" s="278"/>
      <c r="TNV155" s="278"/>
      <c r="TOI155" s="278"/>
      <c r="TOV155" s="278"/>
      <c r="TPI155" s="278"/>
      <c r="TPV155" s="278"/>
      <c r="TQI155" s="278"/>
      <c r="TQV155" s="278"/>
      <c r="TRI155" s="278"/>
      <c r="TRV155" s="278"/>
      <c r="TSI155" s="278"/>
      <c r="TSV155" s="278"/>
      <c r="TTI155" s="278"/>
      <c r="TTV155" s="278"/>
      <c r="TUI155" s="278"/>
      <c r="TUV155" s="278"/>
      <c r="TVI155" s="278"/>
      <c r="TVV155" s="278"/>
      <c r="TWI155" s="278"/>
      <c r="TWV155" s="278"/>
      <c r="TXI155" s="278"/>
      <c r="TXV155" s="278"/>
      <c r="TYI155" s="278"/>
      <c r="TYV155" s="278"/>
      <c r="TZI155" s="278"/>
      <c r="TZV155" s="278"/>
      <c r="UAI155" s="278"/>
      <c r="UAV155" s="278"/>
      <c r="UBI155" s="278"/>
      <c r="UBV155" s="278"/>
      <c r="UCI155" s="278"/>
      <c r="UCV155" s="278"/>
      <c r="UDI155" s="278"/>
      <c r="UDV155" s="278"/>
      <c r="UEI155" s="278"/>
      <c r="UEV155" s="278"/>
      <c r="UFI155" s="278"/>
      <c r="UFV155" s="278"/>
      <c r="UGI155" s="278"/>
      <c r="UGV155" s="278"/>
      <c r="UHI155" s="278"/>
      <c r="UHV155" s="278"/>
      <c r="UII155" s="278"/>
      <c r="UIV155" s="278"/>
      <c r="UJI155" s="278"/>
      <c r="UJV155" s="278"/>
      <c r="UKI155" s="278"/>
      <c r="UKV155" s="278"/>
      <c r="ULI155" s="278"/>
      <c r="ULV155" s="278"/>
      <c r="UMI155" s="278"/>
      <c r="UMV155" s="278"/>
      <c r="UNI155" s="278"/>
      <c r="UNV155" s="278"/>
      <c r="UOI155" s="278"/>
      <c r="UOV155" s="278"/>
      <c r="UPI155" s="278"/>
      <c r="UPV155" s="278"/>
      <c r="UQI155" s="278"/>
      <c r="UQV155" s="278"/>
      <c r="URI155" s="278"/>
      <c r="URV155" s="278"/>
      <c r="USI155" s="278"/>
      <c r="USV155" s="278"/>
      <c r="UTI155" s="278"/>
      <c r="UTV155" s="278"/>
      <c r="UUI155" s="278"/>
      <c r="UUV155" s="278"/>
      <c r="UVI155" s="278"/>
      <c r="UVV155" s="278"/>
      <c r="UWI155" s="278"/>
      <c r="UWV155" s="278"/>
      <c r="UXI155" s="278"/>
      <c r="UXV155" s="278"/>
      <c r="UYI155" s="278"/>
      <c r="UYV155" s="278"/>
      <c r="UZI155" s="278"/>
      <c r="UZV155" s="278"/>
      <c r="VAI155" s="278"/>
      <c r="VAV155" s="278"/>
      <c r="VBI155" s="278"/>
      <c r="VBV155" s="278"/>
      <c r="VCI155" s="278"/>
      <c r="VCV155" s="278"/>
      <c r="VDI155" s="278"/>
      <c r="VDV155" s="278"/>
      <c r="VEI155" s="278"/>
      <c r="VEV155" s="278"/>
      <c r="VFI155" s="278"/>
      <c r="VFV155" s="278"/>
      <c r="VGI155" s="278"/>
      <c r="VGV155" s="278"/>
      <c r="VHI155" s="278"/>
      <c r="VHV155" s="278"/>
      <c r="VII155" s="278"/>
      <c r="VIV155" s="278"/>
      <c r="VJI155" s="278"/>
      <c r="VJV155" s="278"/>
      <c r="VKI155" s="278"/>
      <c r="VKV155" s="278"/>
      <c r="VLI155" s="278"/>
      <c r="VLV155" s="278"/>
      <c r="VMI155" s="278"/>
      <c r="VMV155" s="278"/>
      <c r="VNI155" s="278"/>
      <c r="VNV155" s="278"/>
      <c r="VOI155" s="278"/>
      <c r="VOV155" s="278"/>
      <c r="VPI155" s="278"/>
      <c r="VPV155" s="278"/>
      <c r="VQI155" s="278"/>
      <c r="VQV155" s="278"/>
      <c r="VRI155" s="278"/>
      <c r="VRV155" s="278"/>
      <c r="VSI155" s="278"/>
      <c r="VSV155" s="278"/>
      <c r="VTI155" s="278"/>
      <c r="VTV155" s="278"/>
      <c r="VUI155" s="278"/>
      <c r="VUV155" s="278"/>
      <c r="VVI155" s="278"/>
      <c r="VVV155" s="278"/>
      <c r="VWI155" s="278"/>
      <c r="VWV155" s="278"/>
      <c r="VXI155" s="278"/>
      <c r="VXV155" s="278"/>
      <c r="VYI155" s="278"/>
      <c r="VYV155" s="278"/>
      <c r="VZI155" s="278"/>
      <c r="VZV155" s="278"/>
      <c r="WAI155" s="278"/>
      <c r="WAV155" s="278"/>
      <c r="WBI155" s="278"/>
      <c r="WBV155" s="278"/>
      <c r="WCI155" s="278"/>
      <c r="WCV155" s="278"/>
      <c r="WDI155" s="278"/>
      <c r="WDV155" s="278"/>
      <c r="WEI155" s="278"/>
      <c r="WEV155" s="278"/>
      <c r="WFI155" s="278"/>
      <c r="WFV155" s="278"/>
      <c r="WGI155" s="278"/>
      <c r="WGV155" s="278"/>
      <c r="WHI155" s="278"/>
      <c r="WHV155" s="278"/>
      <c r="WII155" s="278"/>
      <c r="WIV155" s="278"/>
      <c r="WJI155" s="278"/>
      <c r="WJV155" s="278"/>
      <c r="WKI155" s="278"/>
      <c r="WKV155" s="278"/>
      <c r="WLI155" s="278"/>
      <c r="WLV155" s="278"/>
      <c r="WMI155" s="278"/>
      <c r="WMV155" s="278"/>
      <c r="WNI155" s="278"/>
      <c r="WNV155" s="278"/>
      <c r="WOI155" s="278"/>
      <c r="WOV155" s="278"/>
      <c r="WPI155" s="278"/>
      <c r="WPV155" s="278"/>
      <c r="WQI155" s="278"/>
      <c r="WQV155" s="278"/>
      <c r="WRI155" s="278"/>
      <c r="WRV155" s="278"/>
      <c r="WSI155" s="278"/>
      <c r="WSV155" s="278"/>
      <c r="WTI155" s="278"/>
      <c r="WTV155" s="278"/>
      <c r="WUI155" s="278"/>
      <c r="WUV155" s="278"/>
      <c r="WVI155" s="278"/>
      <c r="WVV155" s="278"/>
      <c r="WWI155" s="278"/>
      <c r="WWV155" s="278"/>
      <c r="WXI155" s="278"/>
      <c r="WXV155" s="278"/>
      <c r="WYI155" s="278"/>
      <c r="WYV155" s="278"/>
      <c r="WZI155" s="278"/>
      <c r="WZV155" s="278"/>
      <c r="XAI155" s="278"/>
      <c r="XAV155" s="278"/>
      <c r="XBI155" s="278"/>
      <c r="XBV155" s="278"/>
      <c r="XCI155" s="278"/>
      <c r="XCV155" s="278"/>
      <c r="XDI155" s="278"/>
      <c r="XDV155" s="278"/>
      <c r="XEI155" s="278"/>
      <c r="XEV155" s="278"/>
    </row>
    <row r="156" spans="2:1023 1036:2037 2050:3064 3077:4091 4104:5118 5131:6132 6145:7159 7172:8186 8199:9213 9226:10240 10253:11254 11267:12281 12294:13308 13321:14335 14348:15349 15362:16376" s="326" customFormat="1" ht="24" customHeight="1" x14ac:dyDescent="0.35">
      <c r="B156" s="369" t="s">
        <v>344</v>
      </c>
      <c r="C156" s="369" t="s">
        <v>365</v>
      </c>
      <c r="D156" s="369" t="s">
        <v>313</v>
      </c>
      <c r="E156" s="369" t="s">
        <v>450</v>
      </c>
      <c r="F156" s="369" t="s">
        <v>71</v>
      </c>
      <c r="G156" s="369" t="s">
        <v>71</v>
      </c>
      <c r="H156" s="369" t="s">
        <v>398</v>
      </c>
      <c r="I156" s="369" t="s">
        <v>96</v>
      </c>
      <c r="J156" s="370">
        <v>12014552603</v>
      </c>
      <c r="K156" s="369" t="s">
        <v>71</v>
      </c>
      <c r="L156" s="369"/>
      <c r="M156" s="369"/>
      <c r="N156" s="369"/>
      <c r="V156" s="327"/>
      <c r="AI156" s="327"/>
      <c r="AV156" s="327"/>
      <c r="BI156" s="327"/>
      <c r="BV156" s="327"/>
      <c r="CI156" s="327"/>
      <c r="CV156" s="327"/>
      <c r="DI156" s="327"/>
      <c r="DV156" s="327"/>
      <c r="EI156" s="327"/>
      <c r="EV156" s="327"/>
      <c r="FI156" s="327"/>
      <c r="FV156" s="327"/>
      <c r="GI156" s="327"/>
      <c r="GV156" s="327"/>
      <c r="HI156" s="327"/>
      <c r="HV156" s="327"/>
      <c r="II156" s="327"/>
      <c r="IV156" s="327"/>
      <c r="JI156" s="327"/>
      <c r="JV156" s="327"/>
      <c r="KI156" s="327"/>
      <c r="KV156" s="327"/>
      <c r="LI156" s="327"/>
      <c r="LV156" s="327"/>
      <c r="MI156" s="327"/>
      <c r="MV156" s="327"/>
      <c r="NI156" s="327"/>
      <c r="NV156" s="327"/>
      <c r="OI156" s="327"/>
      <c r="OV156" s="327"/>
      <c r="PI156" s="327"/>
      <c r="PV156" s="327"/>
      <c r="QI156" s="327"/>
      <c r="QV156" s="327"/>
      <c r="RI156" s="327"/>
      <c r="RV156" s="327"/>
      <c r="SI156" s="327"/>
      <c r="SV156" s="327"/>
      <c r="TI156" s="327"/>
      <c r="TV156" s="327"/>
      <c r="UI156" s="327"/>
      <c r="UV156" s="327"/>
      <c r="VI156" s="327"/>
      <c r="VV156" s="327"/>
      <c r="WI156" s="327"/>
      <c r="WV156" s="327"/>
      <c r="XI156" s="327"/>
      <c r="XV156" s="327"/>
      <c r="YI156" s="327"/>
      <c r="YV156" s="327"/>
      <c r="ZI156" s="327"/>
      <c r="ZV156" s="327"/>
      <c r="AAI156" s="327"/>
      <c r="AAV156" s="327"/>
      <c r="ABI156" s="327"/>
      <c r="ABV156" s="327"/>
      <c r="ACI156" s="327"/>
      <c r="ACV156" s="327"/>
      <c r="ADI156" s="327"/>
      <c r="ADV156" s="327"/>
      <c r="AEI156" s="327"/>
      <c r="AEV156" s="327"/>
      <c r="AFI156" s="327"/>
      <c r="AFV156" s="327"/>
      <c r="AGI156" s="327"/>
      <c r="AGV156" s="327"/>
      <c r="AHI156" s="327"/>
      <c r="AHV156" s="327"/>
      <c r="AII156" s="327"/>
      <c r="AIV156" s="327"/>
      <c r="AJI156" s="327"/>
      <c r="AJV156" s="327"/>
      <c r="AKI156" s="327"/>
      <c r="AKV156" s="327"/>
      <c r="ALI156" s="327"/>
      <c r="ALV156" s="327"/>
      <c r="AMI156" s="327"/>
      <c r="AMV156" s="327"/>
      <c r="ANI156" s="327"/>
      <c r="ANV156" s="327"/>
      <c r="AOI156" s="327"/>
      <c r="AOV156" s="327"/>
      <c r="API156" s="327"/>
      <c r="APV156" s="327"/>
      <c r="AQI156" s="327"/>
      <c r="AQV156" s="327"/>
      <c r="ARI156" s="327"/>
      <c r="ARV156" s="327"/>
      <c r="ASI156" s="327"/>
      <c r="ASV156" s="327"/>
      <c r="ATI156" s="327"/>
      <c r="ATV156" s="327"/>
      <c r="AUI156" s="327"/>
      <c r="AUV156" s="327"/>
      <c r="AVI156" s="327"/>
      <c r="AVV156" s="327"/>
      <c r="AWI156" s="327"/>
      <c r="AWV156" s="327"/>
      <c r="AXI156" s="327"/>
      <c r="AXV156" s="327"/>
      <c r="AYI156" s="327"/>
      <c r="AYV156" s="327"/>
      <c r="AZI156" s="327"/>
      <c r="AZV156" s="327"/>
      <c r="BAI156" s="327"/>
      <c r="BAV156" s="327"/>
      <c r="BBI156" s="327"/>
      <c r="BBV156" s="327"/>
      <c r="BCI156" s="327"/>
      <c r="BCV156" s="327"/>
      <c r="BDI156" s="327"/>
      <c r="BDV156" s="327"/>
      <c r="BEI156" s="327"/>
      <c r="BEV156" s="327"/>
      <c r="BFI156" s="327"/>
      <c r="BFV156" s="327"/>
      <c r="BGI156" s="327"/>
      <c r="BGV156" s="327"/>
      <c r="BHI156" s="327"/>
      <c r="BHV156" s="327"/>
      <c r="BII156" s="327"/>
      <c r="BIV156" s="327"/>
      <c r="BJI156" s="327"/>
      <c r="BJV156" s="327"/>
      <c r="BKI156" s="327"/>
      <c r="BKV156" s="327"/>
      <c r="BLI156" s="327"/>
      <c r="BLV156" s="327"/>
      <c r="BMI156" s="327"/>
      <c r="BMV156" s="327"/>
      <c r="BNI156" s="327"/>
      <c r="BNV156" s="327"/>
      <c r="BOI156" s="327"/>
      <c r="BOV156" s="327"/>
      <c r="BPI156" s="327"/>
      <c r="BPV156" s="327"/>
      <c r="BQI156" s="327"/>
      <c r="BQV156" s="327"/>
      <c r="BRI156" s="327"/>
      <c r="BRV156" s="327"/>
      <c r="BSI156" s="327"/>
      <c r="BSV156" s="327"/>
      <c r="BTI156" s="327"/>
      <c r="BTV156" s="327"/>
      <c r="BUI156" s="327"/>
      <c r="BUV156" s="327"/>
      <c r="BVI156" s="327"/>
      <c r="BVV156" s="327"/>
      <c r="BWI156" s="327"/>
      <c r="BWV156" s="327"/>
      <c r="BXI156" s="327"/>
      <c r="BXV156" s="327"/>
      <c r="BYI156" s="327"/>
      <c r="BYV156" s="327"/>
      <c r="BZI156" s="327"/>
      <c r="BZV156" s="327"/>
      <c r="CAI156" s="327"/>
      <c r="CAV156" s="327"/>
      <c r="CBI156" s="327"/>
      <c r="CBV156" s="327"/>
      <c r="CCI156" s="327"/>
      <c r="CCV156" s="327"/>
      <c r="CDI156" s="327"/>
      <c r="CDV156" s="327"/>
      <c r="CEI156" s="327"/>
      <c r="CEV156" s="327"/>
      <c r="CFI156" s="327"/>
      <c r="CFV156" s="327"/>
      <c r="CGI156" s="327"/>
      <c r="CGV156" s="327"/>
      <c r="CHI156" s="327"/>
      <c r="CHV156" s="327"/>
      <c r="CII156" s="327"/>
      <c r="CIV156" s="327"/>
      <c r="CJI156" s="327"/>
      <c r="CJV156" s="327"/>
      <c r="CKI156" s="327"/>
      <c r="CKV156" s="327"/>
      <c r="CLI156" s="327"/>
      <c r="CLV156" s="327"/>
      <c r="CMI156" s="327"/>
      <c r="CMV156" s="327"/>
      <c r="CNI156" s="327"/>
      <c r="CNV156" s="327"/>
      <c r="COI156" s="327"/>
      <c r="COV156" s="327"/>
      <c r="CPI156" s="327"/>
      <c r="CPV156" s="327"/>
      <c r="CQI156" s="327"/>
      <c r="CQV156" s="327"/>
      <c r="CRI156" s="327"/>
      <c r="CRV156" s="327"/>
      <c r="CSI156" s="327"/>
      <c r="CSV156" s="327"/>
      <c r="CTI156" s="327"/>
      <c r="CTV156" s="327"/>
      <c r="CUI156" s="327"/>
      <c r="CUV156" s="327"/>
      <c r="CVI156" s="327"/>
      <c r="CVV156" s="327"/>
      <c r="CWI156" s="327"/>
      <c r="CWV156" s="327"/>
      <c r="CXI156" s="327"/>
      <c r="CXV156" s="327"/>
      <c r="CYI156" s="327"/>
      <c r="CYV156" s="327"/>
      <c r="CZI156" s="327"/>
      <c r="CZV156" s="327"/>
      <c r="DAI156" s="327"/>
      <c r="DAV156" s="327"/>
      <c r="DBI156" s="327"/>
      <c r="DBV156" s="327"/>
      <c r="DCI156" s="327"/>
      <c r="DCV156" s="327"/>
      <c r="DDI156" s="327"/>
      <c r="DDV156" s="327"/>
      <c r="DEI156" s="327"/>
      <c r="DEV156" s="327"/>
      <c r="DFI156" s="327"/>
      <c r="DFV156" s="327"/>
      <c r="DGI156" s="327"/>
      <c r="DGV156" s="327"/>
      <c r="DHI156" s="327"/>
      <c r="DHV156" s="327"/>
      <c r="DII156" s="327"/>
      <c r="DIV156" s="327"/>
      <c r="DJI156" s="327"/>
      <c r="DJV156" s="327"/>
      <c r="DKI156" s="327"/>
      <c r="DKV156" s="327"/>
      <c r="DLI156" s="327"/>
      <c r="DLV156" s="327"/>
      <c r="DMI156" s="327"/>
      <c r="DMV156" s="327"/>
      <c r="DNI156" s="327"/>
      <c r="DNV156" s="327"/>
      <c r="DOI156" s="327"/>
      <c r="DOV156" s="327"/>
      <c r="DPI156" s="327"/>
      <c r="DPV156" s="327"/>
      <c r="DQI156" s="327"/>
      <c r="DQV156" s="327"/>
      <c r="DRI156" s="327"/>
      <c r="DRV156" s="327"/>
      <c r="DSI156" s="327"/>
      <c r="DSV156" s="327"/>
      <c r="DTI156" s="327"/>
      <c r="DTV156" s="327"/>
      <c r="DUI156" s="327"/>
      <c r="DUV156" s="327"/>
      <c r="DVI156" s="327"/>
      <c r="DVV156" s="327"/>
      <c r="DWI156" s="327"/>
      <c r="DWV156" s="327"/>
      <c r="DXI156" s="327"/>
      <c r="DXV156" s="327"/>
      <c r="DYI156" s="327"/>
      <c r="DYV156" s="327"/>
      <c r="DZI156" s="327"/>
      <c r="DZV156" s="327"/>
      <c r="EAI156" s="327"/>
      <c r="EAV156" s="327"/>
      <c r="EBI156" s="327"/>
      <c r="EBV156" s="327"/>
      <c r="ECI156" s="327"/>
      <c r="ECV156" s="327"/>
      <c r="EDI156" s="327"/>
      <c r="EDV156" s="327"/>
      <c r="EEI156" s="327"/>
      <c r="EEV156" s="327"/>
      <c r="EFI156" s="327"/>
      <c r="EFV156" s="327"/>
      <c r="EGI156" s="327"/>
      <c r="EGV156" s="327"/>
      <c r="EHI156" s="327"/>
      <c r="EHV156" s="327"/>
      <c r="EII156" s="327"/>
      <c r="EIV156" s="327"/>
      <c r="EJI156" s="327"/>
      <c r="EJV156" s="327"/>
      <c r="EKI156" s="327"/>
      <c r="EKV156" s="327"/>
      <c r="ELI156" s="327"/>
      <c r="ELV156" s="327"/>
      <c r="EMI156" s="327"/>
      <c r="EMV156" s="327"/>
      <c r="ENI156" s="327"/>
      <c r="ENV156" s="327"/>
      <c r="EOI156" s="327"/>
      <c r="EOV156" s="327"/>
      <c r="EPI156" s="327"/>
      <c r="EPV156" s="327"/>
      <c r="EQI156" s="327"/>
      <c r="EQV156" s="327"/>
      <c r="ERI156" s="327"/>
      <c r="ERV156" s="327"/>
      <c r="ESI156" s="327"/>
      <c r="ESV156" s="327"/>
      <c r="ETI156" s="327"/>
      <c r="ETV156" s="327"/>
      <c r="EUI156" s="327"/>
      <c r="EUV156" s="327"/>
      <c r="EVI156" s="327"/>
      <c r="EVV156" s="327"/>
      <c r="EWI156" s="327"/>
      <c r="EWV156" s="327"/>
      <c r="EXI156" s="327"/>
      <c r="EXV156" s="327"/>
      <c r="EYI156" s="327"/>
      <c r="EYV156" s="327"/>
      <c r="EZI156" s="327"/>
      <c r="EZV156" s="327"/>
      <c r="FAI156" s="327"/>
      <c r="FAV156" s="327"/>
      <c r="FBI156" s="327"/>
      <c r="FBV156" s="327"/>
      <c r="FCI156" s="327"/>
      <c r="FCV156" s="327"/>
      <c r="FDI156" s="327"/>
      <c r="FDV156" s="327"/>
      <c r="FEI156" s="327"/>
      <c r="FEV156" s="327"/>
      <c r="FFI156" s="327"/>
      <c r="FFV156" s="327"/>
      <c r="FGI156" s="327"/>
      <c r="FGV156" s="327"/>
      <c r="FHI156" s="327"/>
      <c r="FHV156" s="327"/>
      <c r="FII156" s="327"/>
      <c r="FIV156" s="327"/>
      <c r="FJI156" s="327"/>
      <c r="FJV156" s="327"/>
      <c r="FKI156" s="327"/>
      <c r="FKV156" s="327"/>
      <c r="FLI156" s="327"/>
      <c r="FLV156" s="327"/>
      <c r="FMI156" s="327"/>
      <c r="FMV156" s="327"/>
      <c r="FNI156" s="327"/>
      <c r="FNV156" s="327"/>
      <c r="FOI156" s="327"/>
      <c r="FOV156" s="327"/>
      <c r="FPI156" s="327"/>
      <c r="FPV156" s="327"/>
      <c r="FQI156" s="327"/>
      <c r="FQV156" s="327"/>
      <c r="FRI156" s="327"/>
      <c r="FRV156" s="327"/>
      <c r="FSI156" s="327"/>
      <c r="FSV156" s="327"/>
      <c r="FTI156" s="327"/>
      <c r="FTV156" s="327"/>
      <c r="FUI156" s="327"/>
      <c r="FUV156" s="327"/>
      <c r="FVI156" s="327"/>
      <c r="FVV156" s="327"/>
      <c r="FWI156" s="327"/>
      <c r="FWV156" s="327"/>
      <c r="FXI156" s="327"/>
      <c r="FXV156" s="327"/>
      <c r="FYI156" s="327"/>
      <c r="FYV156" s="327"/>
      <c r="FZI156" s="327"/>
      <c r="FZV156" s="327"/>
      <c r="GAI156" s="327"/>
      <c r="GAV156" s="327"/>
      <c r="GBI156" s="327"/>
      <c r="GBV156" s="327"/>
      <c r="GCI156" s="327"/>
      <c r="GCV156" s="327"/>
      <c r="GDI156" s="327"/>
      <c r="GDV156" s="327"/>
      <c r="GEI156" s="327"/>
      <c r="GEV156" s="327"/>
      <c r="GFI156" s="327"/>
      <c r="GFV156" s="327"/>
      <c r="GGI156" s="327"/>
      <c r="GGV156" s="327"/>
      <c r="GHI156" s="327"/>
      <c r="GHV156" s="327"/>
      <c r="GII156" s="327"/>
      <c r="GIV156" s="327"/>
      <c r="GJI156" s="327"/>
      <c r="GJV156" s="327"/>
      <c r="GKI156" s="327"/>
      <c r="GKV156" s="327"/>
      <c r="GLI156" s="327"/>
      <c r="GLV156" s="327"/>
      <c r="GMI156" s="327"/>
      <c r="GMV156" s="327"/>
      <c r="GNI156" s="327"/>
      <c r="GNV156" s="327"/>
      <c r="GOI156" s="327"/>
      <c r="GOV156" s="327"/>
      <c r="GPI156" s="327"/>
      <c r="GPV156" s="327"/>
      <c r="GQI156" s="327"/>
      <c r="GQV156" s="327"/>
      <c r="GRI156" s="327"/>
      <c r="GRV156" s="327"/>
      <c r="GSI156" s="327"/>
      <c r="GSV156" s="327"/>
      <c r="GTI156" s="327"/>
      <c r="GTV156" s="327"/>
      <c r="GUI156" s="327"/>
      <c r="GUV156" s="327"/>
      <c r="GVI156" s="327"/>
      <c r="GVV156" s="327"/>
      <c r="GWI156" s="327"/>
      <c r="GWV156" s="327"/>
      <c r="GXI156" s="327"/>
      <c r="GXV156" s="327"/>
      <c r="GYI156" s="327"/>
      <c r="GYV156" s="327"/>
      <c r="GZI156" s="327"/>
      <c r="GZV156" s="327"/>
      <c r="HAI156" s="327"/>
      <c r="HAV156" s="327"/>
      <c r="HBI156" s="327"/>
      <c r="HBV156" s="327"/>
      <c r="HCI156" s="327"/>
      <c r="HCV156" s="327"/>
      <c r="HDI156" s="327"/>
      <c r="HDV156" s="327"/>
      <c r="HEI156" s="327"/>
      <c r="HEV156" s="327"/>
      <c r="HFI156" s="327"/>
      <c r="HFV156" s="327"/>
      <c r="HGI156" s="327"/>
      <c r="HGV156" s="327"/>
      <c r="HHI156" s="327"/>
      <c r="HHV156" s="327"/>
      <c r="HII156" s="327"/>
      <c r="HIV156" s="327"/>
      <c r="HJI156" s="327"/>
      <c r="HJV156" s="327"/>
      <c r="HKI156" s="327"/>
      <c r="HKV156" s="327"/>
      <c r="HLI156" s="327"/>
      <c r="HLV156" s="327"/>
      <c r="HMI156" s="327"/>
      <c r="HMV156" s="327"/>
      <c r="HNI156" s="327"/>
      <c r="HNV156" s="327"/>
      <c r="HOI156" s="327"/>
      <c r="HOV156" s="327"/>
      <c r="HPI156" s="327"/>
      <c r="HPV156" s="327"/>
      <c r="HQI156" s="327"/>
      <c r="HQV156" s="327"/>
      <c r="HRI156" s="327"/>
      <c r="HRV156" s="327"/>
      <c r="HSI156" s="327"/>
      <c r="HSV156" s="327"/>
      <c r="HTI156" s="327"/>
      <c r="HTV156" s="327"/>
      <c r="HUI156" s="327"/>
      <c r="HUV156" s="327"/>
      <c r="HVI156" s="327"/>
      <c r="HVV156" s="327"/>
      <c r="HWI156" s="327"/>
      <c r="HWV156" s="327"/>
      <c r="HXI156" s="327"/>
      <c r="HXV156" s="327"/>
      <c r="HYI156" s="327"/>
      <c r="HYV156" s="327"/>
      <c r="HZI156" s="327"/>
      <c r="HZV156" s="327"/>
      <c r="IAI156" s="327"/>
      <c r="IAV156" s="327"/>
      <c r="IBI156" s="327"/>
      <c r="IBV156" s="327"/>
      <c r="ICI156" s="327"/>
      <c r="ICV156" s="327"/>
      <c r="IDI156" s="327"/>
      <c r="IDV156" s="327"/>
      <c r="IEI156" s="327"/>
      <c r="IEV156" s="327"/>
      <c r="IFI156" s="327"/>
      <c r="IFV156" s="327"/>
      <c r="IGI156" s="327"/>
      <c r="IGV156" s="327"/>
      <c r="IHI156" s="327"/>
      <c r="IHV156" s="327"/>
      <c r="III156" s="327"/>
      <c r="IIV156" s="327"/>
      <c r="IJI156" s="327"/>
      <c r="IJV156" s="327"/>
      <c r="IKI156" s="327"/>
      <c r="IKV156" s="327"/>
      <c r="ILI156" s="327"/>
      <c r="ILV156" s="327"/>
      <c r="IMI156" s="327"/>
      <c r="IMV156" s="327"/>
      <c r="INI156" s="327"/>
      <c r="INV156" s="327"/>
      <c r="IOI156" s="327"/>
      <c r="IOV156" s="327"/>
      <c r="IPI156" s="327"/>
      <c r="IPV156" s="327"/>
      <c r="IQI156" s="327"/>
      <c r="IQV156" s="327"/>
      <c r="IRI156" s="327"/>
      <c r="IRV156" s="327"/>
      <c r="ISI156" s="327"/>
      <c r="ISV156" s="327"/>
      <c r="ITI156" s="327"/>
      <c r="ITV156" s="327"/>
      <c r="IUI156" s="327"/>
      <c r="IUV156" s="327"/>
      <c r="IVI156" s="327"/>
      <c r="IVV156" s="327"/>
      <c r="IWI156" s="327"/>
      <c r="IWV156" s="327"/>
      <c r="IXI156" s="327"/>
      <c r="IXV156" s="327"/>
      <c r="IYI156" s="327"/>
      <c r="IYV156" s="327"/>
      <c r="IZI156" s="327"/>
      <c r="IZV156" s="327"/>
      <c r="JAI156" s="327"/>
      <c r="JAV156" s="327"/>
      <c r="JBI156" s="327"/>
      <c r="JBV156" s="327"/>
      <c r="JCI156" s="327"/>
      <c r="JCV156" s="327"/>
      <c r="JDI156" s="327"/>
      <c r="JDV156" s="327"/>
      <c r="JEI156" s="327"/>
      <c r="JEV156" s="327"/>
      <c r="JFI156" s="327"/>
      <c r="JFV156" s="327"/>
      <c r="JGI156" s="327"/>
      <c r="JGV156" s="327"/>
      <c r="JHI156" s="327"/>
      <c r="JHV156" s="327"/>
      <c r="JII156" s="327"/>
      <c r="JIV156" s="327"/>
      <c r="JJI156" s="327"/>
      <c r="JJV156" s="327"/>
      <c r="JKI156" s="327"/>
      <c r="JKV156" s="327"/>
      <c r="JLI156" s="327"/>
      <c r="JLV156" s="327"/>
      <c r="JMI156" s="327"/>
      <c r="JMV156" s="327"/>
      <c r="JNI156" s="327"/>
      <c r="JNV156" s="327"/>
      <c r="JOI156" s="327"/>
      <c r="JOV156" s="327"/>
      <c r="JPI156" s="327"/>
      <c r="JPV156" s="327"/>
      <c r="JQI156" s="327"/>
      <c r="JQV156" s="327"/>
      <c r="JRI156" s="327"/>
      <c r="JRV156" s="327"/>
      <c r="JSI156" s="327"/>
      <c r="JSV156" s="327"/>
      <c r="JTI156" s="327"/>
      <c r="JTV156" s="327"/>
      <c r="JUI156" s="327"/>
      <c r="JUV156" s="327"/>
      <c r="JVI156" s="327"/>
      <c r="JVV156" s="327"/>
      <c r="JWI156" s="327"/>
      <c r="JWV156" s="327"/>
      <c r="JXI156" s="327"/>
      <c r="JXV156" s="327"/>
      <c r="JYI156" s="327"/>
      <c r="JYV156" s="327"/>
      <c r="JZI156" s="327"/>
      <c r="JZV156" s="327"/>
      <c r="KAI156" s="327"/>
      <c r="KAV156" s="327"/>
      <c r="KBI156" s="327"/>
      <c r="KBV156" s="327"/>
      <c r="KCI156" s="327"/>
      <c r="KCV156" s="327"/>
      <c r="KDI156" s="327"/>
      <c r="KDV156" s="327"/>
      <c r="KEI156" s="327"/>
      <c r="KEV156" s="327"/>
      <c r="KFI156" s="327"/>
      <c r="KFV156" s="327"/>
      <c r="KGI156" s="327"/>
      <c r="KGV156" s="327"/>
      <c r="KHI156" s="327"/>
      <c r="KHV156" s="327"/>
      <c r="KII156" s="327"/>
      <c r="KIV156" s="327"/>
      <c r="KJI156" s="327"/>
      <c r="KJV156" s="327"/>
      <c r="KKI156" s="327"/>
      <c r="KKV156" s="327"/>
      <c r="KLI156" s="327"/>
      <c r="KLV156" s="327"/>
      <c r="KMI156" s="327"/>
      <c r="KMV156" s="327"/>
      <c r="KNI156" s="327"/>
      <c r="KNV156" s="327"/>
      <c r="KOI156" s="327"/>
      <c r="KOV156" s="327"/>
      <c r="KPI156" s="327"/>
      <c r="KPV156" s="327"/>
      <c r="KQI156" s="327"/>
      <c r="KQV156" s="327"/>
      <c r="KRI156" s="327"/>
      <c r="KRV156" s="327"/>
      <c r="KSI156" s="327"/>
      <c r="KSV156" s="327"/>
      <c r="KTI156" s="327"/>
      <c r="KTV156" s="327"/>
      <c r="KUI156" s="327"/>
      <c r="KUV156" s="327"/>
      <c r="KVI156" s="327"/>
      <c r="KVV156" s="327"/>
      <c r="KWI156" s="327"/>
      <c r="KWV156" s="327"/>
      <c r="KXI156" s="327"/>
      <c r="KXV156" s="327"/>
      <c r="KYI156" s="327"/>
      <c r="KYV156" s="327"/>
      <c r="KZI156" s="327"/>
      <c r="KZV156" s="327"/>
      <c r="LAI156" s="327"/>
      <c r="LAV156" s="327"/>
      <c r="LBI156" s="327"/>
      <c r="LBV156" s="327"/>
      <c r="LCI156" s="327"/>
      <c r="LCV156" s="327"/>
      <c r="LDI156" s="327"/>
      <c r="LDV156" s="327"/>
      <c r="LEI156" s="327"/>
      <c r="LEV156" s="327"/>
      <c r="LFI156" s="327"/>
      <c r="LFV156" s="327"/>
      <c r="LGI156" s="327"/>
      <c r="LGV156" s="327"/>
      <c r="LHI156" s="327"/>
      <c r="LHV156" s="327"/>
      <c r="LII156" s="327"/>
      <c r="LIV156" s="327"/>
      <c r="LJI156" s="327"/>
      <c r="LJV156" s="327"/>
      <c r="LKI156" s="327"/>
      <c r="LKV156" s="327"/>
      <c r="LLI156" s="327"/>
      <c r="LLV156" s="327"/>
      <c r="LMI156" s="327"/>
      <c r="LMV156" s="327"/>
      <c r="LNI156" s="327"/>
      <c r="LNV156" s="327"/>
      <c r="LOI156" s="327"/>
      <c r="LOV156" s="327"/>
      <c r="LPI156" s="327"/>
      <c r="LPV156" s="327"/>
      <c r="LQI156" s="327"/>
      <c r="LQV156" s="327"/>
      <c r="LRI156" s="327"/>
      <c r="LRV156" s="327"/>
      <c r="LSI156" s="327"/>
      <c r="LSV156" s="327"/>
      <c r="LTI156" s="327"/>
      <c r="LTV156" s="327"/>
      <c r="LUI156" s="327"/>
      <c r="LUV156" s="327"/>
      <c r="LVI156" s="327"/>
      <c r="LVV156" s="327"/>
      <c r="LWI156" s="327"/>
      <c r="LWV156" s="327"/>
      <c r="LXI156" s="327"/>
      <c r="LXV156" s="327"/>
      <c r="LYI156" s="327"/>
      <c r="LYV156" s="327"/>
      <c r="LZI156" s="327"/>
      <c r="LZV156" s="327"/>
      <c r="MAI156" s="327"/>
      <c r="MAV156" s="327"/>
      <c r="MBI156" s="327"/>
      <c r="MBV156" s="327"/>
      <c r="MCI156" s="327"/>
      <c r="MCV156" s="327"/>
      <c r="MDI156" s="327"/>
      <c r="MDV156" s="327"/>
      <c r="MEI156" s="327"/>
      <c r="MEV156" s="327"/>
      <c r="MFI156" s="327"/>
      <c r="MFV156" s="327"/>
      <c r="MGI156" s="327"/>
      <c r="MGV156" s="327"/>
      <c r="MHI156" s="327"/>
      <c r="MHV156" s="327"/>
      <c r="MII156" s="327"/>
      <c r="MIV156" s="327"/>
      <c r="MJI156" s="327"/>
      <c r="MJV156" s="327"/>
      <c r="MKI156" s="327"/>
      <c r="MKV156" s="327"/>
      <c r="MLI156" s="327"/>
      <c r="MLV156" s="327"/>
      <c r="MMI156" s="327"/>
      <c r="MMV156" s="327"/>
      <c r="MNI156" s="327"/>
      <c r="MNV156" s="327"/>
      <c r="MOI156" s="327"/>
      <c r="MOV156" s="327"/>
      <c r="MPI156" s="327"/>
      <c r="MPV156" s="327"/>
      <c r="MQI156" s="327"/>
      <c r="MQV156" s="327"/>
      <c r="MRI156" s="327"/>
      <c r="MRV156" s="327"/>
      <c r="MSI156" s="327"/>
      <c r="MSV156" s="327"/>
      <c r="MTI156" s="327"/>
      <c r="MTV156" s="327"/>
      <c r="MUI156" s="327"/>
      <c r="MUV156" s="327"/>
      <c r="MVI156" s="327"/>
      <c r="MVV156" s="327"/>
      <c r="MWI156" s="327"/>
      <c r="MWV156" s="327"/>
      <c r="MXI156" s="327"/>
      <c r="MXV156" s="327"/>
      <c r="MYI156" s="327"/>
      <c r="MYV156" s="327"/>
      <c r="MZI156" s="327"/>
      <c r="MZV156" s="327"/>
      <c r="NAI156" s="327"/>
      <c r="NAV156" s="327"/>
      <c r="NBI156" s="327"/>
      <c r="NBV156" s="327"/>
      <c r="NCI156" s="327"/>
      <c r="NCV156" s="327"/>
      <c r="NDI156" s="327"/>
      <c r="NDV156" s="327"/>
      <c r="NEI156" s="327"/>
      <c r="NEV156" s="327"/>
      <c r="NFI156" s="327"/>
      <c r="NFV156" s="327"/>
      <c r="NGI156" s="327"/>
      <c r="NGV156" s="327"/>
      <c r="NHI156" s="327"/>
      <c r="NHV156" s="327"/>
      <c r="NII156" s="327"/>
      <c r="NIV156" s="327"/>
      <c r="NJI156" s="327"/>
      <c r="NJV156" s="327"/>
      <c r="NKI156" s="327"/>
      <c r="NKV156" s="327"/>
      <c r="NLI156" s="327"/>
      <c r="NLV156" s="327"/>
      <c r="NMI156" s="327"/>
      <c r="NMV156" s="327"/>
      <c r="NNI156" s="327"/>
      <c r="NNV156" s="327"/>
      <c r="NOI156" s="327"/>
      <c r="NOV156" s="327"/>
      <c r="NPI156" s="327"/>
      <c r="NPV156" s="327"/>
      <c r="NQI156" s="327"/>
      <c r="NQV156" s="327"/>
      <c r="NRI156" s="327"/>
      <c r="NRV156" s="327"/>
      <c r="NSI156" s="327"/>
      <c r="NSV156" s="327"/>
      <c r="NTI156" s="327"/>
      <c r="NTV156" s="327"/>
      <c r="NUI156" s="327"/>
      <c r="NUV156" s="327"/>
      <c r="NVI156" s="327"/>
      <c r="NVV156" s="327"/>
      <c r="NWI156" s="327"/>
      <c r="NWV156" s="327"/>
      <c r="NXI156" s="327"/>
      <c r="NXV156" s="327"/>
      <c r="NYI156" s="327"/>
      <c r="NYV156" s="327"/>
      <c r="NZI156" s="327"/>
      <c r="NZV156" s="327"/>
      <c r="OAI156" s="327"/>
      <c r="OAV156" s="327"/>
      <c r="OBI156" s="327"/>
      <c r="OBV156" s="327"/>
      <c r="OCI156" s="327"/>
      <c r="OCV156" s="327"/>
      <c r="ODI156" s="327"/>
      <c r="ODV156" s="327"/>
      <c r="OEI156" s="327"/>
      <c r="OEV156" s="327"/>
      <c r="OFI156" s="327"/>
      <c r="OFV156" s="327"/>
      <c r="OGI156" s="327"/>
      <c r="OGV156" s="327"/>
      <c r="OHI156" s="327"/>
      <c r="OHV156" s="327"/>
      <c r="OII156" s="327"/>
      <c r="OIV156" s="327"/>
      <c r="OJI156" s="327"/>
      <c r="OJV156" s="327"/>
      <c r="OKI156" s="327"/>
      <c r="OKV156" s="327"/>
      <c r="OLI156" s="327"/>
      <c r="OLV156" s="327"/>
      <c r="OMI156" s="327"/>
      <c r="OMV156" s="327"/>
      <c r="ONI156" s="327"/>
      <c r="ONV156" s="327"/>
      <c r="OOI156" s="327"/>
      <c r="OOV156" s="327"/>
      <c r="OPI156" s="327"/>
      <c r="OPV156" s="327"/>
      <c r="OQI156" s="327"/>
      <c r="OQV156" s="327"/>
      <c r="ORI156" s="327"/>
      <c r="ORV156" s="327"/>
      <c r="OSI156" s="327"/>
      <c r="OSV156" s="327"/>
      <c r="OTI156" s="327"/>
      <c r="OTV156" s="327"/>
      <c r="OUI156" s="327"/>
      <c r="OUV156" s="327"/>
      <c r="OVI156" s="327"/>
      <c r="OVV156" s="327"/>
      <c r="OWI156" s="327"/>
      <c r="OWV156" s="327"/>
      <c r="OXI156" s="327"/>
      <c r="OXV156" s="327"/>
      <c r="OYI156" s="327"/>
      <c r="OYV156" s="327"/>
      <c r="OZI156" s="327"/>
      <c r="OZV156" s="327"/>
      <c r="PAI156" s="327"/>
      <c r="PAV156" s="327"/>
      <c r="PBI156" s="327"/>
      <c r="PBV156" s="327"/>
      <c r="PCI156" s="327"/>
      <c r="PCV156" s="327"/>
      <c r="PDI156" s="327"/>
      <c r="PDV156" s="327"/>
      <c r="PEI156" s="327"/>
      <c r="PEV156" s="327"/>
      <c r="PFI156" s="327"/>
      <c r="PFV156" s="327"/>
      <c r="PGI156" s="327"/>
      <c r="PGV156" s="327"/>
      <c r="PHI156" s="327"/>
      <c r="PHV156" s="327"/>
      <c r="PII156" s="327"/>
      <c r="PIV156" s="327"/>
      <c r="PJI156" s="327"/>
      <c r="PJV156" s="327"/>
      <c r="PKI156" s="327"/>
      <c r="PKV156" s="327"/>
      <c r="PLI156" s="327"/>
      <c r="PLV156" s="327"/>
      <c r="PMI156" s="327"/>
      <c r="PMV156" s="327"/>
      <c r="PNI156" s="327"/>
      <c r="PNV156" s="327"/>
      <c r="POI156" s="327"/>
      <c r="POV156" s="327"/>
      <c r="PPI156" s="327"/>
      <c r="PPV156" s="327"/>
      <c r="PQI156" s="327"/>
      <c r="PQV156" s="327"/>
      <c r="PRI156" s="327"/>
      <c r="PRV156" s="327"/>
      <c r="PSI156" s="327"/>
      <c r="PSV156" s="327"/>
      <c r="PTI156" s="327"/>
      <c r="PTV156" s="327"/>
      <c r="PUI156" s="327"/>
      <c r="PUV156" s="327"/>
      <c r="PVI156" s="327"/>
      <c r="PVV156" s="327"/>
      <c r="PWI156" s="327"/>
      <c r="PWV156" s="327"/>
      <c r="PXI156" s="327"/>
      <c r="PXV156" s="327"/>
      <c r="PYI156" s="327"/>
      <c r="PYV156" s="327"/>
      <c r="PZI156" s="327"/>
      <c r="PZV156" s="327"/>
      <c r="QAI156" s="327"/>
      <c r="QAV156" s="327"/>
      <c r="QBI156" s="327"/>
      <c r="QBV156" s="327"/>
      <c r="QCI156" s="327"/>
      <c r="QCV156" s="327"/>
      <c r="QDI156" s="327"/>
      <c r="QDV156" s="327"/>
      <c r="QEI156" s="327"/>
      <c r="QEV156" s="327"/>
      <c r="QFI156" s="327"/>
      <c r="QFV156" s="327"/>
      <c r="QGI156" s="327"/>
      <c r="QGV156" s="327"/>
      <c r="QHI156" s="327"/>
      <c r="QHV156" s="327"/>
      <c r="QII156" s="327"/>
      <c r="QIV156" s="327"/>
      <c r="QJI156" s="327"/>
      <c r="QJV156" s="327"/>
      <c r="QKI156" s="327"/>
      <c r="QKV156" s="327"/>
      <c r="QLI156" s="327"/>
      <c r="QLV156" s="327"/>
      <c r="QMI156" s="327"/>
      <c r="QMV156" s="327"/>
      <c r="QNI156" s="327"/>
      <c r="QNV156" s="327"/>
      <c r="QOI156" s="327"/>
      <c r="QOV156" s="327"/>
      <c r="QPI156" s="327"/>
      <c r="QPV156" s="327"/>
      <c r="QQI156" s="327"/>
      <c r="QQV156" s="327"/>
      <c r="QRI156" s="327"/>
      <c r="QRV156" s="327"/>
      <c r="QSI156" s="327"/>
      <c r="QSV156" s="327"/>
      <c r="QTI156" s="327"/>
      <c r="QTV156" s="327"/>
      <c r="QUI156" s="327"/>
      <c r="QUV156" s="327"/>
      <c r="QVI156" s="327"/>
      <c r="QVV156" s="327"/>
      <c r="QWI156" s="327"/>
      <c r="QWV156" s="327"/>
      <c r="QXI156" s="327"/>
      <c r="QXV156" s="327"/>
      <c r="QYI156" s="327"/>
      <c r="QYV156" s="327"/>
      <c r="QZI156" s="327"/>
      <c r="QZV156" s="327"/>
      <c r="RAI156" s="327"/>
      <c r="RAV156" s="327"/>
      <c r="RBI156" s="327"/>
      <c r="RBV156" s="327"/>
      <c r="RCI156" s="327"/>
      <c r="RCV156" s="327"/>
      <c r="RDI156" s="327"/>
      <c r="RDV156" s="327"/>
      <c r="REI156" s="327"/>
      <c r="REV156" s="327"/>
      <c r="RFI156" s="327"/>
      <c r="RFV156" s="327"/>
      <c r="RGI156" s="327"/>
      <c r="RGV156" s="327"/>
      <c r="RHI156" s="327"/>
      <c r="RHV156" s="327"/>
      <c r="RII156" s="327"/>
      <c r="RIV156" s="327"/>
      <c r="RJI156" s="327"/>
      <c r="RJV156" s="327"/>
      <c r="RKI156" s="327"/>
      <c r="RKV156" s="327"/>
      <c r="RLI156" s="327"/>
      <c r="RLV156" s="327"/>
      <c r="RMI156" s="327"/>
      <c r="RMV156" s="327"/>
      <c r="RNI156" s="327"/>
      <c r="RNV156" s="327"/>
      <c r="ROI156" s="327"/>
      <c r="ROV156" s="327"/>
      <c r="RPI156" s="327"/>
      <c r="RPV156" s="327"/>
      <c r="RQI156" s="327"/>
      <c r="RQV156" s="327"/>
      <c r="RRI156" s="327"/>
      <c r="RRV156" s="327"/>
      <c r="RSI156" s="327"/>
      <c r="RSV156" s="327"/>
      <c r="RTI156" s="327"/>
      <c r="RTV156" s="327"/>
      <c r="RUI156" s="327"/>
      <c r="RUV156" s="327"/>
      <c r="RVI156" s="327"/>
      <c r="RVV156" s="327"/>
      <c r="RWI156" s="327"/>
      <c r="RWV156" s="327"/>
      <c r="RXI156" s="327"/>
      <c r="RXV156" s="327"/>
      <c r="RYI156" s="327"/>
      <c r="RYV156" s="327"/>
      <c r="RZI156" s="327"/>
      <c r="RZV156" s="327"/>
      <c r="SAI156" s="327"/>
      <c r="SAV156" s="327"/>
      <c r="SBI156" s="327"/>
      <c r="SBV156" s="327"/>
      <c r="SCI156" s="327"/>
      <c r="SCV156" s="327"/>
      <c r="SDI156" s="327"/>
      <c r="SDV156" s="327"/>
      <c r="SEI156" s="327"/>
      <c r="SEV156" s="327"/>
      <c r="SFI156" s="327"/>
      <c r="SFV156" s="327"/>
      <c r="SGI156" s="327"/>
      <c r="SGV156" s="327"/>
      <c r="SHI156" s="327"/>
      <c r="SHV156" s="327"/>
      <c r="SII156" s="327"/>
      <c r="SIV156" s="327"/>
      <c r="SJI156" s="327"/>
      <c r="SJV156" s="327"/>
      <c r="SKI156" s="327"/>
      <c r="SKV156" s="327"/>
      <c r="SLI156" s="327"/>
      <c r="SLV156" s="327"/>
      <c r="SMI156" s="327"/>
      <c r="SMV156" s="327"/>
      <c r="SNI156" s="327"/>
      <c r="SNV156" s="327"/>
      <c r="SOI156" s="327"/>
      <c r="SOV156" s="327"/>
      <c r="SPI156" s="327"/>
      <c r="SPV156" s="327"/>
      <c r="SQI156" s="327"/>
      <c r="SQV156" s="327"/>
      <c r="SRI156" s="327"/>
      <c r="SRV156" s="327"/>
      <c r="SSI156" s="327"/>
      <c r="SSV156" s="327"/>
      <c r="STI156" s="327"/>
      <c r="STV156" s="327"/>
      <c r="SUI156" s="327"/>
      <c r="SUV156" s="327"/>
      <c r="SVI156" s="327"/>
      <c r="SVV156" s="327"/>
      <c r="SWI156" s="327"/>
      <c r="SWV156" s="327"/>
      <c r="SXI156" s="327"/>
      <c r="SXV156" s="327"/>
      <c r="SYI156" s="327"/>
      <c r="SYV156" s="327"/>
      <c r="SZI156" s="327"/>
      <c r="SZV156" s="327"/>
      <c r="TAI156" s="327"/>
      <c r="TAV156" s="327"/>
      <c r="TBI156" s="327"/>
      <c r="TBV156" s="327"/>
      <c r="TCI156" s="327"/>
      <c r="TCV156" s="327"/>
      <c r="TDI156" s="327"/>
      <c r="TDV156" s="327"/>
      <c r="TEI156" s="327"/>
      <c r="TEV156" s="327"/>
      <c r="TFI156" s="327"/>
      <c r="TFV156" s="327"/>
      <c r="TGI156" s="327"/>
      <c r="TGV156" s="327"/>
      <c r="THI156" s="327"/>
      <c r="THV156" s="327"/>
      <c r="TII156" s="327"/>
      <c r="TIV156" s="327"/>
      <c r="TJI156" s="327"/>
      <c r="TJV156" s="327"/>
      <c r="TKI156" s="327"/>
      <c r="TKV156" s="327"/>
      <c r="TLI156" s="327"/>
      <c r="TLV156" s="327"/>
      <c r="TMI156" s="327"/>
      <c r="TMV156" s="327"/>
      <c r="TNI156" s="327"/>
      <c r="TNV156" s="327"/>
      <c r="TOI156" s="327"/>
      <c r="TOV156" s="327"/>
      <c r="TPI156" s="327"/>
      <c r="TPV156" s="327"/>
      <c r="TQI156" s="327"/>
      <c r="TQV156" s="327"/>
      <c r="TRI156" s="327"/>
      <c r="TRV156" s="327"/>
      <c r="TSI156" s="327"/>
      <c r="TSV156" s="327"/>
      <c r="TTI156" s="327"/>
      <c r="TTV156" s="327"/>
      <c r="TUI156" s="327"/>
      <c r="TUV156" s="327"/>
      <c r="TVI156" s="327"/>
      <c r="TVV156" s="327"/>
      <c r="TWI156" s="327"/>
      <c r="TWV156" s="327"/>
      <c r="TXI156" s="327"/>
      <c r="TXV156" s="327"/>
      <c r="TYI156" s="327"/>
      <c r="TYV156" s="327"/>
      <c r="TZI156" s="327"/>
      <c r="TZV156" s="327"/>
      <c r="UAI156" s="327"/>
      <c r="UAV156" s="327"/>
      <c r="UBI156" s="327"/>
      <c r="UBV156" s="327"/>
      <c r="UCI156" s="327"/>
      <c r="UCV156" s="327"/>
      <c r="UDI156" s="327"/>
      <c r="UDV156" s="327"/>
      <c r="UEI156" s="327"/>
      <c r="UEV156" s="327"/>
      <c r="UFI156" s="327"/>
      <c r="UFV156" s="327"/>
      <c r="UGI156" s="327"/>
      <c r="UGV156" s="327"/>
      <c r="UHI156" s="327"/>
      <c r="UHV156" s="327"/>
      <c r="UII156" s="327"/>
      <c r="UIV156" s="327"/>
      <c r="UJI156" s="327"/>
      <c r="UJV156" s="327"/>
      <c r="UKI156" s="327"/>
      <c r="UKV156" s="327"/>
      <c r="ULI156" s="327"/>
      <c r="ULV156" s="327"/>
      <c r="UMI156" s="327"/>
      <c r="UMV156" s="327"/>
      <c r="UNI156" s="327"/>
      <c r="UNV156" s="327"/>
      <c r="UOI156" s="327"/>
      <c r="UOV156" s="327"/>
      <c r="UPI156" s="327"/>
      <c r="UPV156" s="327"/>
      <c r="UQI156" s="327"/>
      <c r="UQV156" s="327"/>
      <c r="URI156" s="327"/>
      <c r="URV156" s="327"/>
      <c r="USI156" s="327"/>
      <c r="USV156" s="327"/>
      <c r="UTI156" s="327"/>
      <c r="UTV156" s="327"/>
      <c r="UUI156" s="327"/>
      <c r="UUV156" s="327"/>
      <c r="UVI156" s="327"/>
      <c r="UVV156" s="327"/>
      <c r="UWI156" s="327"/>
      <c r="UWV156" s="327"/>
      <c r="UXI156" s="327"/>
      <c r="UXV156" s="327"/>
      <c r="UYI156" s="327"/>
      <c r="UYV156" s="327"/>
      <c r="UZI156" s="327"/>
      <c r="UZV156" s="327"/>
      <c r="VAI156" s="327"/>
      <c r="VAV156" s="327"/>
      <c r="VBI156" s="327"/>
      <c r="VBV156" s="327"/>
      <c r="VCI156" s="327"/>
      <c r="VCV156" s="327"/>
      <c r="VDI156" s="327"/>
      <c r="VDV156" s="327"/>
      <c r="VEI156" s="327"/>
      <c r="VEV156" s="327"/>
      <c r="VFI156" s="327"/>
      <c r="VFV156" s="327"/>
      <c r="VGI156" s="327"/>
      <c r="VGV156" s="327"/>
      <c r="VHI156" s="327"/>
      <c r="VHV156" s="327"/>
      <c r="VII156" s="327"/>
      <c r="VIV156" s="327"/>
      <c r="VJI156" s="327"/>
      <c r="VJV156" s="327"/>
      <c r="VKI156" s="327"/>
      <c r="VKV156" s="327"/>
      <c r="VLI156" s="327"/>
      <c r="VLV156" s="327"/>
      <c r="VMI156" s="327"/>
      <c r="VMV156" s="327"/>
      <c r="VNI156" s="327"/>
      <c r="VNV156" s="327"/>
      <c r="VOI156" s="327"/>
      <c r="VOV156" s="327"/>
      <c r="VPI156" s="327"/>
      <c r="VPV156" s="327"/>
      <c r="VQI156" s="327"/>
      <c r="VQV156" s="327"/>
      <c r="VRI156" s="327"/>
      <c r="VRV156" s="327"/>
      <c r="VSI156" s="327"/>
      <c r="VSV156" s="327"/>
      <c r="VTI156" s="327"/>
      <c r="VTV156" s="327"/>
      <c r="VUI156" s="327"/>
      <c r="VUV156" s="327"/>
      <c r="VVI156" s="327"/>
      <c r="VVV156" s="327"/>
      <c r="VWI156" s="327"/>
      <c r="VWV156" s="327"/>
      <c r="VXI156" s="327"/>
      <c r="VXV156" s="327"/>
      <c r="VYI156" s="327"/>
      <c r="VYV156" s="327"/>
      <c r="VZI156" s="327"/>
      <c r="VZV156" s="327"/>
      <c r="WAI156" s="327"/>
      <c r="WAV156" s="327"/>
      <c r="WBI156" s="327"/>
      <c r="WBV156" s="327"/>
      <c r="WCI156" s="327"/>
      <c r="WCV156" s="327"/>
      <c r="WDI156" s="327"/>
      <c r="WDV156" s="327"/>
      <c r="WEI156" s="327"/>
      <c r="WEV156" s="327"/>
      <c r="WFI156" s="327"/>
      <c r="WFV156" s="327"/>
      <c r="WGI156" s="327"/>
      <c r="WGV156" s="327"/>
      <c r="WHI156" s="327"/>
      <c r="WHV156" s="327"/>
      <c r="WII156" s="327"/>
      <c r="WIV156" s="327"/>
      <c r="WJI156" s="327"/>
      <c r="WJV156" s="327"/>
      <c r="WKI156" s="327"/>
      <c r="WKV156" s="327"/>
      <c r="WLI156" s="327"/>
      <c r="WLV156" s="327"/>
      <c r="WMI156" s="327"/>
      <c r="WMV156" s="327"/>
      <c r="WNI156" s="327"/>
      <c r="WNV156" s="327"/>
      <c r="WOI156" s="327"/>
      <c r="WOV156" s="327"/>
      <c r="WPI156" s="327"/>
      <c r="WPV156" s="327"/>
      <c r="WQI156" s="327"/>
      <c r="WQV156" s="327"/>
      <c r="WRI156" s="327"/>
      <c r="WRV156" s="327"/>
      <c r="WSI156" s="327"/>
      <c r="WSV156" s="327"/>
      <c r="WTI156" s="327"/>
      <c r="WTV156" s="327"/>
      <c r="WUI156" s="327"/>
      <c r="WUV156" s="327"/>
      <c r="WVI156" s="327"/>
      <c r="WVV156" s="327"/>
      <c r="WWI156" s="327"/>
      <c r="WWV156" s="327"/>
      <c r="WXI156" s="327"/>
      <c r="WXV156" s="327"/>
      <c r="WYI156" s="327"/>
      <c r="WYV156" s="327"/>
      <c r="WZI156" s="327"/>
      <c r="WZV156" s="327"/>
      <c r="XAI156" s="327"/>
      <c r="XAV156" s="327"/>
      <c r="XBI156" s="327"/>
      <c r="XBV156" s="327"/>
      <c r="XCI156" s="327"/>
      <c r="XCV156" s="327"/>
      <c r="XDI156" s="327"/>
      <c r="XDV156" s="327"/>
      <c r="XEI156" s="327"/>
      <c r="XEV156" s="327"/>
    </row>
    <row r="157" spans="2:1023 1036:2037 2050:3064 3077:4091 4104:5118 5131:6132 6145:7159 7172:8186 8199:9213 9226:10240 10253:11254 11267:12281 12294:13308 13321:14335 14348:15349 15362:16376" s="326" customFormat="1" ht="24" customHeight="1" thickBot="1" x14ac:dyDescent="0.4">
      <c r="J157" s="330"/>
      <c r="V157" s="327"/>
      <c r="AI157" s="327"/>
      <c r="AV157" s="327"/>
      <c r="BI157" s="327"/>
      <c r="BV157" s="327"/>
      <c r="CI157" s="327"/>
      <c r="CV157" s="327"/>
      <c r="DI157" s="327"/>
      <c r="DV157" s="327"/>
      <c r="EI157" s="327"/>
      <c r="EV157" s="327"/>
      <c r="FI157" s="327"/>
      <c r="FV157" s="327"/>
      <c r="GI157" s="327"/>
      <c r="GV157" s="327"/>
      <c r="HI157" s="327"/>
      <c r="HV157" s="327"/>
      <c r="II157" s="327"/>
      <c r="IV157" s="327"/>
      <c r="JI157" s="327"/>
      <c r="JV157" s="327"/>
      <c r="KI157" s="327"/>
      <c r="KV157" s="327"/>
      <c r="LI157" s="327"/>
      <c r="LV157" s="327"/>
      <c r="MI157" s="327"/>
      <c r="MV157" s="327"/>
      <c r="NI157" s="327"/>
      <c r="NV157" s="327"/>
      <c r="OI157" s="327"/>
      <c r="OV157" s="327"/>
      <c r="PI157" s="327"/>
      <c r="PV157" s="327"/>
      <c r="QI157" s="327"/>
      <c r="QV157" s="327"/>
      <c r="RI157" s="327"/>
      <c r="RV157" s="327"/>
      <c r="SI157" s="327"/>
      <c r="SV157" s="327"/>
      <c r="TI157" s="327"/>
      <c r="TV157" s="327"/>
      <c r="UI157" s="327"/>
      <c r="UV157" s="327"/>
      <c r="VI157" s="327"/>
      <c r="VV157" s="327"/>
      <c r="WI157" s="327"/>
      <c r="WV157" s="327"/>
      <c r="XI157" s="327"/>
      <c r="XV157" s="327"/>
      <c r="YI157" s="327"/>
      <c r="YV157" s="327"/>
      <c r="ZI157" s="327"/>
      <c r="ZV157" s="327"/>
      <c r="AAI157" s="327"/>
      <c r="AAV157" s="327"/>
      <c r="ABI157" s="327"/>
      <c r="ABV157" s="327"/>
      <c r="ACI157" s="327"/>
      <c r="ACV157" s="327"/>
      <c r="ADI157" s="327"/>
      <c r="ADV157" s="327"/>
      <c r="AEI157" s="327"/>
      <c r="AEV157" s="327"/>
      <c r="AFI157" s="327"/>
      <c r="AFV157" s="327"/>
      <c r="AGI157" s="327"/>
      <c r="AGV157" s="327"/>
      <c r="AHI157" s="327"/>
      <c r="AHV157" s="327"/>
      <c r="AII157" s="327"/>
      <c r="AIV157" s="327"/>
      <c r="AJI157" s="327"/>
      <c r="AJV157" s="327"/>
      <c r="AKI157" s="327"/>
      <c r="AKV157" s="327"/>
      <c r="ALI157" s="327"/>
      <c r="ALV157" s="327"/>
      <c r="AMI157" s="327"/>
      <c r="AMV157" s="327"/>
      <c r="ANI157" s="327"/>
      <c r="ANV157" s="327"/>
      <c r="AOI157" s="327"/>
      <c r="AOV157" s="327"/>
      <c r="API157" s="327"/>
      <c r="APV157" s="327"/>
      <c r="AQI157" s="327"/>
      <c r="AQV157" s="327"/>
      <c r="ARI157" s="327"/>
      <c r="ARV157" s="327"/>
      <c r="ASI157" s="327"/>
      <c r="ASV157" s="327"/>
      <c r="ATI157" s="327"/>
      <c r="ATV157" s="327"/>
      <c r="AUI157" s="327"/>
      <c r="AUV157" s="327"/>
      <c r="AVI157" s="327"/>
      <c r="AVV157" s="327"/>
      <c r="AWI157" s="327"/>
      <c r="AWV157" s="327"/>
      <c r="AXI157" s="327"/>
      <c r="AXV157" s="327"/>
      <c r="AYI157" s="327"/>
      <c r="AYV157" s="327"/>
      <c r="AZI157" s="327"/>
      <c r="AZV157" s="327"/>
      <c r="BAI157" s="327"/>
      <c r="BAV157" s="327"/>
      <c r="BBI157" s="327"/>
      <c r="BBV157" s="327"/>
      <c r="BCI157" s="327"/>
      <c r="BCV157" s="327"/>
      <c r="BDI157" s="327"/>
      <c r="BDV157" s="327"/>
      <c r="BEI157" s="327"/>
      <c r="BEV157" s="327"/>
      <c r="BFI157" s="327"/>
      <c r="BFV157" s="327"/>
      <c r="BGI157" s="327"/>
      <c r="BGV157" s="327"/>
      <c r="BHI157" s="327"/>
      <c r="BHV157" s="327"/>
      <c r="BII157" s="327"/>
      <c r="BIV157" s="327"/>
      <c r="BJI157" s="327"/>
      <c r="BJV157" s="327"/>
      <c r="BKI157" s="327"/>
      <c r="BKV157" s="327"/>
      <c r="BLI157" s="327"/>
      <c r="BLV157" s="327"/>
      <c r="BMI157" s="327"/>
      <c r="BMV157" s="327"/>
      <c r="BNI157" s="327"/>
      <c r="BNV157" s="327"/>
      <c r="BOI157" s="327"/>
      <c r="BOV157" s="327"/>
      <c r="BPI157" s="327"/>
      <c r="BPV157" s="327"/>
      <c r="BQI157" s="327"/>
      <c r="BQV157" s="327"/>
      <c r="BRI157" s="327"/>
      <c r="BRV157" s="327"/>
      <c r="BSI157" s="327"/>
      <c r="BSV157" s="327"/>
      <c r="BTI157" s="327"/>
      <c r="BTV157" s="327"/>
      <c r="BUI157" s="327"/>
      <c r="BUV157" s="327"/>
      <c r="BVI157" s="327"/>
      <c r="BVV157" s="327"/>
      <c r="BWI157" s="327"/>
      <c r="BWV157" s="327"/>
      <c r="BXI157" s="327"/>
      <c r="BXV157" s="327"/>
      <c r="BYI157" s="327"/>
      <c r="BYV157" s="327"/>
      <c r="BZI157" s="327"/>
      <c r="BZV157" s="327"/>
      <c r="CAI157" s="327"/>
      <c r="CAV157" s="327"/>
      <c r="CBI157" s="327"/>
      <c r="CBV157" s="327"/>
      <c r="CCI157" s="327"/>
      <c r="CCV157" s="327"/>
      <c r="CDI157" s="327"/>
      <c r="CDV157" s="327"/>
      <c r="CEI157" s="327"/>
      <c r="CEV157" s="327"/>
      <c r="CFI157" s="327"/>
      <c r="CFV157" s="327"/>
      <c r="CGI157" s="327"/>
      <c r="CGV157" s="327"/>
      <c r="CHI157" s="327"/>
      <c r="CHV157" s="327"/>
      <c r="CII157" s="327"/>
      <c r="CIV157" s="327"/>
      <c r="CJI157" s="327"/>
      <c r="CJV157" s="327"/>
      <c r="CKI157" s="327"/>
      <c r="CKV157" s="327"/>
      <c r="CLI157" s="327"/>
      <c r="CLV157" s="327"/>
      <c r="CMI157" s="327"/>
      <c r="CMV157" s="327"/>
      <c r="CNI157" s="327"/>
      <c r="CNV157" s="327"/>
      <c r="COI157" s="327"/>
      <c r="COV157" s="327"/>
      <c r="CPI157" s="327"/>
      <c r="CPV157" s="327"/>
      <c r="CQI157" s="327"/>
      <c r="CQV157" s="327"/>
      <c r="CRI157" s="327"/>
      <c r="CRV157" s="327"/>
      <c r="CSI157" s="327"/>
      <c r="CSV157" s="327"/>
      <c r="CTI157" s="327"/>
      <c r="CTV157" s="327"/>
      <c r="CUI157" s="327"/>
      <c r="CUV157" s="327"/>
      <c r="CVI157" s="327"/>
      <c r="CVV157" s="327"/>
      <c r="CWI157" s="327"/>
      <c r="CWV157" s="327"/>
      <c r="CXI157" s="327"/>
      <c r="CXV157" s="327"/>
      <c r="CYI157" s="327"/>
      <c r="CYV157" s="327"/>
      <c r="CZI157" s="327"/>
      <c r="CZV157" s="327"/>
      <c r="DAI157" s="327"/>
      <c r="DAV157" s="327"/>
      <c r="DBI157" s="327"/>
      <c r="DBV157" s="327"/>
      <c r="DCI157" s="327"/>
      <c r="DCV157" s="327"/>
      <c r="DDI157" s="327"/>
      <c r="DDV157" s="327"/>
      <c r="DEI157" s="327"/>
      <c r="DEV157" s="327"/>
      <c r="DFI157" s="327"/>
      <c r="DFV157" s="327"/>
      <c r="DGI157" s="327"/>
      <c r="DGV157" s="327"/>
      <c r="DHI157" s="327"/>
      <c r="DHV157" s="327"/>
      <c r="DII157" s="327"/>
      <c r="DIV157" s="327"/>
      <c r="DJI157" s="327"/>
      <c r="DJV157" s="327"/>
      <c r="DKI157" s="327"/>
      <c r="DKV157" s="327"/>
      <c r="DLI157" s="327"/>
      <c r="DLV157" s="327"/>
      <c r="DMI157" s="327"/>
      <c r="DMV157" s="327"/>
      <c r="DNI157" s="327"/>
      <c r="DNV157" s="327"/>
      <c r="DOI157" s="327"/>
      <c r="DOV157" s="327"/>
      <c r="DPI157" s="327"/>
      <c r="DPV157" s="327"/>
      <c r="DQI157" s="327"/>
      <c r="DQV157" s="327"/>
      <c r="DRI157" s="327"/>
      <c r="DRV157" s="327"/>
      <c r="DSI157" s="327"/>
      <c r="DSV157" s="327"/>
      <c r="DTI157" s="327"/>
      <c r="DTV157" s="327"/>
      <c r="DUI157" s="327"/>
      <c r="DUV157" s="327"/>
      <c r="DVI157" s="327"/>
      <c r="DVV157" s="327"/>
      <c r="DWI157" s="327"/>
      <c r="DWV157" s="327"/>
      <c r="DXI157" s="327"/>
      <c r="DXV157" s="327"/>
      <c r="DYI157" s="327"/>
      <c r="DYV157" s="327"/>
      <c r="DZI157" s="327"/>
      <c r="DZV157" s="327"/>
      <c r="EAI157" s="327"/>
      <c r="EAV157" s="327"/>
      <c r="EBI157" s="327"/>
      <c r="EBV157" s="327"/>
      <c r="ECI157" s="327"/>
      <c r="ECV157" s="327"/>
      <c r="EDI157" s="327"/>
      <c r="EDV157" s="327"/>
      <c r="EEI157" s="327"/>
      <c r="EEV157" s="327"/>
      <c r="EFI157" s="327"/>
      <c r="EFV157" s="327"/>
      <c r="EGI157" s="327"/>
      <c r="EGV157" s="327"/>
      <c r="EHI157" s="327"/>
      <c r="EHV157" s="327"/>
      <c r="EII157" s="327"/>
      <c r="EIV157" s="327"/>
      <c r="EJI157" s="327"/>
      <c r="EJV157" s="327"/>
      <c r="EKI157" s="327"/>
      <c r="EKV157" s="327"/>
      <c r="ELI157" s="327"/>
      <c r="ELV157" s="327"/>
      <c r="EMI157" s="327"/>
      <c r="EMV157" s="327"/>
      <c r="ENI157" s="327"/>
      <c r="ENV157" s="327"/>
      <c r="EOI157" s="327"/>
      <c r="EOV157" s="327"/>
      <c r="EPI157" s="327"/>
      <c r="EPV157" s="327"/>
      <c r="EQI157" s="327"/>
      <c r="EQV157" s="327"/>
      <c r="ERI157" s="327"/>
      <c r="ERV157" s="327"/>
      <c r="ESI157" s="327"/>
      <c r="ESV157" s="327"/>
      <c r="ETI157" s="327"/>
      <c r="ETV157" s="327"/>
      <c r="EUI157" s="327"/>
      <c r="EUV157" s="327"/>
      <c r="EVI157" s="327"/>
      <c r="EVV157" s="327"/>
      <c r="EWI157" s="327"/>
      <c r="EWV157" s="327"/>
      <c r="EXI157" s="327"/>
      <c r="EXV157" s="327"/>
      <c r="EYI157" s="327"/>
      <c r="EYV157" s="327"/>
      <c r="EZI157" s="327"/>
      <c r="EZV157" s="327"/>
      <c r="FAI157" s="327"/>
      <c r="FAV157" s="327"/>
      <c r="FBI157" s="327"/>
      <c r="FBV157" s="327"/>
      <c r="FCI157" s="327"/>
      <c r="FCV157" s="327"/>
      <c r="FDI157" s="327"/>
      <c r="FDV157" s="327"/>
      <c r="FEI157" s="327"/>
      <c r="FEV157" s="327"/>
      <c r="FFI157" s="327"/>
      <c r="FFV157" s="327"/>
      <c r="FGI157" s="327"/>
      <c r="FGV157" s="327"/>
      <c r="FHI157" s="327"/>
      <c r="FHV157" s="327"/>
      <c r="FII157" s="327"/>
      <c r="FIV157" s="327"/>
      <c r="FJI157" s="327"/>
      <c r="FJV157" s="327"/>
      <c r="FKI157" s="327"/>
      <c r="FKV157" s="327"/>
      <c r="FLI157" s="327"/>
      <c r="FLV157" s="327"/>
      <c r="FMI157" s="327"/>
      <c r="FMV157" s="327"/>
      <c r="FNI157" s="327"/>
      <c r="FNV157" s="327"/>
      <c r="FOI157" s="327"/>
      <c r="FOV157" s="327"/>
      <c r="FPI157" s="327"/>
      <c r="FPV157" s="327"/>
      <c r="FQI157" s="327"/>
      <c r="FQV157" s="327"/>
      <c r="FRI157" s="327"/>
      <c r="FRV157" s="327"/>
      <c r="FSI157" s="327"/>
      <c r="FSV157" s="327"/>
      <c r="FTI157" s="327"/>
      <c r="FTV157" s="327"/>
      <c r="FUI157" s="327"/>
      <c r="FUV157" s="327"/>
      <c r="FVI157" s="327"/>
      <c r="FVV157" s="327"/>
      <c r="FWI157" s="327"/>
      <c r="FWV157" s="327"/>
      <c r="FXI157" s="327"/>
      <c r="FXV157" s="327"/>
      <c r="FYI157" s="327"/>
      <c r="FYV157" s="327"/>
      <c r="FZI157" s="327"/>
      <c r="FZV157" s="327"/>
      <c r="GAI157" s="327"/>
      <c r="GAV157" s="327"/>
      <c r="GBI157" s="327"/>
      <c r="GBV157" s="327"/>
      <c r="GCI157" s="327"/>
      <c r="GCV157" s="327"/>
      <c r="GDI157" s="327"/>
      <c r="GDV157" s="327"/>
      <c r="GEI157" s="327"/>
      <c r="GEV157" s="327"/>
      <c r="GFI157" s="327"/>
      <c r="GFV157" s="327"/>
      <c r="GGI157" s="327"/>
      <c r="GGV157" s="327"/>
      <c r="GHI157" s="327"/>
      <c r="GHV157" s="327"/>
      <c r="GII157" s="327"/>
      <c r="GIV157" s="327"/>
      <c r="GJI157" s="327"/>
      <c r="GJV157" s="327"/>
      <c r="GKI157" s="327"/>
      <c r="GKV157" s="327"/>
      <c r="GLI157" s="327"/>
      <c r="GLV157" s="327"/>
      <c r="GMI157" s="327"/>
      <c r="GMV157" s="327"/>
      <c r="GNI157" s="327"/>
      <c r="GNV157" s="327"/>
      <c r="GOI157" s="327"/>
      <c r="GOV157" s="327"/>
      <c r="GPI157" s="327"/>
      <c r="GPV157" s="327"/>
      <c r="GQI157" s="327"/>
      <c r="GQV157" s="327"/>
      <c r="GRI157" s="327"/>
      <c r="GRV157" s="327"/>
      <c r="GSI157" s="327"/>
      <c r="GSV157" s="327"/>
      <c r="GTI157" s="327"/>
      <c r="GTV157" s="327"/>
      <c r="GUI157" s="327"/>
      <c r="GUV157" s="327"/>
      <c r="GVI157" s="327"/>
      <c r="GVV157" s="327"/>
      <c r="GWI157" s="327"/>
      <c r="GWV157" s="327"/>
      <c r="GXI157" s="327"/>
      <c r="GXV157" s="327"/>
      <c r="GYI157" s="327"/>
      <c r="GYV157" s="327"/>
      <c r="GZI157" s="327"/>
      <c r="GZV157" s="327"/>
      <c r="HAI157" s="327"/>
      <c r="HAV157" s="327"/>
      <c r="HBI157" s="327"/>
      <c r="HBV157" s="327"/>
      <c r="HCI157" s="327"/>
      <c r="HCV157" s="327"/>
      <c r="HDI157" s="327"/>
      <c r="HDV157" s="327"/>
      <c r="HEI157" s="327"/>
      <c r="HEV157" s="327"/>
      <c r="HFI157" s="327"/>
      <c r="HFV157" s="327"/>
      <c r="HGI157" s="327"/>
      <c r="HGV157" s="327"/>
      <c r="HHI157" s="327"/>
      <c r="HHV157" s="327"/>
      <c r="HII157" s="327"/>
      <c r="HIV157" s="327"/>
      <c r="HJI157" s="327"/>
      <c r="HJV157" s="327"/>
      <c r="HKI157" s="327"/>
      <c r="HKV157" s="327"/>
      <c r="HLI157" s="327"/>
      <c r="HLV157" s="327"/>
      <c r="HMI157" s="327"/>
      <c r="HMV157" s="327"/>
      <c r="HNI157" s="327"/>
      <c r="HNV157" s="327"/>
      <c r="HOI157" s="327"/>
      <c r="HOV157" s="327"/>
      <c r="HPI157" s="327"/>
      <c r="HPV157" s="327"/>
      <c r="HQI157" s="327"/>
      <c r="HQV157" s="327"/>
      <c r="HRI157" s="327"/>
      <c r="HRV157" s="327"/>
      <c r="HSI157" s="327"/>
      <c r="HSV157" s="327"/>
      <c r="HTI157" s="327"/>
      <c r="HTV157" s="327"/>
      <c r="HUI157" s="327"/>
      <c r="HUV157" s="327"/>
      <c r="HVI157" s="327"/>
      <c r="HVV157" s="327"/>
      <c r="HWI157" s="327"/>
      <c r="HWV157" s="327"/>
      <c r="HXI157" s="327"/>
      <c r="HXV157" s="327"/>
      <c r="HYI157" s="327"/>
      <c r="HYV157" s="327"/>
      <c r="HZI157" s="327"/>
      <c r="HZV157" s="327"/>
      <c r="IAI157" s="327"/>
      <c r="IAV157" s="327"/>
      <c r="IBI157" s="327"/>
      <c r="IBV157" s="327"/>
      <c r="ICI157" s="327"/>
      <c r="ICV157" s="327"/>
      <c r="IDI157" s="327"/>
      <c r="IDV157" s="327"/>
      <c r="IEI157" s="327"/>
      <c r="IEV157" s="327"/>
      <c r="IFI157" s="327"/>
      <c r="IFV157" s="327"/>
      <c r="IGI157" s="327"/>
      <c r="IGV157" s="327"/>
      <c r="IHI157" s="327"/>
      <c r="IHV157" s="327"/>
      <c r="III157" s="327"/>
      <c r="IIV157" s="327"/>
      <c r="IJI157" s="327"/>
      <c r="IJV157" s="327"/>
      <c r="IKI157" s="327"/>
      <c r="IKV157" s="327"/>
      <c r="ILI157" s="327"/>
      <c r="ILV157" s="327"/>
      <c r="IMI157" s="327"/>
      <c r="IMV157" s="327"/>
      <c r="INI157" s="327"/>
      <c r="INV157" s="327"/>
      <c r="IOI157" s="327"/>
      <c r="IOV157" s="327"/>
      <c r="IPI157" s="327"/>
      <c r="IPV157" s="327"/>
      <c r="IQI157" s="327"/>
      <c r="IQV157" s="327"/>
      <c r="IRI157" s="327"/>
      <c r="IRV157" s="327"/>
      <c r="ISI157" s="327"/>
      <c r="ISV157" s="327"/>
      <c r="ITI157" s="327"/>
      <c r="ITV157" s="327"/>
      <c r="IUI157" s="327"/>
      <c r="IUV157" s="327"/>
      <c r="IVI157" s="327"/>
      <c r="IVV157" s="327"/>
      <c r="IWI157" s="327"/>
      <c r="IWV157" s="327"/>
      <c r="IXI157" s="327"/>
      <c r="IXV157" s="327"/>
      <c r="IYI157" s="327"/>
      <c r="IYV157" s="327"/>
      <c r="IZI157" s="327"/>
      <c r="IZV157" s="327"/>
      <c r="JAI157" s="327"/>
      <c r="JAV157" s="327"/>
      <c r="JBI157" s="327"/>
      <c r="JBV157" s="327"/>
      <c r="JCI157" s="327"/>
      <c r="JCV157" s="327"/>
      <c r="JDI157" s="327"/>
      <c r="JDV157" s="327"/>
      <c r="JEI157" s="327"/>
      <c r="JEV157" s="327"/>
      <c r="JFI157" s="327"/>
      <c r="JFV157" s="327"/>
      <c r="JGI157" s="327"/>
      <c r="JGV157" s="327"/>
      <c r="JHI157" s="327"/>
      <c r="JHV157" s="327"/>
      <c r="JII157" s="327"/>
      <c r="JIV157" s="327"/>
      <c r="JJI157" s="327"/>
      <c r="JJV157" s="327"/>
      <c r="JKI157" s="327"/>
      <c r="JKV157" s="327"/>
      <c r="JLI157" s="327"/>
      <c r="JLV157" s="327"/>
      <c r="JMI157" s="327"/>
      <c r="JMV157" s="327"/>
      <c r="JNI157" s="327"/>
      <c r="JNV157" s="327"/>
      <c r="JOI157" s="327"/>
      <c r="JOV157" s="327"/>
      <c r="JPI157" s="327"/>
      <c r="JPV157" s="327"/>
      <c r="JQI157" s="327"/>
      <c r="JQV157" s="327"/>
      <c r="JRI157" s="327"/>
      <c r="JRV157" s="327"/>
      <c r="JSI157" s="327"/>
      <c r="JSV157" s="327"/>
      <c r="JTI157" s="327"/>
      <c r="JTV157" s="327"/>
      <c r="JUI157" s="327"/>
      <c r="JUV157" s="327"/>
      <c r="JVI157" s="327"/>
      <c r="JVV157" s="327"/>
      <c r="JWI157" s="327"/>
      <c r="JWV157" s="327"/>
      <c r="JXI157" s="327"/>
      <c r="JXV157" s="327"/>
      <c r="JYI157" s="327"/>
      <c r="JYV157" s="327"/>
      <c r="JZI157" s="327"/>
      <c r="JZV157" s="327"/>
      <c r="KAI157" s="327"/>
      <c r="KAV157" s="327"/>
      <c r="KBI157" s="327"/>
      <c r="KBV157" s="327"/>
      <c r="KCI157" s="327"/>
      <c r="KCV157" s="327"/>
      <c r="KDI157" s="327"/>
      <c r="KDV157" s="327"/>
      <c r="KEI157" s="327"/>
      <c r="KEV157" s="327"/>
      <c r="KFI157" s="327"/>
      <c r="KFV157" s="327"/>
      <c r="KGI157" s="327"/>
      <c r="KGV157" s="327"/>
      <c r="KHI157" s="327"/>
      <c r="KHV157" s="327"/>
      <c r="KII157" s="327"/>
      <c r="KIV157" s="327"/>
      <c r="KJI157" s="327"/>
      <c r="KJV157" s="327"/>
      <c r="KKI157" s="327"/>
      <c r="KKV157" s="327"/>
      <c r="KLI157" s="327"/>
      <c r="KLV157" s="327"/>
      <c r="KMI157" s="327"/>
      <c r="KMV157" s="327"/>
      <c r="KNI157" s="327"/>
      <c r="KNV157" s="327"/>
      <c r="KOI157" s="327"/>
      <c r="KOV157" s="327"/>
      <c r="KPI157" s="327"/>
      <c r="KPV157" s="327"/>
      <c r="KQI157" s="327"/>
      <c r="KQV157" s="327"/>
      <c r="KRI157" s="327"/>
      <c r="KRV157" s="327"/>
      <c r="KSI157" s="327"/>
      <c r="KSV157" s="327"/>
      <c r="KTI157" s="327"/>
      <c r="KTV157" s="327"/>
      <c r="KUI157" s="327"/>
      <c r="KUV157" s="327"/>
      <c r="KVI157" s="327"/>
      <c r="KVV157" s="327"/>
      <c r="KWI157" s="327"/>
      <c r="KWV157" s="327"/>
      <c r="KXI157" s="327"/>
      <c r="KXV157" s="327"/>
      <c r="KYI157" s="327"/>
      <c r="KYV157" s="327"/>
      <c r="KZI157" s="327"/>
      <c r="KZV157" s="327"/>
      <c r="LAI157" s="327"/>
      <c r="LAV157" s="327"/>
      <c r="LBI157" s="327"/>
      <c r="LBV157" s="327"/>
      <c r="LCI157" s="327"/>
      <c r="LCV157" s="327"/>
      <c r="LDI157" s="327"/>
      <c r="LDV157" s="327"/>
      <c r="LEI157" s="327"/>
      <c r="LEV157" s="327"/>
      <c r="LFI157" s="327"/>
      <c r="LFV157" s="327"/>
      <c r="LGI157" s="327"/>
      <c r="LGV157" s="327"/>
      <c r="LHI157" s="327"/>
      <c r="LHV157" s="327"/>
      <c r="LII157" s="327"/>
      <c r="LIV157" s="327"/>
      <c r="LJI157" s="327"/>
      <c r="LJV157" s="327"/>
      <c r="LKI157" s="327"/>
      <c r="LKV157" s="327"/>
      <c r="LLI157" s="327"/>
      <c r="LLV157" s="327"/>
      <c r="LMI157" s="327"/>
      <c r="LMV157" s="327"/>
      <c r="LNI157" s="327"/>
      <c r="LNV157" s="327"/>
      <c r="LOI157" s="327"/>
      <c r="LOV157" s="327"/>
      <c r="LPI157" s="327"/>
      <c r="LPV157" s="327"/>
      <c r="LQI157" s="327"/>
      <c r="LQV157" s="327"/>
      <c r="LRI157" s="327"/>
      <c r="LRV157" s="327"/>
      <c r="LSI157" s="327"/>
      <c r="LSV157" s="327"/>
      <c r="LTI157" s="327"/>
      <c r="LTV157" s="327"/>
      <c r="LUI157" s="327"/>
      <c r="LUV157" s="327"/>
      <c r="LVI157" s="327"/>
      <c r="LVV157" s="327"/>
      <c r="LWI157" s="327"/>
      <c r="LWV157" s="327"/>
      <c r="LXI157" s="327"/>
      <c r="LXV157" s="327"/>
      <c r="LYI157" s="327"/>
      <c r="LYV157" s="327"/>
      <c r="LZI157" s="327"/>
      <c r="LZV157" s="327"/>
      <c r="MAI157" s="327"/>
      <c r="MAV157" s="327"/>
      <c r="MBI157" s="327"/>
      <c r="MBV157" s="327"/>
      <c r="MCI157" s="327"/>
      <c r="MCV157" s="327"/>
      <c r="MDI157" s="327"/>
      <c r="MDV157" s="327"/>
      <c r="MEI157" s="327"/>
      <c r="MEV157" s="327"/>
      <c r="MFI157" s="327"/>
      <c r="MFV157" s="327"/>
      <c r="MGI157" s="327"/>
      <c r="MGV157" s="327"/>
      <c r="MHI157" s="327"/>
      <c r="MHV157" s="327"/>
      <c r="MII157" s="327"/>
      <c r="MIV157" s="327"/>
      <c r="MJI157" s="327"/>
      <c r="MJV157" s="327"/>
      <c r="MKI157" s="327"/>
      <c r="MKV157" s="327"/>
      <c r="MLI157" s="327"/>
      <c r="MLV157" s="327"/>
      <c r="MMI157" s="327"/>
      <c r="MMV157" s="327"/>
      <c r="MNI157" s="327"/>
      <c r="MNV157" s="327"/>
      <c r="MOI157" s="327"/>
      <c r="MOV157" s="327"/>
      <c r="MPI157" s="327"/>
      <c r="MPV157" s="327"/>
      <c r="MQI157" s="327"/>
      <c r="MQV157" s="327"/>
      <c r="MRI157" s="327"/>
      <c r="MRV157" s="327"/>
      <c r="MSI157" s="327"/>
      <c r="MSV157" s="327"/>
      <c r="MTI157" s="327"/>
      <c r="MTV157" s="327"/>
      <c r="MUI157" s="327"/>
      <c r="MUV157" s="327"/>
      <c r="MVI157" s="327"/>
      <c r="MVV157" s="327"/>
      <c r="MWI157" s="327"/>
      <c r="MWV157" s="327"/>
      <c r="MXI157" s="327"/>
      <c r="MXV157" s="327"/>
      <c r="MYI157" s="327"/>
      <c r="MYV157" s="327"/>
      <c r="MZI157" s="327"/>
      <c r="MZV157" s="327"/>
      <c r="NAI157" s="327"/>
      <c r="NAV157" s="327"/>
      <c r="NBI157" s="327"/>
      <c r="NBV157" s="327"/>
      <c r="NCI157" s="327"/>
      <c r="NCV157" s="327"/>
      <c r="NDI157" s="327"/>
      <c r="NDV157" s="327"/>
      <c r="NEI157" s="327"/>
      <c r="NEV157" s="327"/>
      <c r="NFI157" s="327"/>
      <c r="NFV157" s="327"/>
      <c r="NGI157" s="327"/>
      <c r="NGV157" s="327"/>
      <c r="NHI157" s="327"/>
      <c r="NHV157" s="327"/>
      <c r="NII157" s="327"/>
      <c r="NIV157" s="327"/>
      <c r="NJI157" s="327"/>
      <c r="NJV157" s="327"/>
      <c r="NKI157" s="327"/>
      <c r="NKV157" s="327"/>
      <c r="NLI157" s="327"/>
      <c r="NLV157" s="327"/>
      <c r="NMI157" s="327"/>
      <c r="NMV157" s="327"/>
      <c r="NNI157" s="327"/>
      <c r="NNV157" s="327"/>
      <c r="NOI157" s="327"/>
      <c r="NOV157" s="327"/>
      <c r="NPI157" s="327"/>
      <c r="NPV157" s="327"/>
      <c r="NQI157" s="327"/>
      <c r="NQV157" s="327"/>
      <c r="NRI157" s="327"/>
      <c r="NRV157" s="327"/>
      <c r="NSI157" s="327"/>
      <c r="NSV157" s="327"/>
      <c r="NTI157" s="327"/>
      <c r="NTV157" s="327"/>
      <c r="NUI157" s="327"/>
      <c r="NUV157" s="327"/>
      <c r="NVI157" s="327"/>
      <c r="NVV157" s="327"/>
      <c r="NWI157" s="327"/>
      <c r="NWV157" s="327"/>
      <c r="NXI157" s="327"/>
      <c r="NXV157" s="327"/>
      <c r="NYI157" s="327"/>
      <c r="NYV157" s="327"/>
      <c r="NZI157" s="327"/>
      <c r="NZV157" s="327"/>
      <c r="OAI157" s="327"/>
      <c r="OAV157" s="327"/>
      <c r="OBI157" s="327"/>
      <c r="OBV157" s="327"/>
      <c r="OCI157" s="327"/>
      <c r="OCV157" s="327"/>
      <c r="ODI157" s="327"/>
      <c r="ODV157" s="327"/>
      <c r="OEI157" s="327"/>
      <c r="OEV157" s="327"/>
      <c r="OFI157" s="327"/>
      <c r="OFV157" s="327"/>
      <c r="OGI157" s="327"/>
      <c r="OGV157" s="327"/>
      <c r="OHI157" s="327"/>
      <c r="OHV157" s="327"/>
      <c r="OII157" s="327"/>
      <c r="OIV157" s="327"/>
      <c r="OJI157" s="327"/>
      <c r="OJV157" s="327"/>
      <c r="OKI157" s="327"/>
      <c r="OKV157" s="327"/>
      <c r="OLI157" s="327"/>
      <c r="OLV157" s="327"/>
      <c r="OMI157" s="327"/>
      <c r="OMV157" s="327"/>
      <c r="ONI157" s="327"/>
      <c r="ONV157" s="327"/>
      <c r="OOI157" s="327"/>
      <c r="OOV157" s="327"/>
      <c r="OPI157" s="327"/>
      <c r="OPV157" s="327"/>
      <c r="OQI157" s="327"/>
      <c r="OQV157" s="327"/>
      <c r="ORI157" s="327"/>
      <c r="ORV157" s="327"/>
      <c r="OSI157" s="327"/>
      <c r="OSV157" s="327"/>
      <c r="OTI157" s="327"/>
      <c r="OTV157" s="327"/>
      <c r="OUI157" s="327"/>
      <c r="OUV157" s="327"/>
      <c r="OVI157" s="327"/>
      <c r="OVV157" s="327"/>
      <c r="OWI157" s="327"/>
      <c r="OWV157" s="327"/>
      <c r="OXI157" s="327"/>
      <c r="OXV157" s="327"/>
      <c r="OYI157" s="327"/>
      <c r="OYV157" s="327"/>
      <c r="OZI157" s="327"/>
      <c r="OZV157" s="327"/>
      <c r="PAI157" s="327"/>
      <c r="PAV157" s="327"/>
      <c r="PBI157" s="327"/>
      <c r="PBV157" s="327"/>
      <c r="PCI157" s="327"/>
      <c r="PCV157" s="327"/>
      <c r="PDI157" s="327"/>
      <c r="PDV157" s="327"/>
      <c r="PEI157" s="327"/>
      <c r="PEV157" s="327"/>
      <c r="PFI157" s="327"/>
      <c r="PFV157" s="327"/>
      <c r="PGI157" s="327"/>
      <c r="PGV157" s="327"/>
      <c r="PHI157" s="327"/>
      <c r="PHV157" s="327"/>
      <c r="PII157" s="327"/>
      <c r="PIV157" s="327"/>
      <c r="PJI157" s="327"/>
      <c r="PJV157" s="327"/>
      <c r="PKI157" s="327"/>
      <c r="PKV157" s="327"/>
      <c r="PLI157" s="327"/>
      <c r="PLV157" s="327"/>
      <c r="PMI157" s="327"/>
      <c r="PMV157" s="327"/>
      <c r="PNI157" s="327"/>
      <c r="PNV157" s="327"/>
      <c r="POI157" s="327"/>
      <c r="POV157" s="327"/>
      <c r="PPI157" s="327"/>
      <c r="PPV157" s="327"/>
      <c r="PQI157" s="327"/>
      <c r="PQV157" s="327"/>
      <c r="PRI157" s="327"/>
      <c r="PRV157" s="327"/>
      <c r="PSI157" s="327"/>
      <c r="PSV157" s="327"/>
      <c r="PTI157" s="327"/>
      <c r="PTV157" s="327"/>
      <c r="PUI157" s="327"/>
      <c r="PUV157" s="327"/>
      <c r="PVI157" s="327"/>
      <c r="PVV157" s="327"/>
      <c r="PWI157" s="327"/>
      <c r="PWV157" s="327"/>
      <c r="PXI157" s="327"/>
      <c r="PXV157" s="327"/>
      <c r="PYI157" s="327"/>
      <c r="PYV157" s="327"/>
      <c r="PZI157" s="327"/>
      <c r="PZV157" s="327"/>
      <c r="QAI157" s="327"/>
      <c r="QAV157" s="327"/>
      <c r="QBI157" s="327"/>
      <c r="QBV157" s="327"/>
      <c r="QCI157" s="327"/>
      <c r="QCV157" s="327"/>
      <c r="QDI157" s="327"/>
      <c r="QDV157" s="327"/>
      <c r="QEI157" s="327"/>
      <c r="QEV157" s="327"/>
      <c r="QFI157" s="327"/>
      <c r="QFV157" s="327"/>
      <c r="QGI157" s="327"/>
      <c r="QGV157" s="327"/>
      <c r="QHI157" s="327"/>
      <c r="QHV157" s="327"/>
      <c r="QII157" s="327"/>
      <c r="QIV157" s="327"/>
      <c r="QJI157" s="327"/>
      <c r="QJV157" s="327"/>
      <c r="QKI157" s="327"/>
      <c r="QKV157" s="327"/>
      <c r="QLI157" s="327"/>
      <c r="QLV157" s="327"/>
      <c r="QMI157" s="327"/>
      <c r="QMV157" s="327"/>
      <c r="QNI157" s="327"/>
      <c r="QNV157" s="327"/>
      <c r="QOI157" s="327"/>
      <c r="QOV157" s="327"/>
      <c r="QPI157" s="327"/>
      <c r="QPV157" s="327"/>
      <c r="QQI157" s="327"/>
      <c r="QQV157" s="327"/>
      <c r="QRI157" s="327"/>
      <c r="QRV157" s="327"/>
      <c r="QSI157" s="327"/>
      <c r="QSV157" s="327"/>
      <c r="QTI157" s="327"/>
      <c r="QTV157" s="327"/>
      <c r="QUI157" s="327"/>
      <c r="QUV157" s="327"/>
      <c r="QVI157" s="327"/>
      <c r="QVV157" s="327"/>
      <c r="QWI157" s="327"/>
      <c r="QWV157" s="327"/>
      <c r="QXI157" s="327"/>
      <c r="QXV157" s="327"/>
      <c r="QYI157" s="327"/>
      <c r="QYV157" s="327"/>
      <c r="QZI157" s="327"/>
      <c r="QZV157" s="327"/>
      <c r="RAI157" s="327"/>
      <c r="RAV157" s="327"/>
      <c r="RBI157" s="327"/>
      <c r="RBV157" s="327"/>
      <c r="RCI157" s="327"/>
      <c r="RCV157" s="327"/>
      <c r="RDI157" s="327"/>
      <c r="RDV157" s="327"/>
      <c r="REI157" s="327"/>
      <c r="REV157" s="327"/>
      <c r="RFI157" s="327"/>
      <c r="RFV157" s="327"/>
      <c r="RGI157" s="327"/>
      <c r="RGV157" s="327"/>
      <c r="RHI157" s="327"/>
      <c r="RHV157" s="327"/>
      <c r="RII157" s="327"/>
      <c r="RIV157" s="327"/>
      <c r="RJI157" s="327"/>
      <c r="RJV157" s="327"/>
      <c r="RKI157" s="327"/>
      <c r="RKV157" s="327"/>
      <c r="RLI157" s="327"/>
      <c r="RLV157" s="327"/>
      <c r="RMI157" s="327"/>
      <c r="RMV157" s="327"/>
      <c r="RNI157" s="327"/>
      <c r="RNV157" s="327"/>
      <c r="ROI157" s="327"/>
      <c r="ROV157" s="327"/>
      <c r="RPI157" s="327"/>
      <c r="RPV157" s="327"/>
      <c r="RQI157" s="327"/>
      <c r="RQV157" s="327"/>
      <c r="RRI157" s="327"/>
      <c r="RRV157" s="327"/>
      <c r="RSI157" s="327"/>
      <c r="RSV157" s="327"/>
      <c r="RTI157" s="327"/>
      <c r="RTV157" s="327"/>
      <c r="RUI157" s="327"/>
      <c r="RUV157" s="327"/>
      <c r="RVI157" s="327"/>
      <c r="RVV157" s="327"/>
      <c r="RWI157" s="327"/>
      <c r="RWV157" s="327"/>
      <c r="RXI157" s="327"/>
      <c r="RXV157" s="327"/>
      <c r="RYI157" s="327"/>
      <c r="RYV157" s="327"/>
      <c r="RZI157" s="327"/>
      <c r="RZV157" s="327"/>
      <c r="SAI157" s="327"/>
      <c r="SAV157" s="327"/>
      <c r="SBI157" s="327"/>
      <c r="SBV157" s="327"/>
      <c r="SCI157" s="327"/>
      <c r="SCV157" s="327"/>
      <c r="SDI157" s="327"/>
      <c r="SDV157" s="327"/>
      <c r="SEI157" s="327"/>
      <c r="SEV157" s="327"/>
      <c r="SFI157" s="327"/>
      <c r="SFV157" s="327"/>
      <c r="SGI157" s="327"/>
      <c r="SGV157" s="327"/>
      <c r="SHI157" s="327"/>
      <c r="SHV157" s="327"/>
      <c r="SII157" s="327"/>
      <c r="SIV157" s="327"/>
      <c r="SJI157" s="327"/>
      <c r="SJV157" s="327"/>
      <c r="SKI157" s="327"/>
      <c r="SKV157" s="327"/>
      <c r="SLI157" s="327"/>
      <c r="SLV157" s="327"/>
      <c r="SMI157" s="327"/>
      <c r="SMV157" s="327"/>
      <c r="SNI157" s="327"/>
      <c r="SNV157" s="327"/>
      <c r="SOI157" s="327"/>
      <c r="SOV157" s="327"/>
      <c r="SPI157" s="327"/>
      <c r="SPV157" s="327"/>
      <c r="SQI157" s="327"/>
      <c r="SQV157" s="327"/>
      <c r="SRI157" s="327"/>
      <c r="SRV157" s="327"/>
      <c r="SSI157" s="327"/>
      <c r="SSV157" s="327"/>
      <c r="STI157" s="327"/>
      <c r="STV157" s="327"/>
      <c r="SUI157" s="327"/>
      <c r="SUV157" s="327"/>
      <c r="SVI157" s="327"/>
      <c r="SVV157" s="327"/>
      <c r="SWI157" s="327"/>
      <c r="SWV157" s="327"/>
      <c r="SXI157" s="327"/>
      <c r="SXV157" s="327"/>
      <c r="SYI157" s="327"/>
      <c r="SYV157" s="327"/>
      <c r="SZI157" s="327"/>
      <c r="SZV157" s="327"/>
      <c r="TAI157" s="327"/>
      <c r="TAV157" s="327"/>
      <c r="TBI157" s="327"/>
      <c r="TBV157" s="327"/>
      <c r="TCI157" s="327"/>
      <c r="TCV157" s="327"/>
      <c r="TDI157" s="327"/>
      <c r="TDV157" s="327"/>
      <c r="TEI157" s="327"/>
      <c r="TEV157" s="327"/>
      <c r="TFI157" s="327"/>
      <c r="TFV157" s="327"/>
      <c r="TGI157" s="327"/>
      <c r="TGV157" s="327"/>
      <c r="THI157" s="327"/>
      <c r="THV157" s="327"/>
      <c r="TII157" s="327"/>
      <c r="TIV157" s="327"/>
      <c r="TJI157" s="327"/>
      <c r="TJV157" s="327"/>
      <c r="TKI157" s="327"/>
      <c r="TKV157" s="327"/>
      <c r="TLI157" s="327"/>
      <c r="TLV157" s="327"/>
      <c r="TMI157" s="327"/>
      <c r="TMV157" s="327"/>
      <c r="TNI157" s="327"/>
      <c r="TNV157" s="327"/>
      <c r="TOI157" s="327"/>
      <c r="TOV157" s="327"/>
      <c r="TPI157" s="327"/>
      <c r="TPV157" s="327"/>
      <c r="TQI157" s="327"/>
      <c r="TQV157" s="327"/>
      <c r="TRI157" s="327"/>
      <c r="TRV157" s="327"/>
      <c r="TSI157" s="327"/>
      <c r="TSV157" s="327"/>
      <c r="TTI157" s="327"/>
      <c r="TTV157" s="327"/>
      <c r="TUI157" s="327"/>
      <c r="TUV157" s="327"/>
      <c r="TVI157" s="327"/>
      <c r="TVV157" s="327"/>
      <c r="TWI157" s="327"/>
      <c r="TWV157" s="327"/>
      <c r="TXI157" s="327"/>
      <c r="TXV157" s="327"/>
      <c r="TYI157" s="327"/>
      <c r="TYV157" s="327"/>
      <c r="TZI157" s="327"/>
      <c r="TZV157" s="327"/>
      <c r="UAI157" s="327"/>
      <c r="UAV157" s="327"/>
      <c r="UBI157" s="327"/>
      <c r="UBV157" s="327"/>
      <c r="UCI157" s="327"/>
      <c r="UCV157" s="327"/>
      <c r="UDI157" s="327"/>
      <c r="UDV157" s="327"/>
      <c r="UEI157" s="327"/>
      <c r="UEV157" s="327"/>
      <c r="UFI157" s="327"/>
      <c r="UFV157" s="327"/>
      <c r="UGI157" s="327"/>
      <c r="UGV157" s="327"/>
      <c r="UHI157" s="327"/>
      <c r="UHV157" s="327"/>
      <c r="UII157" s="327"/>
      <c r="UIV157" s="327"/>
      <c r="UJI157" s="327"/>
      <c r="UJV157" s="327"/>
      <c r="UKI157" s="327"/>
      <c r="UKV157" s="327"/>
      <c r="ULI157" s="327"/>
      <c r="ULV157" s="327"/>
      <c r="UMI157" s="327"/>
      <c r="UMV157" s="327"/>
      <c r="UNI157" s="327"/>
      <c r="UNV157" s="327"/>
      <c r="UOI157" s="327"/>
      <c r="UOV157" s="327"/>
      <c r="UPI157" s="327"/>
      <c r="UPV157" s="327"/>
      <c r="UQI157" s="327"/>
      <c r="UQV157" s="327"/>
      <c r="URI157" s="327"/>
      <c r="URV157" s="327"/>
      <c r="USI157" s="327"/>
      <c r="USV157" s="327"/>
      <c r="UTI157" s="327"/>
      <c r="UTV157" s="327"/>
      <c r="UUI157" s="327"/>
      <c r="UUV157" s="327"/>
      <c r="UVI157" s="327"/>
      <c r="UVV157" s="327"/>
      <c r="UWI157" s="327"/>
      <c r="UWV157" s="327"/>
      <c r="UXI157" s="327"/>
      <c r="UXV157" s="327"/>
      <c r="UYI157" s="327"/>
      <c r="UYV157" s="327"/>
      <c r="UZI157" s="327"/>
      <c r="UZV157" s="327"/>
      <c r="VAI157" s="327"/>
      <c r="VAV157" s="327"/>
      <c r="VBI157" s="327"/>
      <c r="VBV157" s="327"/>
      <c r="VCI157" s="327"/>
      <c r="VCV157" s="327"/>
      <c r="VDI157" s="327"/>
      <c r="VDV157" s="327"/>
      <c r="VEI157" s="327"/>
      <c r="VEV157" s="327"/>
      <c r="VFI157" s="327"/>
      <c r="VFV157" s="327"/>
      <c r="VGI157" s="327"/>
      <c r="VGV157" s="327"/>
      <c r="VHI157" s="327"/>
      <c r="VHV157" s="327"/>
      <c r="VII157" s="327"/>
      <c r="VIV157" s="327"/>
      <c r="VJI157" s="327"/>
      <c r="VJV157" s="327"/>
      <c r="VKI157" s="327"/>
      <c r="VKV157" s="327"/>
      <c r="VLI157" s="327"/>
      <c r="VLV157" s="327"/>
      <c r="VMI157" s="327"/>
      <c r="VMV157" s="327"/>
      <c r="VNI157" s="327"/>
      <c r="VNV157" s="327"/>
      <c r="VOI157" s="327"/>
      <c r="VOV157" s="327"/>
      <c r="VPI157" s="327"/>
      <c r="VPV157" s="327"/>
      <c r="VQI157" s="327"/>
      <c r="VQV157" s="327"/>
      <c r="VRI157" s="327"/>
      <c r="VRV157" s="327"/>
      <c r="VSI157" s="327"/>
      <c r="VSV157" s="327"/>
      <c r="VTI157" s="327"/>
      <c r="VTV157" s="327"/>
      <c r="VUI157" s="327"/>
      <c r="VUV157" s="327"/>
      <c r="VVI157" s="327"/>
      <c r="VVV157" s="327"/>
      <c r="VWI157" s="327"/>
      <c r="VWV157" s="327"/>
      <c r="VXI157" s="327"/>
      <c r="VXV157" s="327"/>
      <c r="VYI157" s="327"/>
      <c r="VYV157" s="327"/>
      <c r="VZI157" s="327"/>
      <c r="VZV157" s="327"/>
      <c r="WAI157" s="327"/>
      <c r="WAV157" s="327"/>
      <c r="WBI157" s="327"/>
      <c r="WBV157" s="327"/>
      <c r="WCI157" s="327"/>
      <c r="WCV157" s="327"/>
      <c r="WDI157" s="327"/>
      <c r="WDV157" s="327"/>
      <c r="WEI157" s="327"/>
      <c r="WEV157" s="327"/>
      <c r="WFI157" s="327"/>
      <c r="WFV157" s="327"/>
      <c r="WGI157" s="327"/>
      <c r="WGV157" s="327"/>
      <c r="WHI157" s="327"/>
      <c r="WHV157" s="327"/>
      <c r="WII157" s="327"/>
      <c r="WIV157" s="327"/>
      <c r="WJI157" s="327"/>
      <c r="WJV157" s="327"/>
      <c r="WKI157" s="327"/>
      <c r="WKV157" s="327"/>
      <c r="WLI157" s="327"/>
      <c r="WLV157" s="327"/>
      <c r="WMI157" s="327"/>
      <c r="WMV157" s="327"/>
      <c r="WNI157" s="327"/>
      <c r="WNV157" s="327"/>
      <c r="WOI157" s="327"/>
      <c r="WOV157" s="327"/>
      <c r="WPI157" s="327"/>
      <c r="WPV157" s="327"/>
      <c r="WQI157" s="327"/>
      <c r="WQV157" s="327"/>
      <c r="WRI157" s="327"/>
      <c r="WRV157" s="327"/>
      <c r="WSI157" s="327"/>
      <c r="WSV157" s="327"/>
      <c r="WTI157" s="327"/>
      <c r="WTV157" s="327"/>
      <c r="WUI157" s="327"/>
      <c r="WUV157" s="327"/>
      <c r="WVI157" s="327"/>
      <c r="WVV157" s="327"/>
      <c r="WWI157" s="327"/>
      <c r="WWV157" s="327"/>
      <c r="WXI157" s="327"/>
      <c r="WXV157" s="327"/>
      <c r="WYI157" s="327"/>
      <c r="WYV157" s="327"/>
      <c r="WZI157" s="327"/>
      <c r="WZV157" s="327"/>
      <c r="XAI157" s="327"/>
      <c r="XAV157" s="327"/>
      <c r="XBI157" s="327"/>
      <c r="XBV157" s="327"/>
      <c r="XCI157" s="327"/>
      <c r="XCV157" s="327"/>
      <c r="XDI157" s="327"/>
      <c r="XDV157" s="327"/>
      <c r="XEI157" s="327"/>
      <c r="XEV157" s="327"/>
    </row>
    <row r="158" spans="2:1023 1036:2037 2050:3064 3077:4091 4104:5118 5131:6132 6145:7159 7172:8186 8199:9213 9226:10240 10253:11254 11267:12281 12294:13308 13321:14335 14348:15349 15362:16376" s="326" customFormat="1" ht="24" customHeight="1" thickBot="1" x14ac:dyDescent="0.45">
      <c r="I158" s="378" t="s">
        <v>480</v>
      </c>
      <c r="J158" s="379"/>
      <c r="K158" s="380">
        <f>SUMIF(Table10[Devise de déclaration],"USD",Table10[Valeur de revenus])+(IFERROR(SUMIF(Table10[Devise de déclaration],"&lt;&gt;USD",Table10[Valeur de revenus])/'Partie 1 - Présentation'!$E$51,0))</f>
        <v>348171865.61687595</v>
      </c>
      <c r="V158" s="327"/>
      <c r="AI158" s="327"/>
      <c r="AV158" s="327"/>
      <c r="BI158" s="327"/>
      <c r="BV158" s="327"/>
      <c r="CI158" s="327"/>
      <c r="CV158" s="327"/>
      <c r="DI158" s="327"/>
      <c r="DV158" s="327"/>
      <c r="EI158" s="327"/>
      <c r="EV158" s="327"/>
      <c r="FI158" s="327"/>
      <c r="FV158" s="327"/>
      <c r="GI158" s="327"/>
      <c r="GV158" s="327"/>
      <c r="HI158" s="327"/>
      <c r="HV158" s="327"/>
      <c r="II158" s="327"/>
      <c r="IV158" s="327"/>
      <c r="JI158" s="327"/>
      <c r="JV158" s="327"/>
      <c r="KI158" s="327"/>
      <c r="KV158" s="327"/>
      <c r="LI158" s="327"/>
      <c r="LV158" s="327"/>
      <c r="MI158" s="327"/>
      <c r="MV158" s="327"/>
      <c r="NI158" s="327"/>
      <c r="NV158" s="327"/>
      <c r="OI158" s="327"/>
      <c r="OV158" s="327"/>
      <c r="PI158" s="327"/>
      <c r="PV158" s="327"/>
      <c r="QI158" s="327"/>
      <c r="QV158" s="327"/>
      <c r="RI158" s="327"/>
      <c r="RV158" s="327"/>
      <c r="SI158" s="327"/>
      <c r="SV158" s="327"/>
      <c r="TI158" s="327"/>
      <c r="TV158" s="327"/>
      <c r="UI158" s="327"/>
      <c r="UV158" s="327"/>
      <c r="VI158" s="327"/>
      <c r="VV158" s="327"/>
      <c r="WI158" s="327"/>
      <c r="WV158" s="327"/>
      <c r="XI158" s="327"/>
      <c r="XV158" s="327"/>
      <c r="YI158" s="327"/>
      <c r="YV158" s="327"/>
      <c r="ZI158" s="327"/>
      <c r="ZV158" s="327"/>
      <c r="AAI158" s="327"/>
      <c r="AAV158" s="327"/>
      <c r="ABI158" s="327"/>
      <c r="ABV158" s="327"/>
      <c r="ACI158" s="327"/>
      <c r="ACV158" s="327"/>
      <c r="ADI158" s="327"/>
      <c r="ADV158" s="327"/>
      <c r="AEI158" s="327"/>
      <c r="AEV158" s="327"/>
      <c r="AFI158" s="327"/>
      <c r="AFV158" s="327"/>
      <c r="AGI158" s="327"/>
      <c r="AGV158" s="327"/>
      <c r="AHI158" s="327"/>
      <c r="AHV158" s="327"/>
      <c r="AII158" s="327"/>
      <c r="AIV158" s="327"/>
      <c r="AJI158" s="327"/>
      <c r="AJV158" s="327"/>
      <c r="AKI158" s="327"/>
      <c r="AKV158" s="327"/>
      <c r="ALI158" s="327"/>
      <c r="ALV158" s="327"/>
      <c r="AMI158" s="327"/>
      <c r="AMV158" s="327"/>
      <c r="ANI158" s="327"/>
      <c r="ANV158" s="327"/>
      <c r="AOI158" s="327"/>
      <c r="AOV158" s="327"/>
      <c r="API158" s="327"/>
      <c r="APV158" s="327"/>
      <c r="AQI158" s="327"/>
      <c r="AQV158" s="327"/>
      <c r="ARI158" s="327"/>
      <c r="ARV158" s="327"/>
      <c r="ASI158" s="327"/>
      <c r="ASV158" s="327"/>
      <c r="ATI158" s="327"/>
      <c r="ATV158" s="327"/>
      <c r="AUI158" s="327"/>
      <c r="AUV158" s="327"/>
      <c r="AVI158" s="327"/>
      <c r="AVV158" s="327"/>
      <c r="AWI158" s="327"/>
      <c r="AWV158" s="327"/>
      <c r="AXI158" s="327"/>
      <c r="AXV158" s="327"/>
      <c r="AYI158" s="327"/>
      <c r="AYV158" s="327"/>
      <c r="AZI158" s="327"/>
      <c r="AZV158" s="327"/>
      <c r="BAI158" s="327"/>
      <c r="BAV158" s="327"/>
      <c r="BBI158" s="327"/>
      <c r="BBV158" s="327"/>
      <c r="BCI158" s="327"/>
      <c r="BCV158" s="327"/>
      <c r="BDI158" s="327"/>
      <c r="BDV158" s="327"/>
      <c r="BEI158" s="327"/>
      <c r="BEV158" s="327"/>
      <c r="BFI158" s="327"/>
      <c r="BFV158" s="327"/>
      <c r="BGI158" s="327"/>
      <c r="BGV158" s="327"/>
      <c r="BHI158" s="327"/>
      <c r="BHV158" s="327"/>
      <c r="BII158" s="327"/>
      <c r="BIV158" s="327"/>
      <c r="BJI158" s="327"/>
      <c r="BJV158" s="327"/>
      <c r="BKI158" s="327"/>
      <c r="BKV158" s="327"/>
      <c r="BLI158" s="327"/>
      <c r="BLV158" s="327"/>
      <c r="BMI158" s="327"/>
      <c r="BMV158" s="327"/>
      <c r="BNI158" s="327"/>
      <c r="BNV158" s="327"/>
      <c r="BOI158" s="327"/>
      <c r="BOV158" s="327"/>
      <c r="BPI158" s="327"/>
      <c r="BPV158" s="327"/>
      <c r="BQI158" s="327"/>
      <c r="BQV158" s="327"/>
      <c r="BRI158" s="327"/>
      <c r="BRV158" s="327"/>
      <c r="BSI158" s="327"/>
      <c r="BSV158" s="327"/>
      <c r="BTI158" s="327"/>
      <c r="BTV158" s="327"/>
      <c r="BUI158" s="327"/>
      <c r="BUV158" s="327"/>
      <c r="BVI158" s="327"/>
      <c r="BVV158" s="327"/>
      <c r="BWI158" s="327"/>
      <c r="BWV158" s="327"/>
      <c r="BXI158" s="327"/>
      <c r="BXV158" s="327"/>
      <c r="BYI158" s="327"/>
      <c r="BYV158" s="327"/>
      <c r="BZI158" s="327"/>
      <c r="BZV158" s="327"/>
      <c r="CAI158" s="327"/>
      <c r="CAV158" s="327"/>
      <c r="CBI158" s="327"/>
      <c r="CBV158" s="327"/>
      <c r="CCI158" s="327"/>
      <c r="CCV158" s="327"/>
      <c r="CDI158" s="327"/>
      <c r="CDV158" s="327"/>
      <c r="CEI158" s="327"/>
      <c r="CEV158" s="327"/>
      <c r="CFI158" s="327"/>
      <c r="CFV158" s="327"/>
      <c r="CGI158" s="327"/>
      <c r="CGV158" s="327"/>
      <c r="CHI158" s="327"/>
      <c r="CHV158" s="327"/>
      <c r="CII158" s="327"/>
      <c r="CIV158" s="327"/>
      <c r="CJI158" s="327"/>
      <c r="CJV158" s="327"/>
      <c r="CKI158" s="327"/>
      <c r="CKV158" s="327"/>
      <c r="CLI158" s="327"/>
      <c r="CLV158" s="327"/>
      <c r="CMI158" s="327"/>
      <c r="CMV158" s="327"/>
      <c r="CNI158" s="327"/>
      <c r="CNV158" s="327"/>
      <c r="COI158" s="327"/>
      <c r="COV158" s="327"/>
      <c r="CPI158" s="327"/>
      <c r="CPV158" s="327"/>
      <c r="CQI158" s="327"/>
      <c r="CQV158" s="327"/>
      <c r="CRI158" s="327"/>
      <c r="CRV158" s="327"/>
      <c r="CSI158" s="327"/>
      <c r="CSV158" s="327"/>
      <c r="CTI158" s="327"/>
      <c r="CTV158" s="327"/>
      <c r="CUI158" s="327"/>
      <c r="CUV158" s="327"/>
      <c r="CVI158" s="327"/>
      <c r="CVV158" s="327"/>
      <c r="CWI158" s="327"/>
      <c r="CWV158" s="327"/>
      <c r="CXI158" s="327"/>
      <c r="CXV158" s="327"/>
      <c r="CYI158" s="327"/>
      <c r="CYV158" s="327"/>
      <c r="CZI158" s="327"/>
      <c r="CZV158" s="327"/>
      <c r="DAI158" s="327"/>
      <c r="DAV158" s="327"/>
      <c r="DBI158" s="327"/>
      <c r="DBV158" s="327"/>
      <c r="DCI158" s="327"/>
      <c r="DCV158" s="327"/>
      <c r="DDI158" s="327"/>
      <c r="DDV158" s="327"/>
      <c r="DEI158" s="327"/>
      <c r="DEV158" s="327"/>
      <c r="DFI158" s="327"/>
      <c r="DFV158" s="327"/>
      <c r="DGI158" s="327"/>
      <c r="DGV158" s="327"/>
      <c r="DHI158" s="327"/>
      <c r="DHV158" s="327"/>
      <c r="DII158" s="327"/>
      <c r="DIV158" s="327"/>
      <c r="DJI158" s="327"/>
      <c r="DJV158" s="327"/>
      <c r="DKI158" s="327"/>
      <c r="DKV158" s="327"/>
      <c r="DLI158" s="327"/>
      <c r="DLV158" s="327"/>
      <c r="DMI158" s="327"/>
      <c r="DMV158" s="327"/>
      <c r="DNI158" s="327"/>
      <c r="DNV158" s="327"/>
      <c r="DOI158" s="327"/>
      <c r="DOV158" s="327"/>
      <c r="DPI158" s="327"/>
      <c r="DPV158" s="327"/>
      <c r="DQI158" s="327"/>
      <c r="DQV158" s="327"/>
      <c r="DRI158" s="327"/>
      <c r="DRV158" s="327"/>
      <c r="DSI158" s="327"/>
      <c r="DSV158" s="327"/>
      <c r="DTI158" s="327"/>
      <c r="DTV158" s="327"/>
      <c r="DUI158" s="327"/>
      <c r="DUV158" s="327"/>
      <c r="DVI158" s="327"/>
      <c r="DVV158" s="327"/>
      <c r="DWI158" s="327"/>
      <c r="DWV158" s="327"/>
      <c r="DXI158" s="327"/>
      <c r="DXV158" s="327"/>
      <c r="DYI158" s="327"/>
      <c r="DYV158" s="327"/>
      <c r="DZI158" s="327"/>
      <c r="DZV158" s="327"/>
      <c r="EAI158" s="327"/>
      <c r="EAV158" s="327"/>
      <c r="EBI158" s="327"/>
      <c r="EBV158" s="327"/>
      <c r="ECI158" s="327"/>
      <c r="ECV158" s="327"/>
      <c r="EDI158" s="327"/>
      <c r="EDV158" s="327"/>
      <c r="EEI158" s="327"/>
      <c r="EEV158" s="327"/>
      <c r="EFI158" s="327"/>
      <c r="EFV158" s="327"/>
      <c r="EGI158" s="327"/>
      <c r="EGV158" s="327"/>
      <c r="EHI158" s="327"/>
      <c r="EHV158" s="327"/>
      <c r="EII158" s="327"/>
      <c r="EIV158" s="327"/>
      <c r="EJI158" s="327"/>
      <c r="EJV158" s="327"/>
      <c r="EKI158" s="327"/>
      <c r="EKV158" s="327"/>
      <c r="ELI158" s="327"/>
      <c r="ELV158" s="327"/>
      <c r="EMI158" s="327"/>
      <c r="EMV158" s="327"/>
      <c r="ENI158" s="327"/>
      <c r="ENV158" s="327"/>
      <c r="EOI158" s="327"/>
      <c r="EOV158" s="327"/>
      <c r="EPI158" s="327"/>
      <c r="EPV158" s="327"/>
      <c r="EQI158" s="327"/>
      <c r="EQV158" s="327"/>
      <c r="ERI158" s="327"/>
      <c r="ERV158" s="327"/>
      <c r="ESI158" s="327"/>
      <c r="ESV158" s="327"/>
      <c r="ETI158" s="327"/>
      <c r="ETV158" s="327"/>
      <c r="EUI158" s="327"/>
      <c r="EUV158" s="327"/>
      <c r="EVI158" s="327"/>
      <c r="EVV158" s="327"/>
      <c r="EWI158" s="327"/>
      <c r="EWV158" s="327"/>
      <c r="EXI158" s="327"/>
      <c r="EXV158" s="327"/>
      <c r="EYI158" s="327"/>
      <c r="EYV158" s="327"/>
      <c r="EZI158" s="327"/>
      <c r="EZV158" s="327"/>
      <c r="FAI158" s="327"/>
      <c r="FAV158" s="327"/>
      <c r="FBI158" s="327"/>
      <c r="FBV158" s="327"/>
      <c r="FCI158" s="327"/>
      <c r="FCV158" s="327"/>
      <c r="FDI158" s="327"/>
      <c r="FDV158" s="327"/>
      <c r="FEI158" s="327"/>
      <c r="FEV158" s="327"/>
      <c r="FFI158" s="327"/>
      <c r="FFV158" s="327"/>
      <c r="FGI158" s="327"/>
      <c r="FGV158" s="327"/>
      <c r="FHI158" s="327"/>
      <c r="FHV158" s="327"/>
      <c r="FII158" s="327"/>
      <c r="FIV158" s="327"/>
      <c r="FJI158" s="327"/>
      <c r="FJV158" s="327"/>
      <c r="FKI158" s="327"/>
      <c r="FKV158" s="327"/>
      <c r="FLI158" s="327"/>
      <c r="FLV158" s="327"/>
      <c r="FMI158" s="327"/>
      <c r="FMV158" s="327"/>
      <c r="FNI158" s="327"/>
      <c r="FNV158" s="327"/>
      <c r="FOI158" s="327"/>
      <c r="FOV158" s="327"/>
      <c r="FPI158" s="327"/>
      <c r="FPV158" s="327"/>
      <c r="FQI158" s="327"/>
      <c r="FQV158" s="327"/>
      <c r="FRI158" s="327"/>
      <c r="FRV158" s="327"/>
      <c r="FSI158" s="327"/>
      <c r="FSV158" s="327"/>
      <c r="FTI158" s="327"/>
      <c r="FTV158" s="327"/>
      <c r="FUI158" s="327"/>
      <c r="FUV158" s="327"/>
      <c r="FVI158" s="327"/>
      <c r="FVV158" s="327"/>
      <c r="FWI158" s="327"/>
      <c r="FWV158" s="327"/>
      <c r="FXI158" s="327"/>
      <c r="FXV158" s="327"/>
      <c r="FYI158" s="327"/>
      <c r="FYV158" s="327"/>
      <c r="FZI158" s="327"/>
      <c r="FZV158" s="327"/>
      <c r="GAI158" s="327"/>
      <c r="GAV158" s="327"/>
      <c r="GBI158" s="327"/>
      <c r="GBV158" s="327"/>
      <c r="GCI158" s="327"/>
      <c r="GCV158" s="327"/>
      <c r="GDI158" s="327"/>
      <c r="GDV158" s="327"/>
      <c r="GEI158" s="327"/>
      <c r="GEV158" s="327"/>
      <c r="GFI158" s="327"/>
      <c r="GFV158" s="327"/>
      <c r="GGI158" s="327"/>
      <c r="GGV158" s="327"/>
      <c r="GHI158" s="327"/>
      <c r="GHV158" s="327"/>
      <c r="GII158" s="327"/>
      <c r="GIV158" s="327"/>
      <c r="GJI158" s="327"/>
      <c r="GJV158" s="327"/>
      <c r="GKI158" s="327"/>
      <c r="GKV158" s="327"/>
      <c r="GLI158" s="327"/>
      <c r="GLV158" s="327"/>
      <c r="GMI158" s="327"/>
      <c r="GMV158" s="327"/>
      <c r="GNI158" s="327"/>
      <c r="GNV158" s="327"/>
      <c r="GOI158" s="327"/>
      <c r="GOV158" s="327"/>
      <c r="GPI158" s="327"/>
      <c r="GPV158" s="327"/>
      <c r="GQI158" s="327"/>
      <c r="GQV158" s="327"/>
      <c r="GRI158" s="327"/>
      <c r="GRV158" s="327"/>
      <c r="GSI158" s="327"/>
      <c r="GSV158" s="327"/>
      <c r="GTI158" s="327"/>
      <c r="GTV158" s="327"/>
      <c r="GUI158" s="327"/>
      <c r="GUV158" s="327"/>
      <c r="GVI158" s="327"/>
      <c r="GVV158" s="327"/>
      <c r="GWI158" s="327"/>
      <c r="GWV158" s="327"/>
      <c r="GXI158" s="327"/>
      <c r="GXV158" s="327"/>
      <c r="GYI158" s="327"/>
      <c r="GYV158" s="327"/>
      <c r="GZI158" s="327"/>
      <c r="GZV158" s="327"/>
      <c r="HAI158" s="327"/>
      <c r="HAV158" s="327"/>
      <c r="HBI158" s="327"/>
      <c r="HBV158" s="327"/>
      <c r="HCI158" s="327"/>
      <c r="HCV158" s="327"/>
      <c r="HDI158" s="327"/>
      <c r="HDV158" s="327"/>
      <c r="HEI158" s="327"/>
      <c r="HEV158" s="327"/>
      <c r="HFI158" s="327"/>
      <c r="HFV158" s="327"/>
      <c r="HGI158" s="327"/>
      <c r="HGV158" s="327"/>
      <c r="HHI158" s="327"/>
      <c r="HHV158" s="327"/>
      <c r="HII158" s="327"/>
      <c r="HIV158" s="327"/>
      <c r="HJI158" s="327"/>
      <c r="HJV158" s="327"/>
      <c r="HKI158" s="327"/>
      <c r="HKV158" s="327"/>
      <c r="HLI158" s="327"/>
      <c r="HLV158" s="327"/>
      <c r="HMI158" s="327"/>
      <c r="HMV158" s="327"/>
      <c r="HNI158" s="327"/>
      <c r="HNV158" s="327"/>
      <c r="HOI158" s="327"/>
      <c r="HOV158" s="327"/>
      <c r="HPI158" s="327"/>
      <c r="HPV158" s="327"/>
      <c r="HQI158" s="327"/>
      <c r="HQV158" s="327"/>
      <c r="HRI158" s="327"/>
      <c r="HRV158" s="327"/>
      <c r="HSI158" s="327"/>
      <c r="HSV158" s="327"/>
      <c r="HTI158" s="327"/>
      <c r="HTV158" s="327"/>
      <c r="HUI158" s="327"/>
      <c r="HUV158" s="327"/>
      <c r="HVI158" s="327"/>
      <c r="HVV158" s="327"/>
      <c r="HWI158" s="327"/>
      <c r="HWV158" s="327"/>
      <c r="HXI158" s="327"/>
      <c r="HXV158" s="327"/>
      <c r="HYI158" s="327"/>
      <c r="HYV158" s="327"/>
      <c r="HZI158" s="327"/>
      <c r="HZV158" s="327"/>
      <c r="IAI158" s="327"/>
      <c r="IAV158" s="327"/>
      <c r="IBI158" s="327"/>
      <c r="IBV158" s="327"/>
      <c r="ICI158" s="327"/>
      <c r="ICV158" s="327"/>
      <c r="IDI158" s="327"/>
      <c r="IDV158" s="327"/>
      <c r="IEI158" s="327"/>
      <c r="IEV158" s="327"/>
      <c r="IFI158" s="327"/>
      <c r="IFV158" s="327"/>
      <c r="IGI158" s="327"/>
      <c r="IGV158" s="327"/>
      <c r="IHI158" s="327"/>
      <c r="IHV158" s="327"/>
      <c r="III158" s="327"/>
      <c r="IIV158" s="327"/>
      <c r="IJI158" s="327"/>
      <c r="IJV158" s="327"/>
      <c r="IKI158" s="327"/>
      <c r="IKV158" s="327"/>
      <c r="ILI158" s="327"/>
      <c r="ILV158" s="327"/>
      <c r="IMI158" s="327"/>
      <c r="IMV158" s="327"/>
      <c r="INI158" s="327"/>
      <c r="INV158" s="327"/>
      <c r="IOI158" s="327"/>
      <c r="IOV158" s="327"/>
      <c r="IPI158" s="327"/>
      <c r="IPV158" s="327"/>
      <c r="IQI158" s="327"/>
      <c r="IQV158" s="327"/>
      <c r="IRI158" s="327"/>
      <c r="IRV158" s="327"/>
      <c r="ISI158" s="327"/>
      <c r="ISV158" s="327"/>
      <c r="ITI158" s="327"/>
      <c r="ITV158" s="327"/>
      <c r="IUI158" s="327"/>
      <c r="IUV158" s="327"/>
      <c r="IVI158" s="327"/>
      <c r="IVV158" s="327"/>
      <c r="IWI158" s="327"/>
      <c r="IWV158" s="327"/>
      <c r="IXI158" s="327"/>
      <c r="IXV158" s="327"/>
      <c r="IYI158" s="327"/>
      <c r="IYV158" s="327"/>
      <c r="IZI158" s="327"/>
      <c r="IZV158" s="327"/>
      <c r="JAI158" s="327"/>
      <c r="JAV158" s="327"/>
      <c r="JBI158" s="327"/>
      <c r="JBV158" s="327"/>
      <c r="JCI158" s="327"/>
      <c r="JCV158" s="327"/>
      <c r="JDI158" s="327"/>
      <c r="JDV158" s="327"/>
      <c r="JEI158" s="327"/>
      <c r="JEV158" s="327"/>
      <c r="JFI158" s="327"/>
      <c r="JFV158" s="327"/>
      <c r="JGI158" s="327"/>
      <c r="JGV158" s="327"/>
      <c r="JHI158" s="327"/>
      <c r="JHV158" s="327"/>
      <c r="JII158" s="327"/>
      <c r="JIV158" s="327"/>
      <c r="JJI158" s="327"/>
      <c r="JJV158" s="327"/>
      <c r="JKI158" s="327"/>
      <c r="JKV158" s="327"/>
      <c r="JLI158" s="327"/>
      <c r="JLV158" s="327"/>
      <c r="JMI158" s="327"/>
      <c r="JMV158" s="327"/>
      <c r="JNI158" s="327"/>
      <c r="JNV158" s="327"/>
      <c r="JOI158" s="327"/>
      <c r="JOV158" s="327"/>
      <c r="JPI158" s="327"/>
      <c r="JPV158" s="327"/>
      <c r="JQI158" s="327"/>
      <c r="JQV158" s="327"/>
      <c r="JRI158" s="327"/>
      <c r="JRV158" s="327"/>
      <c r="JSI158" s="327"/>
      <c r="JSV158" s="327"/>
      <c r="JTI158" s="327"/>
      <c r="JTV158" s="327"/>
      <c r="JUI158" s="327"/>
      <c r="JUV158" s="327"/>
      <c r="JVI158" s="327"/>
      <c r="JVV158" s="327"/>
      <c r="JWI158" s="327"/>
      <c r="JWV158" s="327"/>
      <c r="JXI158" s="327"/>
      <c r="JXV158" s="327"/>
      <c r="JYI158" s="327"/>
      <c r="JYV158" s="327"/>
      <c r="JZI158" s="327"/>
      <c r="JZV158" s="327"/>
      <c r="KAI158" s="327"/>
      <c r="KAV158" s="327"/>
      <c r="KBI158" s="327"/>
      <c r="KBV158" s="327"/>
      <c r="KCI158" s="327"/>
      <c r="KCV158" s="327"/>
      <c r="KDI158" s="327"/>
      <c r="KDV158" s="327"/>
      <c r="KEI158" s="327"/>
      <c r="KEV158" s="327"/>
      <c r="KFI158" s="327"/>
      <c r="KFV158" s="327"/>
      <c r="KGI158" s="327"/>
      <c r="KGV158" s="327"/>
      <c r="KHI158" s="327"/>
      <c r="KHV158" s="327"/>
      <c r="KII158" s="327"/>
      <c r="KIV158" s="327"/>
      <c r="KJI158" s="327"/>
      <c r="KJV158" s="327"/>
      <c r="KKI158" s="327"/>
      <c r="KKV158" s="327"/>
      <c r="KLI158" s="327"/>
      <c r="KLV158" s="327"/>
      <c r="KMI158" s="327"/>
      <c r="KMV158" s="327"/>
      <c r="KNI158" s="327"/>
      <c r="KNV158" s="327"/>
      <c r="KOI158" s="327"/>
      <c r="KOV158" s="327"/>
      <c r="KPI158" s="327"/>
      <c r="KPV158" s="327"/>
      <c r="KQI158" s="327"/>
      <c r="KQV158" s="327"/>
      <c r="KRI158" s="327"/>
      <c r="KRV158" s="327"/>
      <c r="KSI158" s="327"/>
      <c r="KSV158" s="327"/>
      <c r="KTI158" s="327"/>
      <c r="KTV158" s="327"/>
      <c r="KUI158" s="327"/>
      <c r="KUV158" s="327"/>
      <c r="KVI158" s="327"/>
      <c r="KVV158" s="327"/>
      <c r="KWI158" s="327"/>
      <c r="KWV158" s="327"/>
      <c r="KXI158" s="327"/>
      <c r="KXV158" s="327"/>
      <c r="KYI158" s="327"/>
      <c r="KYV158" s="327"/>
      <c r="KZI158" s="327"/>
      <c r="KZV158" s="327"/>
      <c r="LAI158" s="327"/>
      <c r="LAV158" s="327"/>
      <c r="LBI158" s="327"/>
      <c r="LBV158" s="327"/>
      <c r="LCI158" s="327"/>
      <c r="LCV158" s="327"/>
      <c r="LDI158" s="327"/>
      <c r="LDV158" s="327"/>
      <c r="LEI158" s="327"/>
      <c r="LEV158" s="327"/>
      <c r="LFI158" s="327"/>
      <c r="LFV158" s="327"/>
      <c r="LGI158" s="327"/>
      <c r="LGV158" s="327"/>
      <c r="LHI158" s="327"/>
      <c r="LHV158" s="327"/>
      <c r="LII158" s="327"/>
      <c r="LIV158" s="327"/>
      <c r="LJI158" s="327"/>
      <c r="LJV158" s="327"/>
      <c r="LKI158" s="327"/>
      <c r="LKV158" s="327"/>
      <c r="LLI158" s="327"/>
      <c r="LLV158" s="327"/>
      <c r="LMI158" s="327"/>
      <c r="LMV158" s="327"/>
      <c r="LNI158" s="327"/>
      <c r="LNV158" s="327"/>
      <c r="LOI158" s="327"/>
      <c r="LOV158" s="327"/>
      <c r="LPI158" s="327"/>
      <c r="LPV158" s="327"/>
      <c r="LQI158" s="327"/>
      <c r="LQV158" s="327"/>
      <c r="LRI158" s="327"/>
      <c r="LRV158" s="327"/>
      <c r="LSI158" s="327"/>
      <c r="LSV158" s="327"/>
      <c r="LTI158" s="327"/>
      <c r="LTV158" s="327"/>
      <c r="LUI158" s="327"/>
      <c r="LUV158" s="327"/>
      <c r="LVI158" s="327"/>
      <c r="LVV158" s="327"/>
      <c r="LWI158" s="327"/>
      <c r="LWV158" s="327"/>
      <c r="LXI158" s="327"/>
      <c r="LXV158" s="327"/>
      <c r="LYI158" s="327"/>
      <c r="LYV158" s="327"/>
      <c r="LZI158" s="327"/>
      <c r="LZV158" s="327"/>
      <c r="MAI158" s="327"/>
      <c r="MAV158" s="327"/>
      <c r="MBI158" s="327"/>
      <c r="MBV158" s="327"/>
      <c r="MCI158" s="327"/>
      <c r="MCV158" s="327"/>
      <c r="MDI158" s="327"/>
      <c r="MDV158" s="327"/>
      <c r="MEI158" s="327"/>
      <c r="MEV158" s="327"/>
      <c r="MFI158" s="327"/>
      <c r="MFV158" s="327"/>
      <c r="MGI158" s="327"/>
      <c r="MGV158" s="327"/>
      <c r="MHI158" s="327"/>
      <c r="MHV158" s="327"/>
      <c r="MII158" s="327"/>
      <c r="MIV158" s="327"/>
      <c r="MJI158" s="327"/>
      <c r="MJV158" s="327"/>
      <c r="MKI158" s="327"/>
      <c r="MKV158" s="327"/>
      <c r="MLI158" s="327"/>
      <c r="MLV158" s="327"/>
      <c r="MMI158" s="327"/>
      <c r="MMV158" s="327"/>
      <c r="MNI158" s="327"/>
      <c r="MNV158" s="327"/>
      <c r="MOI158" s="327"/>
      <c r="MOV158" s="327"/>
      <c r="MPI158" s="327"/>
      <c r="MPV158" s="327"/>
      <c r="MQI158" s="327"/>
      <c r="MQV158" s="327"/>
      <c r="MRI158" s="327"/>
      <c r="MRV158" s="327"/>
      <c r="MSI158" s="327"/>
      <c r="MSV158" s="327"/>
      <c r="MTI158" s="327"/>
      <c r="MTV158" s="327"/>
      <c r="MUI158" s="327"/>
      <c r="MUV158" s="327"/>
      <c r="MVI158" s="327"/>
      <c r="MVV158" s="327"/>
      <c r="MWI158" s="327"/>
      <c r="MWV158" s="327"/>
      <c r="MXI158" s="327"/>
      <c r="MXV158" s="327"/>
      <c r="MYI158" s="327"/>
      <c r="MYV158" s="327"/>
      <c r="MZI158" s="327"/>
      <c r="MZV158" s="327"/>
      <c r="NAI158" s="327"/>
      <c r="NAV158" s="327"/>
      <c r="NBI158" s="327"/>
      <c r="NBV158" s="327"/>
      <c r="NCI158" s="327"/>
      <c r="NCV158" s="327"/>
      <c r="NDI158" s="327"/>
      <c r="NDV158" s="327"/>
      <c r="NEI158" s="327"/>
      <c r="NEV158" s="327"/>
      <c r="NFI158" s="327"/>
      <c r="NFV158" s="327"/>
      <c r="NGI158" s="327"/>
      <c r="NGV158" s="327"/>
      <c r="NHI158" s="327"/>
      <c r="NHV158" s="327"/>
      <c r="NII158" s="327"/>
      <c r="NIV158" s="327"/>
      <c r="NJI158" s="327"/>
      <c r="NJV158" s="327"/>
      <c r="NKI158" s="327"/>
      <c r="NKV158" s="327"/>
      <c r="NLI158" s="327"/>
      <c r="NLV158" s="327"/>
      <c r="NMI158" s="327"/>
      <c r="NMV158" s="327"/>
      <c r="NNI158" s="327"/>
      <c r="NNV158" s="327"/>
      <c r="NOI158" s="327"/>
      <c r="NOV158" s="327"/>
      <c r="NPI158" s="327"/>
      <c r="NPV158" s="327"/>
      <c r="NQI158" s="327"/>
      <c r="NQV158" s="327"/>
      <c r="NRI158" s="327"/>
      <c r="NRV158" s="327"/>
      <c r="NSI158" s="327"/>
      <c r="NSV158" s="327"/>
      <c r="NTI158" s="327"/>
      <c r="NTV158" s="327"/>
      <c r="NUI158" s="327"/>
      <c r="NUV158" s="327"/>
      <c r="NVI158" s="327"/>
      <c r="NVV158" s="327"/>
      <c r="NWI158" s="327"/>
      <c r="NWV158" s="327"/>
      <c r="NXI158" s="327"/>
      <c r="NXV158" s="327"/>
      <c r="NYI158" s="327"/>
      <c r="NYV158" s="327"/>
      <c r="NZI158" s="327"/>
      <c r="NZV158" s="327"/>
      <c r="OAI158" s="327"/>
      <c r="OAV158" s="327"/>
      <c r="OBI158" s="327"/>
      <c r="OBV158" s="327"/>
      <c r="OCI158" s="327"/>
      <c r="OCV158" s="327"/>
      <c r="ODI158" s="327"/>
      <c r="ODV158" s="327"/>
      <c r="OEI158" s="327"/>
      <c r="OEV158" s="327"/>
      <c r="OFI158" s="327"/>
      <c r="OFV158" s="327"/>
      <c r="OGI158" s="327"/>
      <c r="OGV158" s="327"/>
      <c r="OHI158" s="327"/>
      <c r="OHV158" s="327"/>
      <c r="OII158" s="327"/>
      <c r="OIV158" s="327"/>
      <c r="OJI158" s="327"/>
      <c r="OJV158" s="327"/>
      <c r="OKI158" s="327"/>
      <c r="OKV158" s="327"/>
      <c r="OLI158" s="327"/>
      <c r="OLV158" s="327"/>
      <c r="OMI158" s="327"/>
      <c r="OMV158" s="327"/>
      <c r="ONI158" s="327"/>
      <c r="ONV158" s="327"/>
      <c r="OOI158" s="327"/>
      <c r="OOV158" s="327"/>
      <c r="OPI158" s="327"/>
      <c r="OPV158" s="327"/>
      <c r="OQI158" s="327"/>
      <c r="OQV158" s="327"/>
      <c r="ORI158" s="327"/>
      <c r="ORV158" s="327"/>
      <c r="OSI158" s="327"/>
      <c r="OSV158" s="327"/>
      <c r="OTI158" s="327"/>
      <c r="OTV158" s="327"/>
      <c r="OUI158" s="327"/>
      <c r="OUV158" s="327"/>
      <c r="OVI158" s="327"/>
      <c r="OVV158" s="327"/>
      <c r="OWI158" s="327"/>
      <c r="OWV158" s="327"/>
      <c r="OXI158" s="327"/>
      <c r="OXV158" s="327"/>
      <c r="OYI158" s="327"/>
      <c r="OYV158" s="327"/>
      <c r="OZI158" s="327"/>
      <c r="OZV158" s="327"/>
      <c r="PAI158" s="327"/>
      <c r="PAV158" s="327"/>
      <c r="PBI158" s="327"/>
      <c r="PBV158" s="327"/>
      <c r="PCI158" s="327"/>
      <c r="PCV158" s="327"/>
      <c r="PDI158" s="327"/>
      <c r="PDV158" s="327"/>
      <c r="PEI158" s="327"/>
      <c r="PEV158" s="327"/>
      <c r="PFI158" s="327"/>
      <c r="PFV158" s="327"/>
      <c r="PGI158" s="327"/>
      <c r="PGV158" s="327"/>
      <c r="PHI158" s="327"/>
      <c r="PHV158" s="327"/>
      <c r="PII158" s="327"/>
      <c r="PIV158" s="327"/>
      <c r="PJI158" s="327"/>
      <c r="PJV158" s="327"/>
      <c r="PKI158" s="327"/>
      <c r="PKV158" s="327"/>
      <c r="PLI158" s="327"/>
      <c r="PLV158" s="327"/>
      <c r="PMI158" s="327"/>
      <c r="PMV158" s="327"/>
      <c r="PNI158" s="327"/>
      <c r="PNV158" s="327"/>
      <c r="POI158" s="327"/>
      <c r="POV158" s="327"/>
      <c r="PPI158" s="327"/>
      <c r="PPV158" s="327"/>
      <c r="PQI158" s="327"/>
      <c r="PQV158" s="327"/>
      <c r="PRI158" s="327"/>
      <c r="PRV158" s="327"/>
      <c r="PSI158" s="327"/>
      <c r="PSV158" s="327"/>
      <c r="PTI158" s="327"/>
      <c r="PTV158" s="327"/>
      <c r="PUI158" s="327"/>
      <c r="PUV158" s="327"/>
      <c r="PVI158" s="327"/>
      <c r="PVV158" s="327"/>
      <c r="PWI158" s="327"/>
      <c r="PWV158" s="327"/>
      <c r="PXI158" s="327"/>
      <c r="PXV158" s="327"/>
      <c r="PYI158" s="327"/>
      <c r="PYV158" s="327"/>
      <c r="PZI158" s="327"/>
      <c r="PZV158" s="327"/>
      <c r="QAI158" s="327"/>
      <c r="QAV158" s="327"/>
      <c r="QBI158" s="327"/>
      <c r="QBV158" s="327"/>
      <c r="QCI158" s="327"/>
      <c r="QCV158" s="327"/>
      <c r="QDI158" s="327"/>
      <c r="QDV158" s="327"/>
      <c r="QEI158" s="327"/>
      <c r="QEV158" s="327"/>
      <c r="QFI158" s="327"/>
      <c r="QFV158" s="327"/>
      <c r="QGI158" s="327"/>
      <c r="QGV158" s="327"/>
      <c r="QHI158" s="327"/>
      <c r="QHV158" s="327"/>
      <c r="QII158" s="327"/>
      <c r="QIV158" s="327"/>
      <c r="QJI158" s="327"/>
      <c r="QJV158" s="327"/>
      <c r="QKI158" s="327"/>
      <c r="QKV158" s="327"/>
      <c r="QLI158" s="327"/>
      <c r="QLV158" s="327"/>
      <c r="QMI158" s="327"/>
      <c r="QMV158" s="327"/>
      <c r="QNI158" s="327"/>
      <c r="QNV158" s="327"/>
      <c r="QOI158" s="327"/>
      <c r="QOV158" s="327"/>
      <c r="QPI158" s="327"/>
      <c r="QPV158" s="327"/>
      <c r="QQI158" s="327"/>
      <c r="QQV158" s="327"/>
      <c r="QRI158" s="327"/>
      <c r="QRV158" s="327"/>
      <c r="QSI158" s="327"/>
      <c r="QSV158" s="327"/>
      <c r="QTI158" s="327"/>
      <c r="QTV158" s="327"/>
      <c r="QUI158" s="327"/>
      <c r="QUV158" s="327"/>
      <c r="QVI158" s="327"/>
      <c r="QVV158" s="327"/>
      <c r="QWI158" s="327"/>
      <c r="QWV158" s="327"/>
      <c r="QXI158" s="327"/>
      <c r="QXV158" s="327"/>
      <c r="QYI158" s="327"/>
      <c r="QYV158" s="327"/>
      <c r="QZI158" s="327"/>
      <c r="QZV158" s="327"/>
      <c r="RAI158" s="327"/>
      <c r="RAV158" s="327"/>
      <c r="RBI158" s="327"/>
      <c r="RBV158" s="327"/>
      <c r="RCI158" s="327"/>
      <c r="RCV158" s="327"/>
      <c r="RDI158" s="327"/>
      <c r="RDV158" s="327"/>
      <c r="REI158" s="327"/>
      <c r="REV158" s="327"/>
      <c r="RFI158" s="327"/>
      <c r="RFV158" s="327"/>
      <c r="RGI158" s="327"/>
      <c r="RGV158" s="327"/>
      <c r="RHI158" s="327"/>
      <c r="RHV158" s="327"/>
      <c r="RII158" s="327"/>
      <c r="RIV158" s="327"/>
      <c r="RJI158" s="327"/>
      <c r="RJV158" s="327"/>
      <c r="RKI158" s="327"/>
      <c r="RKV158" s="327"/>
      <c r="RLI158" s="327"/>
      <c r="RLV158" s="327"/>
      <c r="RMI158" s="327"/>
      <c r="RMV158" s="327"/>
      <c r="RNI158" s="327"/>
      <c r="RNV158" s="327"/>
      <c r="ROI158" s="327"/>
      <c r="ROV158" s="327"/>
      <c r="RPI158" s="327"/>
      <c r="RPV158" s="327"/>
      <c r="RQI158" s="327"/>
      <c r="RQV158" s="327"/>
      <c r="RRI158" s="327"/>
      <c r="RRV158" s="327"/>
      <c r="RSI158" s="327"/>
      <c r="RSV158" s="327"/>
      <c r="RTI158" s="327"/>
      <c r="RTV158" s="327"/>
      <c r="RUI158" s="327"/>
      <c r="RUV158" s="327"/>
      <c r="RVI158" s="327"/>
      <c r="RVV158" s="327"/>
      <c r="RWI158" s="327"/>
      <c r="RWV158" s="327"/>
      <c r="RXI158" s="327"/>
      <c r="RXV158" s="327"/>
      <c r="RYI158" s="327"/>
      <c r="RYV158" s="327"/>
      <c r="RZI158" s="327"/>
      <c r="RZV158" s="327"/>
      <c r="SAI158" s="327"/>
      <c r="SAV158" s="327"/>
      <c r="SBI158" s="327"/>
      <c r="SBV158" s="327"/>
      <c r="SCI158" s="327"/>
      <c r="SCV158" s="327"/>
      <c r="SDI158" s="327"/>
      <c r="SDV158" s="327"/>
      <c r="SEI158" s="327"/>
      <c r="SEV158" s="327"/>
      <c r="SFI158" s="327"/>
      <c r="SFV158" s="327"/>
      <c r="SGI158" s="327"/>
      <c r="SGV158" s="327"/>
      <c r="SHI158" s="327"/>
      <c r="SHV158" s="327"/>
      <c r="SII158" s="327"/>
      <c r="SIV158" s="327"/>
      <c r="SJI158" s="327"/>
      <c r="SJV158" s="327"/>
      <c r="SKI158" s="327"/>
      <c r="SKV158" s="327"/>
      <c r="SLI158" s="327"/>
      <c r="SLV158" s="327"/>
      <c r="SMI158" s="327"/>
      <c r="SMV158" s="327"/>
      <c r="SNI158" s="327"/>
      <c r="SNV158" s="327"/>
      <c r="SOI158" s="327"/>
      <c r="SOV158" s="327"/>
      <c r="SPI158" s="327"/>
      <c r="SPV158" s="327"/>
      <c r="SQI158" s="327"/>
      <c r="SQV158" s="327"/>
      <c r="SRI158" s="327"/>
      <c r="SRV158" s="327"/>
      <c r="SSI158" s="327"/>
      <c r="SSV158" s="327"/>
      <c r="STI158" s="327"/>
      <c r="STV158" s="327"/>
      <c r="SUI158" s="327"/>
      <c r="SUV158" s="327"/>
      <c r="SVI158" s="327"/>
      <c r="SVV158" s="327"/>
      <c r="SWI158" s="327"/>
      <c r="SWV158" s="327"/>
      <c r="SXI158" s="327"/>
      <c r="SXV158" s="327"/>
      <c r="SYI158" s="327"/>
      <c r="SYV158" s="327"/>
      <c r="SZI158" s="327"/>
      <c r="SZV158" s="327"/>
      <c r="TAI158" s="327"/>
      <c r="TAV158" s="327"/>
      <c r="TBI158" s="327"/>
      <c r="TBV158" s="327"/>
      <c r="TCI158" s="327"/>
      <c r="TCV158" s="327"/>
      <c r="TDI158" s="327"/>
      <c r="TDV158" s="327"/>
      <c r="TEI158" s="327"/>
      <c r="TEV158" s="327"/>
      <c r="TFI158" s="327"/>
      <c r="TFV158" s="327"/>
      <c r="TGI158" s="327"/>
      <c r="TGV158" s="327"/>
      <c r="THI158" s="327"/>
      <c r="THV158" s="327"/>
      <c r="TII158" s="327"/>
      <c r="TIV158" s="327"/>
      <c r="TJI158" s="327"/>
      <c r="TJV158" s="327"/>
      <c r="TKI158" s="327"/>
      <c r="TKV158" s="327"/>
      <c r="TLI158" s="327"/>
      <c r="TLV158" s="327"/>
      <c r="TMI158" s="327"/>
      <c r="TMV158" s="327"/>
      <c r="TNI158" s="327"/>
      <c r="TNV158" s="327"/>
      <c r="TOI158" s="327"/>
      <c r="TOV158" s="327"/>
      <c r="TPI158" s="327"/>
      <c r="TPV158" s="327"/>
      <c r="TQI158" s="327"/>
      <c r="TQV158" s="327"/>
      <c r="TRI158" s="327"/>
      <c r="TRV158" s="327"/>
      <c r="TSI158" s="327"/>
      <c r="TSV158" s="327"/>
      <c r="TTI158" s="327"/>
      <c r="TTV158" s="327"/>
      <c r="TUI158" s="327"/>
      <c r="TUV158" s="327"/>
      <c r="TVI158" s="327"/>
      <c r="TVV158" s="327"/>
      <c r="TWI158" s="327"/>
      <c r="TWV158" s="327"/>
      <c r="TXI158" s="327"/>
      <c r="TXV158" s="327"/>
      <c r="TYI158" s="327"/>
      <c r="TYV158" s="327"/>
      <c r="TZI158" s="327"/>
      <c r="TZV158" s="327"/>
      <c r="UAI158" s="327"/>
      <c r="UAV158" s="327"/>
      <c r="UBI158" s="327"/>
      <c r="UBV158" s="327"/>
      <c r="UCI158" s="327"/>
      <c r="UCV158" s="327"/>
      <c r="UDI158" s="327"/>
      <c r="UDV158" s="327"/>
      <c r="UEI158" s="327"/>
      <c r="UEV158" s="327"/>
      <c r="UFI158" s="327"/>
      <c r="UFV158" s="327"/>
      <c r="UGI158" s="327"/>
      <c r="UGV158" s="327"/>
      <c r="UHI158" s="327"/>
      <c r="UHV158" s="327"/>
      <c r="UII158" s="327"/>
      <c r="UIV158" s="327"/>
      <c r="UJI158" s="327"/>
      <c r="UJV158" s="327"/>
      <c r="UKI158" s="327"/>
      <c r="UKV158" s="327"/>
      <c r="ULI158" s="327"/>
      <c r="ULV158" s="327"/>
      <c r="UMI158" s="327"/>
      <c r="UMV158" s="327"/>
      <c r="UNI158" s="327"/>
      <c r="UNV158" s="327"/>
      <c r="UOI158" s="327"/>
      <c r="UOV158" s="327"/>
      <c r="UPI158" s="327"/>
      <c r="UPV158" s="327"/>
      <c r="UQI158" s="327"/>
      <c r="UQV158" s="327"/>
      <c r="URI158" s="327"/>
      <c r="URV158" s="327"/>
      <c r="USI158" s="327"/>
      <c r="USV158" s="327"/>
      <c r="UTI158" s="327"/>
      <c r="UTV158" s="327"/>
      <c r="UUI158" s="327"/>
      <c r="UUV158" s="327"/>
      <c r="UVI158" s="327"/>
      <c r="UVV158" s="327"/>
      <c r="UWI158" s="327"/>
      <c r="UWV158" s="327"/>
      <c r="UXI158" s="327"/>
      <c r="UXV158" s="327"/>
      <c r="UYI158" s="327"/>
      <c r="UYV158" s="327"/>
      <c r="UZI158" s="327"/>
      <c r="UZV158" s="327"/>
      <c r="VAI158" s="327"/>
      <c r="VAV158" s="327"/>
      <c r="VBI158" s="327"/>
      <c r="VBV158" s="327"/>
      <c r="VCI158" s="327"/>
      <c r="VCV158" s="327"/>
      <c r="VDI158" s="327"/>
      <c r="VDV158" s="327"/>
      <c r="VEI158" s="327"/>
      <c r="VEV158" s="327"/>
      <c r="VFI158" s="327"/>
      <c r="VFV158" s="327"/>
      <c r="VGI158" s="327"/>
      <c r="VGV158" s="327"/>
      <c r="VHI158" s="327"/>
      <c r="VHV158" s="327"/>
      <c r="VII158" s="327"/>
      <c r="VIV158" s="327"/>
      <c r="VJI158" s="327"/>
      <c r="VJV158" s="327"/>
      <c r="VKI158" s="327"/>
      <c r="VKV158" s="327"/>
      <c r="VLI158" s="327"/>
      <c r="VLV158" s="327"/>
      <c r="VMI158" s="327"/>
      <c r="VMV158" s="327"/>
      <c r="VNI158" s="327"/>
      <c r="VNV158" s="327"/>
      <c r="VOI158" s="327"/>
      <c r="VOV158" s="327"/>
      <c r="VPI158" s="327"/>
      <c r="VPV158" s="327"/>
      <c r="VQI158" s="327"/>
      <c r="VQV158" s="327"/>
      <c r="VRI158" s="327"/>
      <c r="VRV158" s="327"/>
      <c r="VSI158" s="327"/>
      <c r="VSV158" s="327"/>
      <c r="VTI158" s="327"/>
      <c r="VTV158" s="327"/>
      <c r="VUI158" s="327"/>
      <c r="VUV158" s="327"/>
      <c r="VVI158" s="327"/>
      <c r="VVV158" s="327"/>
      <c r="VWI158" s="327"/>
      <c r="VWV158" s="327"/>
      <c r="VXI158" s="327"/>
      <c r="VXV158" s="327"/>
      <c r="VYI158" s="327"/>
      <c r="VYV158" s="327"/>
      <c r="VZI158" s="327"/>
      <c r="VZV158" s="327"/>
      <c r="WAI158" s="327"/>
      <c r="WAV158" s="327"/>
      <c r="WBI158" s="327"/>
      <c r="WBV158" s="327"/>
      <c r="WCI158" s="327"/>
      <c r="WCV158" s="327"/>
      <c r="WDI158" s="327"/>
      <c r="WDV158" s="327"/>
      <c r="WEI158" s="327"/>
      <c r="WEV158" s="327"/>
      <c r="WFI158" s="327"/>
      <c r="WFV158" s="327"/>
      <c r="WGI158" s="327"/>
      <c r="WGV158" s="327"/>
      <c r="WHI158" s="327"/>
      <c r="WHV158" s="327"/>
      <c r="WII158" s="327"/>
      <c r="WIV158" s="327"/>
      <c r="WJI158" s="327"/>
      <c r="WJV158" s="327"/>
      <c r="WKI158" s="327"/>
      <c r="WKV158" s="327"/>
      <c r="WLI158" s="327"/>
      <c r="WLV158" s="327"/>
      <c r="WMI158" s="327"/>
      <c r="WMV158" s="327"/>
      <c r="WNI158" s="327"/>
      <c r="WNV158" s="327"/>
      <c r="WOI158" s="327"/>
      <c r="WOV158" s="327"/>
      <c r="WPI158" s="327"/>
      <c r="WPV158" s="327"/>
      <c r="WQI158" s="327"/>
      <c r="WQV158" s="327"/>
      <c r="WRI158" s="327"/>
      <c r="WRV158" s="327"/>
      <c r="WSI158" s="327"/>
      <c r="WSV158" s="327"/>
      <c r="WTI158" s="327"/>
      <c r="WTV158" s="327"/>
      <c r="WUI158" s="327"/>
      <c r="WUV158" s="327"/>
      <c r="WVI158" s="327"/>
      <c r="WVV158" s="327"/>
      <c r="WWI158" s="327"/>
      <c r="WWV158" s="327"/>
      <c r="WXI158" s="327"/>
      <c r="WXV158" s="327"/>
      <c r="WYI158" s="327"/>
      <c r="WYV158" s="327"/>
      <c r="WZI158" s="327"/>
      <c r="WZV158" s="327"/>
      <c r="XAI158" s="327"/>
      <c r="XAV158" s="327"/>
      <c r="XBI158" s="327"/>
      <c r="XBV158" s="327"/>
      <c r="XCI158" s="327"/>
      <c r="XCV158" s="327"/>
      <c r="XDI158" s="327"/>
      <c r="XDV158" s="327"/>
      <c r="XEI158" s="327"/>
      <c r="XEV158" s="327"/>
    </row>
    <row r="159" spans="2:1023 1036:2037 2050:3064 3077:4091 4104:5118 5131:6132 6145:7159 7172:8186 8199:9213 9226:10240 10253:11254 11267:12281 12294:13308 13321:14335 14348:15349 15362:16376" s="326" customFormat="1" ht="24" customHeight="1" thickBot="1" x14ac:dyDescent="0.45">
      <c r="I159" s="379"/>
      <c r="J159" s="381"/>
      <c r="K159" s="382"/>
      <c r="V159" s="327"/>
      <c r="AI159" s="327"/>
      <c r="AV159" s="327"/>
      <c r="BI159" s="327"/>
      <c r="BV159" s="327"/>
      <c r="CI159" s="327"/>
      <c r="CV159" s="327"/>
      <c r="DI159" s="327"/>
      <c r="DV159" s="327"/>
      <c r="EI159" s="327"/>
      <c r="EV159" s="327"/>
      <c r="FI159" s="327"/>
      <c r="FV159" s="327"/>
      <c r="GI159" s="327"/>
      <c r="GV159" s="327"/>
      <c r="HI159" s="327"/>
      <c r="HV159" s="327"/>
      <c r="II159" s="327"/>
      <c r="IV159" s="327"/>
      <c r="JI159" s="327"/>
      <c r="JV159" s="327"/>
      <c r="KI159" s="327"/>
      <c r="KV159" s="327"/>
      <c r="LI159" s="327"/>
      <c r="LV159" s="327"/>
      <c r="MI159" s="327"/>
      <c r="MV159" s="327"/>
      <c r="NI159" s="327"/>
      <c r="NV159" s="327"/>
      <c r="OI159" s="327"/>
      <c r="OV159" s="327"/>
      <c r="PI159" s="327"/>
      <c r="PV159" s="327"/>
      <c r="QI159" s="327"/>
      <c r="QV159" s="327"/>
      <c r="RI159" s="327"/>
      <c r="RV159" s="327"/>
      <c r="SI159" s="327"/>
      <c r="SV159" s="327"/>
      <c r="TI159" s="327"/>
      <c r="TV159" s="327"/>
      <c r="UI159" s="327"/>
      <c r="UV159" s="327"/>
      <c r="VI159" s="327"/>
      <c r="VV159" s="327"/>
      <c r="WI159" s="327"/>
      <c r="WV159" s="327"/>
      <c r="XI159" s="327"/>
      <c r="XV159" s="327"/>
      <c r="YI159" s="327"/>
      <c r="YV159" s="327"/>
      <c r="ZI159" s="327"/>
      <c r="ZV159" s="327"/>
      <c r="AAI159" s="327"/>
      <c r="AAV159" s="327"/>
      <c r="ABI159" s="327"/>
      <c r="ABV159" s="327"/>
      <c r="ACI159" s="327"/>
      <c r="ACV159" s="327"/>
      <c r="ADI159" s="327"/>
      <c r="ADV159" s="327"/>
      <c r="AEI159" s="327"/>
      <c r="AEV159" s="327"/>
      <c r="AFI159" s="327"/>
      <c r="AFV159" s="327"/>
      <c r="AGI159" s="327"/>
      <c r="AGV159" s="327"/>
      <c r="AHI159" s="327"/>
      <c r="AHV159" s="327"/>
      <c r="AII159" s="327"/>
      <c r="AIV159" s="327"/>
      <c r="AJI159" s="327"/>
      <c r="AJV159" s="327"/>
      <c r="AKI159" s="327"/>
      <c r="AKV159" s="327"/>
      <c r="ALI159" s="327"/>
      <c r="ALV159" s="327"/>
      <c r="AMI159" s="327"/>
      <c r="AMV159" s="327"/>
      <c r="ANI159" s="327"/>
      <c r="ANV159" s="327"/>
      <c r="AOI159" s="327"/>
      <c r="AOV159" s="327"/>
      <c r="API159" s="327"/>
      <c r="APV159" s="327"/>
      <c r="AQI159" s="327"/>
      <c r="AQV159" s="327"/>
      <c r="ARI159" s="327"/>
      <c r="ARV159" s="327"/>
      <c r="ASI159" s="327"/>
      <c r="ASV159" s="327"/>
      <c r="ATI159" s="327"/>
      <c r="ATV159" s="327"/>
      <c r="AUI159" s="327"/>
      <c r="AUV159" s="327"/>
      <c r="AVI159" s="327"/>
      <c r="AVV159" s="327"/>
      <c r="AWI159" s="327"/>
      <c r="AWV159" s="327"/>
      <c r="AXI159" s="327"/>
      <c r="AXV159" s="327"/>
      <c r="AYI159" s="327"/>
      <c r="AYV159" s="327"/>
      <c r="AZI159" s="327"/>
      <c r="AZV159" s="327"/>
      <c r="BAI159" s="327"/>
      <c r="BAV159" s="327"/>
      <c r="BBI159" s="327"/>
      <c r="BBV159" s="327"/>
      <c r="BCI159" s="327"/>
      <c r="BCV159" s="327"/>
      <c r="BDI159" s="327"/>
      <c r="BDV159" s="327"/>
      <c r="BEI159" s="327"/>
      <c r="BEV159" s="327"/>
      <c r="BFI159" s="327"/>
      <c r="BFV159" s="327"/>
      <c r="BGI159" s="327"/>
      <c r="BGV159" s="327"/>
      <c r="BHI159" s="327"/>
      <c r="BHV159" s="327"/>
      <c r="BII159" s="327"/>
      <c r="BIV159" s="327"/>
      <c r="BJI159" s="327"/>
      <c r="BJV159" s="327"/>
      <c r="BKI159" s="327"/>
      <c r="BKV159" s="327"/>
      <c r="BLI159" s="327"/>
      <c r="BLV159" s="327"/>
      <c r="BMI159" s="327"/>
      <c r="BMV159" s="327"/>
      <c r="BNI159" s="327"/>
      <c r="BNV159" s="327"/>
      <c r="BOI159" s="327"/>
      <c r="BOV159" s="327"/>
      <c r="BPI159" s="327"/>
      <c r="BPV159" s="327"/>
      <c r="BQI159" s="327"/>
      <c r="BQV159" s="327"/>
      <c r="BRI159" s="327"/>
      <c r="BRV159" s="327"/>
      <c r="BSI159" s="327"/>
      <c r="BSV159" s="327"/>
      <c r="BTI159" s="327"/>
      <c r="BTV159" s="327"/>
      <c r="BUI159" s="327"/>
      <c r="BUV159" s="327"/>
      <c r="BVI159" s="327"/>
      <c r="BVV159" s="327"/>
      <c r="BWI159" s="327"/>
      <c r="BWV159" s="327"/>
      <c r="BXI159" s="327"/>
      <c r="BXV159" s="327"/>
      <c r="BYI159" s="327"/>
      <c r="BYV159" s="327"/>
      <c r="BZI159" s="327"/>
      <c r="BZV159" s="327"/>
      <c r="CAI159" s="327"/>
      <c r="CAV159" s="327"/>
      <c r="CBI159" s="327"/>
      <c r="CBV159" s="327"/>
      <c r="CCI159" s="327"/>
      <c r="CCV159" s="327"/>
      <c r="CDI159" s="327"/>
      <c r="CDV159" s="327"/>
      <c r="CEI159" s="327"/>
      <c r="CEV159" s="327"/>
      <c r="CFI159" s="327"/>
      <c r="CFV159" s="327"/>
      <c r="CGI159" s="327"/>
      <c r="CGV159" s="327"/>
      <c r="CHI159" s="327"/>
      <c r="CHV159" s="327"/>
      <c r="CII159" s="327"/>
      <c r="CIV159" s="327"/>
      <c r="CJI159" s="327"/>
      <c r="CJV159" s="327"/>
      <c r="CKI159" s="327"/>
      <c r="CKV159" s="327"/>
      <c r="CLI159" s="327"/>
      <c r="CLV159" s="327"/>
      <c r="CMI159" s="327"/>
      <c r="CMV159" s="327"/>
      <c r="CNI159" s="327"/>
      <c r="CNV159" s="327"/>
      <c r="COI159" s="327"/>
      <c r="COV159" s="327"/>
      <c r="CPI159" s="327"/>
      <c r="CPV159" s="327"/>
      <c r="CQI159" s="327"/>
      <c r="CQV159" s="327"/>
      <c r="CRI159" s="327"/>
      <c r="CRV159" s="327"/>
      <c r="CSI159" s="327"/>
      <c r="CSV159" s="327"/>
      <c r="CTI159" s="327"/>
      <c r="CTV159" s="327"/>
      <c r="CUI159" s="327"/>
      <c r="CUV159" s="327"/>
      <c r="CVI159" s="327"/>
      <c r="CVV159" s="327"/>
      <c r="CWI159" s="327"/>
      <c r="CWV159" s="327"/>
      <c r="CXI159" s="327"/>
      <c r="CXV159" s="327"/>
      <c r="CYI159" s="327"/>
      <c r="CYV159" s="327"/>
      <c r="CZI159" s="327"/>
      <c r="CZV159" s="327"/>
      <c r="DAI159" s="327"/>
      <c r="DAV159" s="327"/>
      <c r="DBI159" s="327"/>
      <c r="DBV159" s="327"/>
      <c r="DCI159" s="327"/>
      <c r="DCV159" s="327"/>
      <c r="DDI159" s="327"/>
      <c r="DDV159" s="327"/>
      <c r="DEI159" s="327"/>
      <c r="DEV159" s="327"/>
      <c r="DFI159" s="327"/>
      <c r="DFV159" s="327"/>
      <c r="DGI159" s="327"/>
      <c r="DGV159" s="327"/>
      <c r="DHI159" s="327"/>
      <c r="DHV159" s="327"/>
      <c r="DII159" s="327"/>
      <c r="DIV159" s="327"/>
      <c r="DJI159" s="327"/>
      <c r="DJV159" s="327"/>
      <c r="DKI159" s="327"/>
      <c r="DKV159" s="327"/>
      <c r="DLI159" s="327"/>
      <c r="DLV159" s="327"/>
      <c r="DMI159" s="327"/>
      <c r="DMV159" s="327"/>
      <c r="DNI159" s="327"/>
      <c r="DNV159" s="327"/>
      <c r="DOI159" s="327"/>
      <c r="DOV159" s="327"/>
      <c r="DPI159" s="327"/>
      <c r="DPV159" s="327"/>
      <c r="DQI159" s="327"/>
      <c r="DQV159" s="327"/>
      <c r="DRI159" s="327"/>
      <c r="DRV159" s="327"/>
      <c r="DSI159" s="327"/>
      <c r="DSV159" s="327"/>
      <c r="DTI159" s="327"/>
      <c r="DTV159" s="327"/>
      <c r="DUI159" s="327"/>
      <c r="DUV159" s="327"/>
      <c r="DVI159" s="327"/>
      <c r="DVV159" s="327"/>
      <c r="DWI159" s="327"/>
      <c r="DWV159" s="327"/>
      <c r="DXI159" s="327"/>
      <c r="DXV159" s="327"/>
      <c r="DYI159" s="327"/>
      <c r="DYV159" s="327"/>
      <c r="DZI159" s="327"/>
      <c r="DZV159" s="327"/>
      <c r="EAI159" s="327"/>
      <c r="EAV159" s="327"/>
      <c r="EBI159" s="327"/>
      <c r="EBV159" s="327"/>
      <c r="ECI159" s="327"/>
      <c r="ECV159" s="327"/>
      <c r="EDI159" s="327"/>
      <c r="EDV159" s="327"/>
      <c r="EEI159" s="327"/>
      <c r="EEV159" s="327"/>
      <c r="EFI159" s="327"/>
      <c r="EFV159" s="327"/>
      <c r="EGI159" s="327"/>
      <c r="EGV159" s="327"/>
      <c r="EHI159" s="327"/>
      <c r="EHV159" s="327"/>
      <c r="EII159" s="327"/>
      <c r="EIV159" s="327"/>
      <c r="EJI159" s="327"/>
      <c r="EJV159" s="327"/>
      <c r="EKI159" s="327"/>
      <c r="EKV159" s="327"/>
      <c r="ELI159" s="327"/>
      <c r="ELV159" s="327"/>
      <c r="EMI159" s="327"/>
      <c r="EMV159" s="327"/>
      <c r="ENI159" s="327"/>
      <c r="ENV159" s="327"/>
      <c r="EOI159" s="327"/>
      <c r="EOV159" s="327"/>
      <c r="EPI159" s="327"/>
      <c r="EPV159" s="327"/>
      <c r="EQI159" s="327"/>
      <c r="EQV159" s="327"/>
      <c r="ERI159" s="327"/>
      <c r="ERV159" s="327"/>
      <c r="ESI159" s="327"/>
      <c r="ESV159" s="327"/>
      <c r="ETI159" s="327"/>
      <c r="ETV159" s="327"/>
      <c r="EUI159" s="327"/>
      <c r="EUV159" s="327"/>
      <c r="EVI159" s="327"/>
      <c r="EVV159" s="327"/>
      <c r="EWI159" s="327"/>
      <c r="EWV159" s="327"/>
      <c r="EXI159" s="327"/>
      <c r="EXV159" s="327"/>
      <c r="EYI159" s="327"/>
      <c r="EYV159" s="327"/>
      <c r="EZI159" s="327"/>
      <c r="EZV159" s="327"/>
      <c r="FAI159" s="327"/>
      <c r="FAV159" s="327"/>
      <c r="FBI159" s="327"/>
      <c r="FBV159" s="327"/>
      <c r="FCI159" s="327"/>
      <c r="FCV159" s="327"/>
      <c r="FDI159" s="327"/>
      <c r="FDV159" s="327"/>
      <c r="FEI159" s="327"/>
      <c r="FEV159" s="327"/>
      <c r="FFI159" s="327"/>
      <c r="FFV159" s="327"/>
      <c r="FGI159" s="327"/>
      <c r="FGV159" s="327"/>
      <c r="FHI159" s="327"/>
      <c r="FHV159" s="327"/>
      <c r="FII159" s="327"/>
      <c r="FIV159" s="327"/>
      <c r="FJI159" s="327"/>
      <c r="FJV159" s="327"/>
      <c r="FKI159" s="327"/>
      <c r="FKV159" s="327"/>
      <c r="FLI159" s="327"/>
      <c r="FLV159" s="327"/>
      <c r="FMI159" s="327"/>
      <c r="FMV159" s="327"/>
      <c r="FNI159" s="327"/>
      <c r="FNV159" s="327"/>
      <c r="FOI159" s="327"/>
      <c r="FOV159" s="327"/>
      <c r="FPI159" s="327"/>
      <c r="FPV159" s="327"/>
      <c r="FQI159" s="327"/>
      <c r="FQV159" s="327"/>
      <c r="FRI159" s="327"/>
      <c r="FRV159" s="327"/>
      <c r="FSI159" s="327"/>
      <c r="FSV159" s="327"/>
      <c r="FTI159" s="327"/>
      <c r="FTV159" s="327"/>
      <c r="FUI159" s="327"/>
      <c r="FUV159" s="327"/>
      <c r="FVI159" s="327"/>
      <c r="FVV159" s="327"/>
      <c r="FWI159" s="327"/>
      <c r="FWV159" s="327"/>
      <c r="FXI159" s="327"/>
      <c r="FXV159" s="327"/>
      <c r="FYI159" s="327"/>
      <c r="FYV159" s="327"/>
      <c r="FZI159" s="327"/>
      <c r="FZV159" s="327"/>
      <c r="GAI159" s="327"/>
      <c r="GAV159" s="327"/>
      <c r="GBI159" s="327"/>
      <c r="GBV159" s="327"/>
      <c r="GCI159" s="327"/>
      <c r="GCV159" s="327"/>
      <c r="GDI159" s="327"/>
      <c r="GDV159" s="327"/>
      <c r="GEI159" s="327"/>
      <c r="GEV159" s="327"/>
      <c r="GFI159" s="327"/>
      <c r="GFV159" s="327"/>
      <c r="GGI159" s="327"/>
      <c r="GGV159" s="327"/>
      <c r="GHI159" s="327"/>
      <c r="GHV159" s="327"/>
      <c r="GII159" s="327"/>
      <c r="GIV159" s="327"/>
      <c r="GJI159" s="327"/>
      <c r="GJV159" s="327"/>
      <c r="GKI159" s="327"/>
      <c r="GKV159" s="327"/>
      <c r="GLI159" s="327"/>
      <c r="GLV159" s="327"/>
      <c r="GMI159" s="327"/>
      <c r="GMV159" s="327"/>
      <c r="GNI159" s="327"/>
      <c r="GNV159" s="327"/>
      <c r="GOI159" s="327"/>
      <c r="GOV159" s="327"/>
      <c r="GPI159" s="327"/>
      <c r="GPV159" s="327"/>
      <c r="GQI159" s="327"/>
      <c r="GQV159" s="327"/>
      <c r="GRI159" s="327"/>
      <c r="GRV159" s="327"/>
      <c r="GSI159" s="327"/>
      <c r="GSV159" s="327"/>
      <c r="GTI159" s="327"/>
      <c r="GTV159" s="327"/>
      <c r="GUI159" s="327"/>
      <c r="GUV159" s="327"/>
      <c r="GVI159" s="327"/>
      <c r="GVV159" s="327"/>
      <c r="GWI159" s="327"/>
      <c r="GWV159" s="327"/>
      <c r="GXI159" s="327"/>
      <c r="GXV159" s="327"/>
      <c r="GYI159" s="327"/>
      <c r="GYV159" s="327"/>
      <c r="GZI159" s="327"/>
      <c r="GZV159" s="327"/>
      <c r="HAI159" s="327"/>
      <c r="HAV159" s="327"/>
      <c r="HBI159" s="327"/>
      <c r="HBV159" s="327"/>
      <c r="HCI159" s="327"/>
      <c r="HCV159" s="327"/>
      <c r="HDI159" s="327"/>
      <c r="HDV159" s="327"/>
      <c r="HEI159" s="327"/>
      <c r="HEV159" s="327"/>
      <c r="HFI159" s="327"/>
      <c r="HFV159" s="327"/>
      <c r="HGI159" s="327"/>
      <c r="HGV159" s="327"/>
      <c r="HHI159" s="327"/>
      <c r="HHV159" s="327"/>
      <c r="HII159" s="327"/>
      <c r="HIV159" s="327"/>
      <c r="HJI159" s="327"/>
      <c r="HJV159" s="327"/>
      <c r="HKI159" s="327"/>
      <c r="HKV159" s="327"/>
      <c r="HLI159" s="327"/>
      <c r="HLV159" s="327"/>
      <c r="HMI159" s="327"/>
      <c r="HMV159" s="327"/>
      <c r="HNI159" s="327"/>
      <c r="HNV159" s="327"/>
      <c r="HOI159" s="327"/>
      <c r="HOV159" s="327"/>
      <c r="HPI159" s="327"/>
      <c r="HPV159" s="327"/>
      <c r="HQI159" s="327"/>
      <c r="HQV159" s="327"/>
      <c r="HRI159" s="327"/>
      <c r="HRV159" s="327"/>
      <c r="HSI159" s="327"/>
      <c r="HSV159" s="327"/>
      <c r="HTI159" s="327"/>
      <c r="HTV159" s="327"/>
      <c r="HUI159" s="327"/>
      <c r="HUV159" s="327"/>
      <c r="HVI159" s="327"/>
      <c r="HVV159" s="327"/>
      <c r="HWI159" s="327"/>
      <c r="HWV159" s="327"/>
      <c r="HXI159" s="327"/>
      <c r="HXV159" s="327"/>
      <c r="HYI159" s="327"/>
      <c r="HYV159" s="327"/>
      <c r="HZI159" s="327"/>
      <c r="HZV159" s="327"/>
      <c r="IAI159" s="327"/>
      <c r="IAV159" s="327"/>
      <c r="IBI159" s="327"/>
      <c r="IBV159" s="327"/>
      <c r="ICI159" s="327"/>
      <c r="ICV159" s="327"/>
      <c r="IDI159" s="327"/>
      <c r="IDV159" s="327"/>
      <c r="IEI159" s="327"/>
      <c r="IEV159" s="327"/>
      <c r="IFI159" s="327"/>
      <c r="IFV159" s="327"/>
      <c r="IGI159" s="327"/>
      <c r="IGV159" s="327"/>
      <c r="IHI159" s="327"/>
      <c r="IHV159" s="327"/>
      <c r="III159" s="327"/>
      <c r="IIV159" s="327"/>
      <c r="IJI159" s="327"/>
      <c r="IJV159" s="327"/>
      <c r="IKI159" s="327"/>
      <c r="IKV159" s="327"/>
      <c r="ILI159" s="327"/>
      <c r="ILV159" s="327"/>
      <c r="IMI159" s="327"/>
      <c r="IMV159" s="327"/>
      <c r="INI159" s="327"/>
      <c r="INV159" s="327"/>
      <c r="IOI159" s="327"/>
      <c r="IOV159" s="327"/>
      <c r="IPI159" s="327"/>
      <c r="IPV159" s="327"/>
      <c r="IQI159" s="327"/>
      <c r="IQV159" s="327"/>
      <c r="IRI159" s="327"/>
      <c r="IRV159" s="327"/>
      <c r="ISI159" s="327"/>
      <c r="ISV159" s="327"/>
      <c r="ITI159" s="327"/>
      <c r="ITV159" s="327"/>
      <c r="IUI159" s="327"/>
      <c r="IUV159" s="327"/>
      <c r="IVI159" s="327"/>
      <c r="IVV159" s="327"/>
      <c r="IWI159" s="327"/>
      <c r="IWV159" s="327"/>
      <c r="IXI159" s="327"/>
      <c r="IXV159" s="327"/>
      <c r="IYI159" s="327"/>
      <c r="IYV159" s="327"/>
      <c r="IZI159" s="327"/>
      <c r="IZV159" s="327"/>
      <c r="JAI159" s="327"/>
      <c r="JAV159" s="327"/>
      <c r="JBI159" s="327"/>
      <c r="JBV159" s="327"/>
      <c r="JCI159" s="327"/>
      <c r="JCV159" s="327"/>
      <c r="JDI159" s="327"/>
      <c r="JDV159" s="327"/>
      <c r="JEI159" s="327"/>
      <c r="JEV159" s="327"/>
      <c r="JFI159" s="327"/>
      <c r="JFV159" s="327"/>
      <c r="JGI159" s="327"/>
      <c r="JGV159" s="327"/>
      <c r="JHI159" s="327"/>
      <c r="JHV159" s="327"/>
      <c r="JII159" s="327"/>
      <c r="JIV159" s="327"/>
      <c r="JJI159" s="327"/>
      <c r="JJV159" s="327"/>
      <c r="JKI159" s="327"/>
      <c r="JKV159" s="327"/>
      <c r="JLI159" s="327"/>
      <c r="JLV159" s="327"/>
      <c r="JMI159" s="327"/>
      <c r="JMV159" s="327"/>
      <c r="JNI159" s="327"/>
      <c r="JNV159" s="327"/>
      <c r="JOI159" s="327"/>
      <c r="JOV159" s="327"/>
      <c r="JPI159" s="327"/>
      <c r="JPV159" s="327"/>
      <c r="JQI159" s="327"/>
      <c r="JQV159" s="327"/>
      <c r="JRI159" s="327"/>
      <c r="JRV159" s="327"/>
      <c r="JSI159" s="327"/>
      <c r="JSV159" s="327"/>
      <c r="JTI159" s="327"/>
      <c r="JTV159" s="327"/>
      <c r="JUI159" s="327"/>
      <c r="JUV159" s="327"/>
      <c r="JVI159" s="327"/>
      <c r="JVV159" s="327"/>
      <c r="JWI159" s="327"/>
      <c r="JWV159" s="327"/>
      <c r="JXI159" s="327"/>
      <c r="JXV159" s="327"/>
      <c r="JYI159" s="327"/>
      <c r="JYV159" s="327"/>
      <c r="JZI159" s="327"/>
      <c r="JZV159" s="327"/>
      <c r="KAI159" s="327"/>
      <c r="KAV159" s="327"/>
      <c r="KBI159" s="327"/>
      <c r="KBV159" s="327"/>
      <c r="KCI159" s="327"/>
      <c r="KCV159" s="327"/>
      <c r="KDI159" s="327"/>
      <c r="KDV159" s="327"/>
      <c r="KEI159" s="327"/>
      <c r="KEV159" s="327"/>
      <c r="KFI159" s="327"/>
      <c r="KFV159" s="327"/>
      <c r="KGI159" s="327"/>
      <c r="KGV159" s="327"/>
      <c r="KHI159" s="327"/>
      <c r="KHV159" s="327"/>
      <c r="KII159" s="327"/>
      <c r="KIV159" s="327"/>
      <c r="KJI159" s="327"/>
      <c r="KJV159" s="327"/>
      <c r="KKI159" s="327"/>
      <c r="KKV159" s="327"/>
      <c r="KLI159" s="327"/>
      <c r="KLV159" s="327"/>
      <c r="KMI159" s="327"/>
      <c r="KMV159" s="327"/>
      <c r="KNI159" s="327"/>
      <c r="KNV159" s="327"/>
      <c r="KOI159" s="327"/>
      <c r="KOV159" s="327"/>
      <c r="KPI159" s="327"/>
      <c r="KPV159" s="327"/>
      <c r="KQI159" s="327"/>
      <c r="KQV159" s="327"/>
      <c r="KRI159" s="327"/>
      <c r="KRV159" s="327"/>
      <c r="KSI159" s="327"/>
      <c r="KSV159" s="327"/>
      <c r="KTI159" s="327"/>
      <c r="KTV159" s="327"/>
      <c r="KUI159" s="327"/>
      <c r="KUV159" s="327"/>
      <c r="KVI159" s="327"/>
      <c r="KVV159" s="327"/>
      <c r="KWI159" s="327"/>
      <c r="KWV159" s="327"/>
      <c r="KXI159" s="327"/>
      <c r="KXV159" s="327"/>
      <c r="KYI159" s="327"/>
      <c r="KYV159" s="327"/>
      <c r="KZI159" s="327"/>
      <c r="KZV159" s="327"/>
      <c r="LAI159" s="327"/>
      <c r="LAV159" s="327"/>
      <c r="LBI159" s="327"/>
      <c r="LBV159" s="327"/>
      <c r="LCI159" s="327"/>
      <c r="LCV159" s="327"/>
      <c r="LDI159" s="327"/>
      <c r="LDV159" s="327"/>
      <c r="LEI159" s="327"/>
      <c r="LEV159" s="327"/>
      <c r="LFI159" s="327"/>
      <c r="LFV159" s="327"/>
      <c r="LGI159" s="327"/>
      <c r="LGV159" s="327"/>
      <c r="LHI159" s="327"/>
      <c r="LHV159" s="327"/>
      <c r="LII159" s="327"/>
      <c r="LIV159" s="327"/>
      <c r="LJI159" s="327"/>
      <c r="LJV159" s="327"/>
      <c r="LKI159" s="327"/>
      <c r="LKV159" s="327"/>
      <c r="LLI159" s="327"/>
      <c r="LLV159" s="327"/>
      <c r="LMI159" s="327"/>
      <c r="LMV159" s="327"/>
      <c r="LNI159" s="327"/>
      <c r="LNV159" s="327"/>
      <c r="LOI159" s="327"/>
      <c r="LOV159" s="327"/>
      <c r="LPI159" s="327"/>
      <c r="LPV159" s="327"/>
      <c r="LQI159" s="327"/>
      <c r="LQV159" s="327"/>
      <c r="LRI159" s="327"/>
      <c r="LRV159" s="327"/>
      <c r="LSI159" s="327"/>
      <c r="LSV159" s="327"/>
      <c r="LTI159" s="327"/>
      <c r="LTV159" s="327"/>
      <c r="LUI159" s="327"/>
      <c r="LUV159" s="327"/>
      <c r="LVI159" s="327"/>
      <c r="LVV159" s="327"/>
      <c r="LWI159" s="327"/>
      <c r="LWV159" s="327"/>
      <c r="LXI159" s="327"/>
      <c r="LXV159" s="327"/>
      <c r="LYI159" s="327"/>
      <c r="LYV159" s="327"/>
      <c r="LZI159" s="327"/>
      <c r="LZV159" s="327"/>
      <c r="MAI159" s="327"/>
      <c r="MAV159" s="327"/>
      <c r="MBI159" s="327"/>
      <c r="MBV159" s="327"/>
      <c r="MCI159" s="327"/>
      <c r="MCV159" s="327"/>
      <c r="MDI159" s="327"/>
      <c r="MDV159" s="327"/>
      <c r="MEI159" s="327"/>
      <c r="MEV159" s="327"/>
      <c r="MFI159" s="327"/>
      <c r="MFV159" s="327"/>
      <c r="MGI159" s="327"/>
      <c r="MGV159" s="327"/>
      <c r="MHI159" s="327"/>
      <c r="MHV159" s="327"/>
      <c r="MII159" s="327"/>
      <c r="MIV159" s="327"/>
      <c r="MJI159" s="327"/>
      <c r="MJV159" s="327"/>
      <c r="MKI159" s="327"/>
      <c r="MKV159" s="327"/>
      <c r="MLI159" s="327"/>
      <c r="MLV159" s="327"/>
      <c r="MMI159" s="327"/>
      <c r="MMV159" s="327"/>
      <c r="MNI159" s="327"/>
      <c r="MNV159" s="327"/>
      <c r="MOI159" s="327"/>
      <c r="MOV159" s="327"/>
      <c r="MPI159" s="327"/>
      <c r="MPV159" s="327"/>
      <c r="MQI159" s="327"/>
      <c r="MQV159" s="327"/>
      <c r="MRI159" s="327"/>
      <c r="MRV159" s="327"/>
      <c r="MSI159" s="327"/>
      <c r="MSV159" s="327"/>
      <c r="MTI159" s="327"/>
      <c r="MTV159" s="327"/>
      <c r="MUI159" s="327"/>
      <c r="MUV159" s="327"/>
      <c r="MVI159" s="327"/>
      <c r="MVV159" s="327"/>
      <c r="MWI159" s="327"/>
      <c r="MWV159" s="327"/>
      <c r="MXI159" s="327"/>
      <c r="MXV159" s="327"/>
      <c r="MYI159" s="327"/>
      <c r="MYV159" s="327"/>
      <c r="MZI159" s="327"/>
      <c r="MZV159" s="327"/>
      <c r="NAI159" s="327"/>
      <c r="NAV159" s="327"/>
      <c r="NBI159" s="327"/>
      <c r="NBV159" s="327"/>
      <c r="NCI159" s="327"/>
      <c r="NCV159" s="327"/>
      <c r="NDI159" s="327"/>
      <c r="NDV159" s="327"/>
      <c r="NEI159" s="327"/>
      <c r="NEV159" s="327"/>
      <c r="NFI159" s="327"/>
      <c r="NFV159" s="327"/>
      <c r="NGI159" s="327"/>
      <c r="NGV159" s="327"/>
      <c r="NHI159" s="327"/>
      <c r="NHV159" s="327"/>
      <c r="NII159" s="327"/>
      <c r="NIV159" s="327"/>
      <c r="NJI159" s="327"/>
      <c r="NJV159" s="327"/>
      <c r="NKI159" s="327"/>
      <c r="NKV159" s="327"/>
      <c r="NLI159" s="327"/>
      <c r="NLV159" s="327"/>
      <c r="NMI159" s="327"/>
      <c r="NMV159" s="327"/>
      <c r="NNI159" s="327"/>
      <c r="NNV159" s="327"/>
      <c r="NOI159" s="327"/>
      <c r="NOV159" s="327"/>
      <c r="NPI159" s="327"/>
      <c r="NPV159" s="327"/>
      <c r="NQI159" s="327"/>
      <c r="NQV159" s="327"/>
      <c r="NRI159" s="327"/>
      <c r="NRV159" s="327"/>
      <c r="NSI159" s="327"/>
      <c r="NSV159" s="327"/>
      <c r="NTI159" s="327"/>
      <c r="NTV159" s="327"/>
      <c r="NUI159" s="327"/>
      <c r="NUV159" s="327"/>
      <c r="NVI159" s="327"/>
      <c r="NVV159" s="327"/>
      <c r="NWI159" s="327"/>
      <c r="NWV159" s="327"/>
      <c r="NXI159" s="327"/>
      <c r="NXV159" s="327"/>
      <c r="NYI159" s="327"/>
      <c r="NYV159" s="327"/>
      <c r="NZI159" s="327"/>
      <c r="NZV159" s="327"/>
      <c r="OAI159" s="327"/>
      <c r="OAV159" s="327"/>
      <c r="OBI159" s="327"/>
      <c r="OBV159" s="327"/>
      <c r="OCI159" s="327"/>
      <c r="OCV159" s="327"/>
      <c r="ODI159" s="327"/>
      <c r="ODV159" s="327"/>
      <c r="OEI159" s="327"/>
      <c r="OEV159" s="327"/>
      <c r="OFI159" s="327"/>
      <c r="OFV159" s="327"/>
      <c r="OGI159" s="327"/>
      <c r="OGV159" s="327"/>
      <c r="OHI159" s="327"/>
      <c r="OHV159" s="327"/>
      <c r="OII159" s="327"/>
      <c r="OIV159" s="327"/>
      <c r="OJI159" s="327"/>
      <c r="OJV159" s="327"/>
      <c r="OKI159" s="327"/>
      <c r="OKV159" s="327"/>
      <c r="OLI159" s="327"/>
      <c r="OLV159" s="327"/>
      <c r="OMI159" s="327"/>
      <c r="OMV159" s="327"/>
      <c r="ONI159" s="327"/>
      <c r="ONV159" s="327"/>
      <c r="OOI159" s="327"/>
      <c r="OOV159" s="327"/>
      <c r="OPI159" s="327"/>
      <c r="OPV159" s="327"/>
      <c r="OQI159" s="327"/>
      <c r="OQV159" s="327"/>
      <c r="ORI159" s="327"/>
      <c r="ORV159" s="327"/>
      <c r="OSI159" s="327"/>
      <c r="OSV159" s="327"/>
      <c r="OTI159" s="327"/>
      <c r="OTV159" s="327"/>
      <c r="OUI159" s="327"/>
      <c r="OUV159" s="327"/>
      <c r="OVI159" s="327"/>
      <c r="OVV159" s="327"/>
      <c r="OWI159" s="327"/>
      <c r="OWV159" s="327"/>
      <c r="OXI159" s="327"/>
      <c r="OXV159" s="327"/>
      <c r="OYI159" s="327"/>
      <c r="OYV159" s="327"/>
      <c r="OZI159" s="327"/>
      <c r="OZV159" s="327"/>
      <c r="PAI159" s="327"/>
      <c r="PAV159" s="327"/>
      <c r="PBI159" s="327"/>
      <c r="PBV159" s="327"/>
      <c r="PCI159" s="327"/>
      <c r="PCV159" s="327"/>
      <c r="PDI159" s="327"/>
      <c r="PDV159" s="327"/>
      <c r="PEI159" s="327"/>
      <c r="PEV159" s="327"/>
      <c r="PFI159" s="327"/>
      <c r="PFV159" s="327"/>
      <c r="PGI159" s="327"/>
      <c r="PGV159" s="327"/>
      <c r="PHI159" s="327"/>
      <c r="PHV159" s="327"/>
      <c r="PII159" s="327"/>
      <c r="PIV159" s="327"/>
      <c r="PJI159" s="327"/>
      <c r="PJV159" s="327"/>
      <c r="PKI159" s="327"/>
      <c r="PKV159" s="327"/>
      <c r="PLI159" s="327"/>
      <c r="PLV159" s="327"/>
      <c r="PMI159" s="327"/>
      <c r="PMV159" s="327"/>
      <c r="PNI159" s="327"/>
      <c r="PNV159" s="327"/>
      <c r="POI159" s="327"/>
      <c r="POV159" s="327"/>
      <c r="PPI159" s="327"/>
      <c r="PPV159" s="327"/>
      <c r="PQI159" s="327"/>
      <c r="PQV159" s="327"/>
      <c r="PRI159" s="327"/>
      <c r="PRV159" s="327"/>
      <c r="PSI159" s="327"/>
      <c r="PSV159" s="327"/>
      <c r="PTI159" s="327"/>
      <c r="PTV159" s="327"/>
      <c r="PUI159" s="327"/>
      <c r="PUV159" s="327"/>
      <c r="PVI159" s="327"/>
      <c r="PVV159" s="327"/>
      <c r="PWI159" s="327"/>
      <c r="PWV159" s="327"/>
      <c r="PXI159" s="327"/>
      <c r="PXV159" s="327"/>
      <c r="PYI159" s="327"/>
      <c r="PYV159" s="327"/>
      <c r="PZI159" s="327"/>
      <c r="PZV159" s="327"/>
      <c r="QAI159" s="327"/>
      <c r="QAV159" s="327"/>
      <c r="QBI159" s="327"/>
      <c r="QBV159" s="327"/>
      <c r="QCI159" s="327"/>
      <c r="QCV159" s="327"/>
      <c r="QDI159" s="327"/>
      <c r="QDV159" s="327"/>
      <c r="QEI159" s="327"/>
      <c r="QEV159" s="327"/>
      <c r="QFI159" s="327"/>
      <c r="QFV159" s="327"/>
      <c r="QGI159" s="327"/>
      <c r="QGV159" s="327"/>
      <c r="QHI159" s="327"/>
      <c r="QHV159" s="327"/>
      <c r="QII159" s="327"/>
      <c r="QIV159" s="327"/>
      <c r="QJI159" s="327"/>
      <c r="QJV159" s="327"/>
      <c r="QKI159" s="327"/>
      <c r="QKV159" s="327"/>
      <c r="QLI159" s="327"/>
      <c r="QLV159" s="327"/>
      <c r="QMI159" s="327"/>
      <c r="QMV159" s="327"/>
      <c r="QNI159" s="327"/>
      <c r="QNV159" s="327"/>
      <c r="QOI159" s="327"/>
      <c r="QOV159" s="327"/>
      <c r="QPI159" s="327"/>
      <c r="QPV159" s="327"/>
      <c r="QQI159" s="327"/>
      <c r="QQV159" s="327"/>
      <c r="QRI159" s="327"/>
      <c r="QRV159" s="327"/>
      <c r="QSI159" s="327"/>
      <c r="QSV159" s="327"/>
      <c r="QTI159" s="327"/>
      <c r="QTV159" s="327"/>
      <c r="QUI159" s="327"/>
      <c r="QUV159" s="327"/>
      <c r="QVI159" s="327"/>
      <c r="QVV159" s="327"/>
      <c r="QWI159" s="327"/>
      <c r="QWV159" s="327"/>
      <c r="QXI159" s="327"/>
      <c r="QXV159" s="327"/>
      <c r="QYI159" s="327"/>
      <c r="QYV159" s="327"/>
      <c r="QZI159" s="327"/>
      <c r="QZV159" s="327"/>
      <c r="RAI159" s="327"/>
      <c r="RAV159" s="327"/>
      <c r="RBI159" s="327"/>
      <c r="RBV159" s="327"/>
      <c r="RCI159" s="327"/>
      <c r="RCV159" s="327"/>
      <c r="RDI159" s="327"/>
      <c r="RDV159" s="327"/>
      <c r="REI159" s="327"/>
      <c r="REV159" s="327"/>
      <c r="RFI159" s="327"/>
      <c r="RFV159" s="327"/>
      <c r="RGI159" s="327"/>
      <c r="RGV159" s="327"/>
      <c r="RHI159" s="327"/>
      <c r="RHV159" s="327"/>
      <c r="RII159" s="327"/>
      <c r="RIV159" s="327"/>
      <c r="RJI159" s="327"/>
      <c r="RJV159" s="327"/>
      <c r="RKI159" s="327"/>
      <c r="RKV159" s="327"/>
      <c r="RLI159" s="327"/>
      <c r="RLV159" s="327"/>
      <c r="RMI159" s="327"/>
      <c r="RMV159" s="327"/>
      <c r="RNI159" s="327"/>
      <c r="RNV159" s="327"/>
      <c r="ROI159" s="327"/>
      <c r="ROV159" s="327"/>
      <c r="RPI159" s="327"/>
      <c r="RPV159" s="327"/>
      <c r="RQI159" s="327"/>
      <c r="RQV159" s="327"/>
      <c r="RRI159" s="327"/>
      <c r="RRV159" s="327"/>
      <c r="RSI159" s="327"/>
      <c r="RSV159" s="327"/>
      <c r="RTI159" s="327"/>
      <c r="RTV159" s="327"/>
      <c r="RUI159" s="327"/>
      <c r="RUV159" s="327"/>
      <c r="RVI159" s="327"/>
      <c r="RVV159" s="327"/>
      <c r="RWI159" s="327"/>
      <c r="RWV159" s="327"/>
      <c r="RXI159" s="327"/>
      <c r="RXV159" s="327"/>
      <c r="RYI159" s="327"/>
      <c r="RYV159" s="327"/>
      <c r="RZI159" s="327"/>
      <c r="RZV159" s="327"/>
      <c r="SAI159" s="327"/>
      <c r="SAV159" s="327"/>
      <c r="SBI159" s="327"/>
      <c r="SBV159" s="327"/>
      <c r="SCI159" s="327"/>
      <c r="SCV159" s="327"/>
      <c r="SDI159" s="327"/>
      <c r="SDV159" s="327"/>
      <c r="SEI159" s="327"/>
      <c r="SEV159" s="327"/>
      <c r="SFI159" s="327"/>
      <c r="SFV159" s="327"/>
      <c r="SGI159" s="327"/>
      <c r="SGV159" s="327"/>
      <c r="SHI159" s="327"/>
      <c r="SHV159" s="327"/>
      <c r="SII159" s="327"/>
      <c r="SIV159" s="327"/>
      <c r="SJI159" s="327"/>
      <c r="SJV159" s="327"/>
      <c r="SKI159" s="327"/>
      <c r="SKV159" s="327"/>
      <c r="SLI159" s="327"/>
      <c r="SLV159" s="327"/>
      <c r="SMI159" s="327"/>
      <c r="SMV159" s="327"/>
      <c r="SNI159" s="327"/>
      <c r="SNV159" s="327"/>
      <c r="SOI159" s="327"/>
      <c r="SOV159" s="327"/>
      <c r="SPI159" s="327"/>
      <c r="SPV159" s="327"/>
      <c r="SQI159" s="327"/>
      <c r="SQV159" s="327"/>
      <c r="SRI159" s="327"/>
      <c r="SRV159" s="327"/>
      <c r="SSI159" s="327"/>
      <c r="SSV159" s="327"/>
      <c r="STI159" s="327"/>
      <c r="STV159" s="327"/>
      <c r="SUI159" s="327"/>
      <c r="SUV159" s="327"/>
      <c r="SVI159" s="327"/>
      <c r="SVV159" s="327"/>
      <c r="SWI159" s="327"/>
      <c r="SWV159" s="327"/>
      <c r="SXI159" s="327"/>
      <c r="SXV159" s="327"/>
      <c r="SYI159" s="327"/>
      <c r="SYV159" s="327"/>
      <c r="SZI159" s="327"/>
      <c r="SZV159" s="327"/>
      <c r="TAI159" s="327"/>
      <c r="TAV159" s="327"/>
      <c r="TBI159" s="327"/>
      <c r="TBV159" s="327"/>
      <c r="TCI159" s="327"/>
      <c r="TCV159" s="327"/>
      <c r="TDI159" s="327"/>
      <c r="TDV159" s="327"/>
      <c r="TEI159" s="327"/>
      <c r="TEV159" s="327"/>
      <c r="TFI159" s="327"/>
      <c r="TFV159" s="327"/>
      <c r="TGI159" s="327"/>
      <c r="TGV159" s="327"/>
      <c r="THI159" s="327"/>
      <c r="THV159" s="327"/>
      <c r="TII159" s="327"/>
      <c r="TIV159" s="327"/>
      <c r="TJI159" s="327"/>
      <c r="TJV159" s="327"/>
      <c r="TKI159" s="327"/>
      <c r="TKV159" s="327"/>
      <c r="TLI159" s="327"/>
      <c r="TLV159" s="327"/>
      <c r="TMI159" s="327"/>
      <c r="TMV159" s="327"/>
      <c r="TNI159" s="327"/>
      <c r="TNV159" s="327"/>
      <c r="TOI159" s="327"/>
      <c r="TOV159" s="327"/>
      <c r="TPI159" s="327"/>
      <c r="TPV159" s="327"/>
      <c r="TQI159" s="327"/>
      <c r="TQV159" s="327"/>
      <c r="TRI159" s="327"/>
      <c r="TRV159" s="327"/>
      <c r="TSI159" s="327"/>
      <c r="TSV159" s="327"/>
      <c r="TTI159" s="327"/>
      <c r="TTV159" s="327"/>
      <c r="TUI159" s="327"/>
      <c r="TUV159" s="327"/>
      <c r="TVI159" s="327"/>
      <c r="TVV159" s="327"/>
      <c r="TWI159" s="327"/>
      <c r="TWV159" s="327"/>
      <c r="TXI159" s="327"/>
      <c r="TXV159" s="327"/>
      <c r="TYI159" s="327"/>
      <c r="TYV159" s="327"/>
      <c r="TZI159" s="327"/>
      <c r="TZV159" s="327"/>
      <c r="UAI159" s="327"/>
      <c r="UAV159" s="327"/>
      <c r="UBI159" s="327"/>
      <c r="UBV159" s="327"/>
      <c r="UCI159" s="327"/>
      <c r="UCV159" s="327"/>
      <c r="UDI159" s="327"/>
      <c r="UDV159" s="327"/>
      <c r="UEI159" s="327"/>
      <c r="UEV159" s="327"/>
      <c r="UFI159" s="327"/>
      <c r="UFV159" s="327"/>
      <c r="UGI159" s="327"/>
      <c r="UGV159" s="327"/>
      <c r="UHI159" s="327"/>
      <c r="UHV159" s="327"/>
      <c r="UII159" s="327"/>
      <c r="UIV159" s="327"/>
      <c r="UJI159" s="327"/>
      <c r="UJV159" s="327"/>
      <c r="UKI159" s="327"/>
      <c r="UKV159" s="327"/>
      <c r="ULI159" s="327"/>
      <c r="ULV159" s="327"/>
      <c r="UMI159" s="327"/>
      <c r="UMV159" s="327"/>
      <c r="UNI159" s="327"/>
      <c r="UNV159" s="327"/>
      <c r="UOI159" s="327"/>
      <c r="UOV159" s="327"/>
      <c r="UPI159" s="327"/>
      <c r="UPV159" s="327"/>
      <c r="UQI159" s="327"/>
      <c r="UQV159" s="327"/>
      <c r="URI159" s="327"/>
      <c r="URV159" s="327"/>
      <c r="USI159" s="327"/>
      <c r="USV159" s="327"/>
      <c r="UTI159" s="327"/>
      <c r="UTV159" s="327"/>
      <c r="UUI159" s="327"/>
      <c r="UUV159" s="327"/>
      <c r="UVI159" s="327"/>
      <c r="UVV159" s="327"/>
      <c r="UWI159" s="327"/>
      <c r="UWV159" s="327"/>
      <c r="UXI159" s="327"/>
      <c r="UXV159" s="327"/>
      <c r="UYI159" s="327"/>
      <c r="UYV159" s="327"/>
      <c r="UZI159" s="327"/>
      <c r="UZV159" s="327"/>
      <c r="VAI159" s="327"/>
      <c r="VAV159" s="327"/>
      <c r="VBI159" s="327"/>
      <c r="VBV159" s="327"/>
      <c r="VCI159" s="327"/>
      <c r="VCV159" s="327"/>
      <c r="VDI159" s="327"/>
      <c r="VDV159" s="327"/>
      <c r="VEI159" s="327"/>
      <c r="VEV159" s="327"/>
      <c r="VFI159" s="327"/>
      <c r="VFV159" s="327"/>
      <c r="VGI159" s="327"/>
      <c r="VGV159" s="327"/>
      <c r="VHI159" s="327"/>
      <c r="VHV159" s="327"/>
      <c r="VII159" s="327"/>
      <c r="VIV159" s="327"/>
      <c r="VJI159" s="327"/>
      <c r="VJV159" s="327"/>
      <c r="VKI159" s="327"/>
      <c r="VKV159" s="327"/>
      <c r="VLI159" s="327"/>
      <c r="VLV159" s="327"/>
      <c r="VMI159" s="327"/>
      <c r="VMV159" s="327"/>
      <c r="VNI159" s="327"/>
      <c r="VNV159" s="327"/>
      <c r="VOI159" s="327"/>
      <c r="VOV159" s="327"/>
      <c r="VPI159" s="327"/>
      <c r="VPV159" s="327"/>
      <c r="VQI159" s="327"/>
      <c r="VQV159" s="327"/>
      <c r="VRI159" s="327"/>
      <c r="VRV159" s="327"/>
      <c r="VSI159" s="327"/>
      <c r="VSV159" s="327"/>
      <c r="VTI159" s="327"/>
      <c r="VTV159" s="327"/>
      <c r="VUI159" s="327"/>
      <c r="VUV159" s="327"/>
      <c r="VVI159" s="327"/>
      <c r="VVV159" s="327"/>
      <c r="VWI159" s="327"/>
      <c r="VWV159" s="327"/>
      <c r="VXI159" s="327"/>
      <c r="VXV159" s="327"/>
      <c r="VYI159" s="327"/>
      <c r="VYV159" s="327"/>
      <c r="VZI159" s="327"/>
      <c r="VZV159" s="327"/>
      <c r="WAI159" s="327"/>
      <c r="WAV159" s="327"/>
      <c r="WBI159" s="327"/>
      <c r="WBV159" s="327"/>
      <c r="WCI159" s="327"/>
      <c r="WCV159" s="327"/>
      <c r="WDI159" s="327"/>
      <c r="WDV159" s="327"/>
      <c r="WEI159" s="327"/>
      <c r="WEV159" s="327"/>
      <c r="WFI159" s="327"/>
      <c r="WFV159" s="327"/>
      <c r="WGI159" s="327"/>
      <c r="WGV159" s="327"/>
      <c r="WHI159" s="327"/>
      <c r="WHV159" s="327"/>
      <c r="WII159" s="327"/>
      <c r="WIV159" s="327"/>
      <c r="WJI159" s="327"/>
      <c r="WJV159" s="327"/>
      <c r="WKI159" s="327"/>
      <c r="WKV159" s="327"/>
      <c r="WLI159" s="327"/>
      <c r="WLV159" s="327"/>
      <c r="WMI159" s="327"/>
      <c r="WMV159" s="327"/>
      <c r="WNI159" s="327"/>
      <c r="WNV159" s="327"/>
      <c r="WOI159" s="327"/>
      <c r="WOV159" s="327"/>
      <c r="WPI159" s="327"/>
      <c r="WPV159" s="327"/>
      <c r="WQI159" s="327"/>
      <c r="WQV159" s="327"/>
      <c r="WRI159" s="327"/>
      <c r="WRV159" s="327"/>
      <c r="WSI159" s="327"/>
      <c r="WSV159" s="327"/>
      <c r="WTI159" s="327"/>
      <c r="WTV159" s="327"/>
      <c r="WUI159" s="327"/>
      <c r="WUV159" s="327"/>
      <c r="WVI159" s="327"/>
      <c r="WVV159" s="327"/>
      <c r="WWI159" s="327"/>
      <c r="WWV159" s="327"/>
      <c r="WXI159" s="327"/>
      <c r="WXV159" s="327"/>
      <c r="WYI159" s="327"/>
      <c r="WYV159" s="327"/>
      <c r="WZI159" s="327"/>
      <c r="WZV159" s="327"/>
      <c r="XAI159" s="327"/>
      <c r="XAV159" s="327"/>
      <c r="XBI159" s="327"/>
      <c r="XBV159" s="327"/>
      <c r="XCI159" s="327"/>
      <c r="XCV159" s="327"/>
      <c r="XDI159" s="327"/>
      <c r="XDV159" s="327"/>
      <c r="XEI159" s="327"/>
      <c r="XEV159" s="327"/>
    </row>
    <row r="160" spans="2:1023 1036:2037 2050:3064 3077:4091 4104:5118 5131:6132 6145:7159 7172:8186 8199:9213 9226:10240 10253:11254 11267:12281 12294:13308 13321:14335 14348:15349 15362:16376" s="326" customFormat="1" ht="24" customHeight="1" thickBot="1" x14ac:dyDescent="0.45">
      <c r="I160" s="378" t="str">
        <f>"Total en "&amp;'Partie 1 - Présentation'!$E$50</f>
        <v>Total en GNF</v>
      </c>
      <c r="J160" s="379"/>
      <c r="K160" s="380">
        <f>IF('Partie 1 - Présentation'!$E$50="USD",0,SUMIF(Table10[Devise de déclaration],'Partie 1 - Présentation'!$E$50,Table10[Valeur de revenus]))+(IFERROR(SUMIF(Table10[Devise de déclaration],"USD",Table10[Valeur de revenus])*'Partie 1 - Présentation'!$E$51,0))</f>
        <v>3306515091671.6919</v>
      </c>
      <c r="V160" s="327"/>
      <c r="AI160" s="327"/>
      <c r="AV160" s="327"/>
      <c r="BI160" s="327"/>
      <c r="BV160" s="327"/>
      <c r="CI160" s="327"/>
      <c r="CV160" s="327"/>
      <c r="DI160" s="327"/>
      <c r="DV160" s="327"/>
      <c r="EI160" s="327"/>
      <c r="EV160" s="327"/>
      <c r="FI160" s="327"/>
      <c r="FV160" s="327"/>
      <c r="GI160" s="327"/>
      <c r="GV160" s="327"/>
      <c r="HI160" s="327"/>
      <c r="HV160" s="327"/>
      <c r="II160" s="327"/>
      <c r="IV160" s="327"/>
      <c r="JI160" s="327"/>
      <c r="JV160" s="327"/>
      <c r="KI160" s="327"/>
      <c r="KV160" s="327"/>
      <c r="LI160" s="327"/>
      <c r="LV160" s="327"/>
      <c r="MI160" s="327"/>
      <c r="MV160" s="327"/>
      <c r="NI160" s="327"/>
      <c r="NV160" s="327"/>
      <c r="OI160" s="327"/>
      <c r="OV160" s="327"/>
      <c r="PI160" s="327"/>
      <c r="PV160" s="327"/>
      <c r="QI160" s="327"/>
      <c r="QV160" s="327"/>
      <c r="RI160" s="327"/>
      <c r="RV160" s="327"/>
      <c r="SI160" s="327"/>
      <c r="SV160" s="327"/>
      <c r="TI160" s="327"/>
      <c r="TV160" s="327"/>
      <c r="UI160" s="327"/>
      <c r="UV160" s="327"/>
      <c r="VI160" s="327"/>
      <c r="VV160" s="327"/>
      <c r="WI160" s="327"/>
      <c r="WV160" s="327"/>
      <c r="XI160" s="327"/>
      <c r="XV160" s="327"/>
      <c r="YI160" s="327"/>
      <c r="YV160" s="327"/>
      <c r="ZI160" s="327"/>
      <c r="ZV160" s="327"/>
      <c r="AAI160" s="327"/>
      <c r="AAV160" s="327"/>
      <c r="ABI160" s="327"/>
      <c r="ABV160" s="327"/>
      <c r="ACI160" s="327"/>
      <c r="ACV160" s="327"/>
      <c r="ADI160" s="327"/>
      <c r="ADV160" s="327"/>
      <c r="AEI160" s="327"/>
      <c r="AEV160" s="327"/>
      <c r="AFI160" s="327"/>
      <c r="AFV160" s="327"/>
      <c r="AGI160" s="327"/>
      <c r="AGV160" s="327"/>
      <c r="AHI160" s="327"/>
      <c r="AHV160" s="327"/>
      <c r="AII160" s="327"/>
      <c r="AIV160" s="327"/>
      <c r="AJI160" s="327"/>
      <c r="AJV160" s="327"/>
      <c r="AKI160" s="327"/>
      <c r="AKV160" s="327"/>
      <c r="ALI160" s="327"/>
      <c r="ALV160" s="327"/>
      <c r="AMI160" s="327"/>
      <c r="AMV160" s="327"/>
      <c r="ANI160" s="327"/>
      <c r="ANV160" s="327"/>
      <c r="AOI160" s="327"/>
      <c r="AOV160" s="327"/>
      <c r="API160" s="327"/>
      <c r="APV160" s="327"/>
      <c r="AQI160" s="327"/>
      <c r="AQV160" s="327"/>
      <c r="ARI160" s="327"/>
      <c r="ARV160" s="327"/>
      <c r="ASI160" s="327"/>
      <c r="ASV160" s="327"/>
      <c r="ATI160" s="327"/>
      <c r="ATV160" s="327"/>
      <c r="AUI160" s="327"/>
      <c r="AUV160" s="327"/>
      <c r="AVI160" s="327"/>
      <c r="AVV160" s="327"/>
      <c r="AWI160" s="327"/>
      <c r="AWV160" s="327"/>
      <c r="AXI160" s="327"/>
      <c r="AXV160" s="327"/>
      <c r="AYI160" s="327"/>
      <c r="AYV160" s="327"/>
      <c r="AZI160" s="327"/>
      <c r="AZV160" s="327"/>
      <c r="BAI160" s="327"/>
      <c r="BAV160" s="327"/>
      <c r="BBI160" s="327"/>
      <c r="BBV160" s="327"/>
      <c r="BCI160" s="327"/>
      <c r="BCV160" s="327"/>
      <c r="BDI160" s="327"/>
      <c r="BDV160" s="327"/>
      <c r="BEI160" s="327"/>
      <c r="BEV160" s="327"/>
      <c r="BFI160" s="327"/>
      <c r="BFV160" s="327"/>
      <c r="BGI160" s="327"/>
      <c r="BGV160" s="327"/>
      <c r="BHI160" s="327"/>
      <c r="BHV160" s="327"/>
      <c r="BII160" s="327"/>
      <c r="BIV160" s="327"/>
      <c r="BJI160" s="327"/>
      <c r="BJV160" s="327"/>
      <c r="BKI160" s="327"/>
      <c r="BKV160" s="327"/>
      <c r="BLI160" s="327"/>
      <c r="BLV160" s="327"/>
      <c r="BMI160" s="327"/>
      <c r="BMV160" s="327"/>
      <c r="BNI160" s="327"/>
      <c r="BNV160" s="327"/>
      <c r="BOI160" s="327"/>
      <c r="BOV160" s="327"/>
      <c r="BPI160" s="327"/>
      <c r="BPV160" s="327"/>
      <c r="BQI160" s="327"/>
      <c r="BQV160" s="327"/>
      <c r="BRI160" s="327"/>
      <c r="BRV160" s="327"/>
      <c r="BSI160" s="327"/>
      <c r="BSV160" s="327"/>
      <c r="BTI160" s="327"/>
      <c r="BTV160" s="327"/>
      <c r="BUI160" s="327"/>
      <c r="BUV160" s="327"/>
      <c r="BVI160" s="327"/>
      <c r="BVV160" s="327"/>
      <c r="BWI160" s="327"/>
      <c r="BWV160" s="327"/>
      <c r="BXI160" s="327"/>
      <c r="BXV160" s="327"/>
      <c r="BYI160" s="327"/>
      <c r="BYV160" s="327"/>
      <c r="BZI160" s="327"/>
      <c r="BZV160" s="327"/>
      <c r="CAI160" s="327"/>
      <c r="CAV160" s="327"/>
      <c r="CBI160" s="327"/>
      <c r="CBV160" s="327"/>
      <c r="CCI160" s="327"/>
      <c r="CCV160" s="327"/>
      <c r="CDI160" s="327"/>
      <c r="CDV160" s="327"/>
      <c r="CEI160" s="327"/>
      <c r="CEV160" s="327"/>
      <c r="CFI160" s="327"/>
      <c r="CFV160" s="327"/>
      <c r="CGI160" s="327"/>
      <c r="CGV160" s="327"/>
      <c r="CHI160" s="327"/>
      <c r="CHV160" s="327"/>
      <c r="CII160" s="327"/>
      <c r="CIV160" s="327"/>
      <c r="CJI160" s="327"/>
      <c r="CJV160" s="327"/>
      <c r="CKI160" s="327"/>
      <c r="CKV160" s="327"/>
      <c r="CLI160" s="327"/>
      <c r="CLV160" s="327"/>
      <c r="CMI160" s="327"/>
      <c r="CMV160" s="327"/>
      <c r="CNI160" s="327"/>
      <c r="CNV160" s="327"/>
      <c r="COI160" s="327"/>
      <c r="COV160" s="327"/>
      <c r="CPI160" s="327"/>
      <c r="CPV160" s="327"/>
      <c r="CQI160" s="327"/>
      <c r="CQV160" s="327"/>
      <c r="CRI160" s="327"/>
      <c r="CRV160" s="327"/>
      <c r="CSI160" s="327"/>
      <c r="CSV160" s="327"/>
      <c r="CTI160" s="327"/>
      <c r="CTV160" s="327"/>
      <c r="CUI160" s="327"/>
      <c r="CUV160" s="327"/>
      <c r="CVI160" s="327"/>
      <c r="CVV160" s="327"/>
      <c r="CWI160" s="327"/>
      <c r="CWV160" s="327"/>
      <c r="CXI160" s="327"/>
      <c r="CXV160" s="327"/>
      <c r="CYI160" s="327"/>
      <c r="CYV160" s="327"/>
      <c r="CZI160" s="327"/>
      <c r="CZV160" s="327"/>
      <c r="DAI160" s="327"/>
      <c r="DAV160" s="327"/>
      <c r="DBI160" s="327"/>
      <c r="DBV160" s="327"/>
      <c r="DCI160" s="327"/>
      <c r="DCV160" s="327"/>
      <c r="DDI160" s="327"/>
      <c r="DDV160" s="327"/>
      <c r="DEI160" s="327"/>
      <c r="DEV160" s="327"/>
      <c r="DFI160" s="327"/>
      <c r="DFV160" s="327"/>
      <c r="DGI160" s="327"/>
      <c r="DGV160" s="327"/>
      <c r="DHI160" s="327"/>
      <c r="DHV160" s="327"/>
      <c r="DII160" s="327"/>
      <c r="DIV160" s="327"/>
      <c r="DJI160" s="327"/>
      <c r="DJV160" s="327"/>
      <c r="DKI160" s="327"/>
      <c r="DKV160" s="327"/>
      <c r="DLI160" s="327"/>
      <c r="DLV160" s="327"/>
      <c r="DMI160" s="327"/>
      <c r="DMV160" s="327"/>
      <c r="DNI160" s="327"/>
      <c r="DNV160" s="327"/>
      <c r="DOI160" s="327"/>
      <c r="DOV160" s="327"/>
      <c r="DPI160" s="327"/>
      <c r="DPV160" s="327"/>
      <c r="DQI160" s="327"/>
      <c r="DQV160" s="327"/>
      <c r="DRI160" s="327"/>
      <c r="DRV160" s="327"/>
      <c r="DSI160" s="327"/>
      <c r="DSV160" s="327"/>
      <c r="DTI160" s="327"/>
      <c r="DTV160" s="327"/>
      <c r="DUI160" s="327"/>
      <c r="DUV160" s="327"/>
      <c r="DVI160" s="327"/>
      <c r="DVV160" s="327"/>
      <c r="DWI160" s="327"/>
      <c r="DWV160" s="327"/>
      <c r="DXI160" s="327"/>
      <c r="DXV160" s="327"/>
      <c r="DYI160" s="327"/>
      <c r="DYV160" s="327"/>
      <c r="DZI160" s="327"/>
      <c r="DZV160" s="327"/>
      <c r="EAI160" s="327"/>
      <c r="EAV160" s="327"/>
      <c r="EBI160" s="327"/>
      <c r="EBV160" s="327"/>
      <c r="ECI160" s="327"/>
      <c r="ECV160" s="327"/>
      <c r="EDI160" s="327"/>
      <c r="EDV160" s="327"/>
      <c r="EEI160" s="327"/>
      <c r="EEV160" s="327"/>
      <c r="EFI160" s="327"/>
      <c r="EFV160" s="327"/>
      <c r="EGI160" s="327"/>
      <c r="EGV160" s="327"/>
      <c r="EHI160" s="327"/>
      <c r="EHV160" s="327"/>
      <c r="EII160" s="327"/>
      <c r="EIV160" s="327"/>
      <c r="EJI160" s="327"/>
      <c r="EJV160" s="327"/>
      <c r="EKI160" s="327"/>
      <c r="EKV160" s="327"/>
      <c r="ELI160" s="327"/>
      <c r="ELV160" s="327"/>
      <c r="EMI160" s="327"/>
      <c r="EMV160" s="327"/>
      <c r="ENI160" s="327"/>
      <c r="ENV160" s="327"/>
      <c r="EOI160" s="327"/>
      <c r="EOV160" s="327"/>
      <c r="EPI160" s="327"/>
      <c r="EPV160" s="327"/>
      <c r="EQI160" s="327"/>
      <c r="EQV160" s="327"/>
      <c r="ERI160" s="327"/>
      <c r="ERV160" s="327"/>
      <c r="ESI160" s="327"/>
      <c r="ESV160" s="327"/>
      <c r="ETI160" s="327"/>
      <c r="ETV160" s="327"/>
      <c r="EUI160" s="327"/>
      <c r="EUV160" s="327"/>
      <c r="EVI160" s="327"/>
      <c r="EVV160" s="327"/>
      <c r="EWI160" s="327"/>
      <c r="EWV160" s="327"/>
      <c r="EXI160" s="327"/>
      <c r="EXV160" s="327"/>
      <c r="EYI160" s="327"/>
      <c r="EYV160" s="327"/>
      <c r="EZI160" s="327"/>
      <c r="EZV160" s="327"/>
      <c r="FAI160" s="327"/>
      <c r="FAV160" s="327"/>
      <c r="FBI160" s="327"/>
      <c r="FBV160" s="327"/>
      <c r="FCI160" s="327"/>
      <c r="FCV160" s="327"/>
      <c r="FDI160" s="327"/>
      <c r="FDV160" s="327"/>
      <c r="FEI160" s="327"/>
      <c r="FEV160" s="327"/>
      <c r="FFI160" s="327"/>
      <c r="FFV160" s="327"/>
      <c r="FGI160" s="327"/>
      <c r="FGV160" s="327"/>
      <c r="FHI160" s="327"/>
      <c r="FHV160" s="327"/>
      <c r="FII160" s="327"/>
      <c r="FIV160" s="327"/>
      <c r="FJI160" s="327"/>
      <c r="FJV160" s="327"/>
      <c r="FKI160" s="327"/>
      <c r="FKV160" s="327"/>
      <c r="FLI160" s="327"/>
      <c r="FLV160" s="327"/>
      <c r="FMI160" s="327"/>
      <c r="FMV160" s="327"/>
      <c r="FNI160" s="327"/>
      <c r="FNV160" s="327"/>
      <c r="FOI160" s="327"/>
      <c r="FOV160" s="327"/>
      <c r="FPI160" s="327"/>
      <c r="FPV160" s="327"/>
      <c r="FQI160" s="327"/>
      <c r="FQV160" s="327"/>
      <c r="FRI160" s="327"/>
      <c r="FRV160" s="327"/>
      <c r="FSI160" s="327"/>
      <c r="FSV160" s="327"/>
      <c r="FTI160" s="327"/>
      <c r="FTV160" s="327"/>
      <c r="FUI160" s="327"/>
      <c r="FUV160" s="327"/>
      <c r="FVI160" s="327"/>
      <c r="FVV160" s="327"/>
      <c r="FWI160" s="327"/>
      <c r="FWV160" s="327"/>
      <c r="FXI160" s="327"/>
      <c r="FXV160" s="327"/>
      <c r="FYI160" s="327"/>
      <c r="FYV160" s="327"/>
      <c r="FZI160" s="327"/>
      <c r="FZV160" s="327"/>
      <c r="GAI160" s="327"/>
      <c r="GAV160" s="327"/>
      <c r="GBI160" s="327"/>
      <c r="GBV160" s="327"/>
      <c r="GCI160" s="327"/>
      <c r="GCV160" s="327"/>
      <c r="GDI160" s="327"/>
      <c r="GDV160" s="327"/>
      <c r="GEI160" s="327"/>
      <c r="GEV160" s="327"/>
      <c r="GFI160" s="327"/>
      <c r="GFV160" s="327"/>
      <c r="GGI160" s="327"/>
      <c r="GGV160" s="327"/>
      <c r="GHI160" s="327"/>
      <c r="GHV160" s="327"/>
      <c r="GII160" s="327"/>
      <c r="GIV160" s="327"/>
      <c r="GJI160" s="327"/>
      <c r="GJV160" s="327"/>
      <c r="GKI160" s="327"/>
      <c r="GKV160" s="327"/>
      <c r="GLI160" s="327"/>
      <c r="GLV160" s="327"/>
      <c r="GMI160" s="327"/>
      <c r="GMV160" s="327"/>
      <c r="GNI160" s="327"/>
      <c r="GNV160" s="327"/>
      <c r="GOI160" s="327"/>
      <c r="GOV160" s="327"/>
      <c r="GPI160" s="327"/>
      <c r="GPV160" s="327"/>
      <c r="GQI160" s="327"/>
      <c r="GQV160" s="327"/>
      <c r="GRI160" s="327"/>
      <c r="GRV160" s="327"/>
      <c r="GSI160" s="327"/>
      <c r="GSV160" s="327"/>
      <c r="GTI160" s="327"/>
      <c r="GTV160" s="327"/>
      <c r="GUI160" s="327"/>
      <c r="GUV160" s="327"/>
      <c r="GVI160" s="327"/>
      <c r="GVV160" s="327"/>
      <c r="GWI160" s="327"/>
      <c r="GWV160" s="327"/>
      <c r="GXI160" s="327"/>
      <c r="GXV160" s="327"/>
      <c r="GYI160" s="327"/>
      <c r="GYV160" s="327"/>
      <c r="GZI160" s="327"/>
      <c r="GZV160" s="327"/>
      <c r="HAI160" s="327"/>
      <c r="HAV160" s="327"/>
      <c r="HBI160" s="327"/>
      <c r="HBV160" s="327"/>
      <c r="HCI160" s="327"/>
      <c r="HCV160" s="327"/>
      <c r="HDI160" s="327"/>
      <c r="HDV160" s="327"/>
      <c r="HEI160" s="327"/>
      <c r="HEV160" s="327"/>
      <c r="HFI160" s="327"/>
      <c r="HFV160" s="327"/>
      <c r="HGI160" s="327"/>
      <c r="HGV160" s="327"/>
      <c r="HHI160" s="327"/>
      <c r="HHV160" s="327"/>
      <c r="HII160" s="327"/>
      <c r="HIV160" s="327"/>
      <c r="HJI160" s="327"/>
      <c r="HJV160" s="327"/>
      <c r="HKI160" s="327"/>
      <c r="HKV160" s="327"/>
      <c r="HLI160" s="327"/>
      <c r="HLV160" s="327"/>
      <c r="HMI160" s="327"/>
      <c r="HMV160" s="327"/>
      <c r="HNI160" s="327"/>
      <c r="HNV160" s="327"/>
      <c r="HOI160" s="327"/>
      <c r="HOV160" s="327"/>
      <c r="HPI160" s="327"/>
      <c r="HPV160" s="327"/>
      <c r="HQI160" s="327"/>
      <c r="HQV160" s="327"/>
      <c r="HRI160" s="327"/>
      <c r="HRV160" s="327"/>
      <c r="HSI160" s="327"/>
      <c r="HSV160" s="327"/>
      <c r="HTI160" s="327"/>
      <c r="HTV160" s="327"/>
      <c r="HUI160" s="327"/>
      <c r="HUV160" s="327"/>
      <c r="HVI160" s="327"/>
      <c r="HVV160" s="327"/>
      <c r="HWI160" s="327"/>
      <c r="HWV160" s="327"/>
      <c r="HXI160" s="327"/>
      <c r="HXV160" s="327"/>
      <c r="HYI160" s="327"/>
      <c r="HYV160" s="327"/>
      <c r="HZI160" s="327"/>
      <c r="HZV160" s="327"/>
      <c r="IAI160" s="327"/>
      <c r="IAV160" s="327"/>
      <c r="IBI160" s="327"/>
      <c r="IBV160" s="327"/>
      <c r="ICI160" s="327"/>
      <c r="ICV160" s="327"/>
      <c r="IDI160" s="327"/>
      <c r="IDV160" s="327"/>
      <c r="IEI160" s="327"/>
      <c r="IEV160" s="327"/>
      <c r="IFI160" s="327"/>
      <c r="IFV160" s="327"/>
      <c r="IGI160" s="327"/>
      <c r="IGV160" s="327"/>
      <c r="IHI160" s="327"/>
      <c r="IHV160" s="327"/>
      <c r="III160" s="327"/>
      <c r="IIV160" s="327"/>
      <c r="IJI160" s="327"/>
      <c r="IJV160" s="327"/>
      <c r="IKI160" s="327"/>
      <c r="IKV160" s="327"/>
      <c r="ILI160" s="327"/>
      <c r="ILV160" s="327"/>
      <c r="IMI160" s="327"/>
      <c r="IMV160" s="327"/>
      <c r="INI160" s="327"/>
      <c r="INV160" s="327"/>
      <c r="IOI160" s="327"/>
      <c r="IOV160" s="327"/>
      <c r="IPI160" s="327"/>
      <c r="IPV160" s="327"/>
      <c r="IQI160" s="327"/>
      <c r="IQV160" s="327"/>
      <c r="IRI160" s="327"/>
      <c r="IRV160" s="327"/>
      <c r="ISI160" s="327"/>
      <c r="ISV160" s="327"/>
      <c r="ITI160" s="327"/>
      <c r="ITV160" s="327"/>
      <c r="IUI160" s="327"/>
      <c r="IUV160" s="327"/>
      <c r="IVI160" s="327"/>
      <c r="IVV160" s="327"/>
      <c r="IWI160" s="327"/>
      <c r="IWV160" s="327"/>
      <c r="IXI160" s="327"/>
      <c r="IXV160" s="327"/>
      <c r="IYI160" s="327"/>
      <c r="IYV160" s="327"/>
      <c r="IZI160" s="327"/>
      <c r="IZV160" s="327"/>
      <c r="JAI160" s="327"/>
      <c r="JAV160" s="327"/>
      <c r="JBI160" s="327"/>
      <c r="JBV160" s="327"/>
      <c r="JCI160" s="327"/>
      <c r="JCV160" s="327"/>
      <c r="JDI160" s="327"/>
      <c r="JDV160" s="327"/>
      <c r="JEI160" s="327"/>
      <c r="JEV160" s="327"/>
      <c r="JFI160" s="327"/>
      <c r="JFV160" s="327"/>
      <c r="JGI160" s="327"/>
      <c r="JGV160" s="327"/>
      <c r="JHI160" s="327"/>
      <c r="JHV160" s="327"/>
      <c r="JII160" s="327"/>
      <c r="JIV160" s="327"/>
      <c r="JJI160" s="327"/>
      <c r="JJV160" s="327"/>
      <c r="JKI160" s="327"/>
      <c r="JKV160" s="327"/>
      <c r="JLI160" s="327"/>
      <c r="JLV160" s="327"/>
      <c r="JMI160" s="327"/>
      <c r="JMV160" s="327"/>
      <c r="JNI160" s="327"/>
      <c r="JNV160" s="327"/>
      <c r="JOI160" s="327"/>
      <c r="JOV160" s="327"/>
      <c r="JPI160" s="327"/>
      <c r="JPV160" s="327"/>
      <c r="JQI160" s="327"/>
      <c r="JQV160" s="327"/>
      <c r="JRI160" s="327"/>
      <c r="JRV160" s="327"/>
      <c r="JSI160" s="327"/>
      <c r="JSV160" s="327"/>
      <c r="JTI160" s="327"/>
      <c r="JTV160" s="327"/>
      <c r="JUI160" s="327"/>
      <c r="JUV160" s="327"/>
      <c r="JVI160" s="327"/>
      <c r="JVV160" s="327"/>
      <c r="JWI160" s="327"/>
      <c r="JWV160" s="327"/>
      <c r="JXI160" s="327"/>
      <c r="JXV160" s="327"/>
      <c r="JYI160" s="327"/>
      <c r="JYV160" s="327"/>
      <c r="JZI160" s="327"/>
      <c r="JZV160" s="327"/>
      <c r="KAI160" s="327"/>
      <c r="KAV160" s="327"/>
      <c r="KBI160" s="327"/>
      <c r="KBV160" s="327"/>
      <c r="KCI160" s="327"/>
      <c r="KCV160" s="327"/>
      <c r="KDI160" s="327"/>
      <c r="KDV160" s="327"/>
      <c r="KEI160" s="327"/>
      <c r="KEV160" s="327"/>
      <c r="KFI160" s="327"/>
      <c r="KFV160" s="327"/>
      <c r="KGI160" s="327"/>
      <c r="KGV160" s="327"/>
      <c r="KHI160" s="327"/>
      <c r="KHV160" s="327"/>
      <c r="KII160" s="327"/>
      <c r="KIV160" s="327"/>
      <c r="KJI160" s="327"/>
      <c r="KJV160" s="327"/>
      <c r="KKI160" s="327"/>
      <c r="KKV160" s="327"/>
      <c r="KLI160" s="327"/>
      <c r="KLV160" s="327"/>
      <c r="KMI160" s="327"/>
      <c r="KMV160" s="327"/>
      <c r="KNI160" s="327"/>
      <c r="KNV160" s="327"/>
      <c r="KOI160" s="327"/>
      <c r="KOV160" s="327"/>
      <c r="KPI160" s="327"/>
      <c r="KPV160" s="327"/>
      <c r="KQI160" s="327"/>
      <c r="KQV160" s="327"/>
      <c r="KRI160" s="327"/>
      <c r="KRV160" s="327"/>
      <c r="KSI160" s="327"/>
      <c r="KSV160" s="327"/>
      <c r="KTI160" s="327"/>
      <c r="KTV160" s="327"/>
      <c r="KUI160" s="327"/>
      <c r="KUV160" s="327"/>
      <c r="KVI160" s="327"/>
      <c r="KVV160" s="327"/>
      <c r="KWI160" s="327"/>
      <c r="KWV160" s="327"/>
      <c r="KXI160" s="327"/>
      <c r="KXV160" s="327"/>
      <c r="KYI160" s="327"/>
      <c r="KYV160" s="327"/>
      <c r="KZI160" s="327"/>
      <c r="KZV160" s="327"/>
      <c r="LAI160" s="327"/>
      <c r="LAV160" s="327"/>
      <c r="LBI160" s="327"/>
      <c r="LBV160" s="327"/>
      <c r="LCI160" s="327"/>
      <c r="LCV160" s="327"/>
      <c r="LDI160" s="327"/>
      <c r="LDV160" s="327"/>
      <c r="LEI160" s="327"/>
      <c r="LEV160" s="327"/>
      <c r="LFI160" s="327"/>
      <c r="LFV160" s="327"/>
      <c r="LGI160" s="327"/>
      <c r="LGV160" s="327"/>
      <c r="LHI160" s="327"/>
      <c r="LHV160" s="327"/>
      <c r="LII160" s="327"/>
      <c r="LIV160" s="327"/>
      <c r="LJI160" s="327"/>
      <c r="LJV160" s="327"/>
      <c r="LKI160" s="327"/>
      <c r="LKV160" s="327"/>
      <c r="LLI160" s="327"/>
      <c r="LLV160" s="327"/>
      <c r="LMI160" s="327"/>
      <c r="LMV160" s="327"/>
      <c r="LNI160" s="327"/>
      <c r="LNV160" s="327"/>
      <c r="LOI160" s="327"/>
      <c r="LOV160" s="327"/>
      <c r="LPI160" s="327"/>
      <c r="LPV160" s="327"/>
      <c r="LQI160" s="327"/>
      <c r="LQV160" s="327"/>
      <c r="LRI160" s="327"/>
      <c r="LRV160" s="327"/>
      <c r="LSI160" s="327"/>
      <c r="LSV160" s="327"/>
      <c r="LTI160" s="327"/>
      <c r="LTV160" s="327"/>
      <c r="LUI160" s="327"/>
      <c r="LUV160" s="327"/>
      <c r="LVI160" s="327"/>
      <c r="LVV160" s="327"/>
      <c r="LWI160" s="327"/>
      <c r="LWV160" s="327"/>
      <c r="LXI160" s="327"/>
      <c r="LXV160" s="327"/>
      <c r="LYI160" s="327"/>
      <c r="LYV160" s="327"/>
      <c r="LZI160" s="327"/>
      <c r="LZV160" s="327"/>
      <c r="MAI160" s="327"/>
      <c r="MAV160" s="327"/>
      <c r="MBI160" s="327"/>
      <c r="MBV160" s="327"/>
      <c r="MCI160" s="327"/>
      <c r="MCV160" s="327"/>
      <c r="MDI160" s="327"/>
      <c r="MDV160" s="327"/>
      <c r="MEI160" s="327"/>
      <c r="MEV160" s="327"/>
      <c r="MFI160" s="327"/>
      <c r="MFV160" s="327"/>
      <c r="MGI160" s="327"/>
      <c r="MGV160" s="327"/>
      <c r="MHI160" s="327"/>
      <c r="MHV160" s="327"/>
      <c r="MII160" s="327"/>
      <c r="MIV160" s="327"/>
      <c r="MJI160" s="327"/>
      <c r="MJV160" s="327"/>
      <c r="MKI160" s="327"/>
      <c r="MKV160" s="327"/>
      <c r="MLI160" s="327"/>
      <c r="MLV160" s="327"/>
      <c r="MMI160" s="327"/>
      <c r="MMV160" s="327"/>
      <c r="MNI160" s="327"/>
      <c r="MNV160" s="327"/>
      <c r="MOI160" s="327"/>
      <c r="MOV160" s="327"/>
      <c r="MPI160" s="327"/>
      <c r="MPV160" s="327"/>
      <c r="MQI160" s="327"/>
      <c r="MQV160" s="327"/>
      <c r="MRI160" s="327"/>
      <c r="MRV160" s="327"/>
      <c r="MSI160" s="327"/>
      <c r="MSV160" s="327"/>
      <c r="MTI160" s="327"/>
      <c r="MTV160" s="327"/>
      <c r="MUI160" s="327"/>
      <c r="MUV160" s="327"/>
      <c r="MVI160" s="327"/>
      <c r="MVV160" s="327"/>
      <c r="MWI160" s="327"/>
      <c r="MWV160" s="327"/>
      <c r="MXI160" s="327"/>
      <c r="MXV160" s="327"/>
      <c r="MYI160" s="327"/>
      <c r="MYV160" s="327"/>
      <c r="MZI160" s="327"/>
      <c r="MZV160" s="327"/>
      <c r="NAI160" s="327"/>
      <c r="NAV160" s="327"/>
      <c r="NBI160" s="327"/>
      <c r="NBV160" s="327"/>
      <c r="NCI160" s="327"/>
      <c r="NCV160" s="327"/>
      <c r="NDI160" s="327"/>
      <c r="NDV160" s="327"/>
      <c r="NEI160" s="327"/>
      <c r="NEV160" s="327"/>
      <c r="NFI160" s="327"/>
      <c r="NFV160" s="327"/>
      <c r="NGI160" s="327"/>
      <c r="NGV160" s="327"/>
      <c r="NHI160" s="327"/>
      <c r="NHV160" s="327"/>
      <c r="NII160" s="327"/>
      <c r="NIV160" s="327"/>
      <c r="NJI160" s="327"/>
      <c r="NJV160" s="327"/>
      <c r="NKI160" s="327"/>
      <c r="NKV160" s="327"/>
      <c r="NLI160" s="327"/>
      <c r="NLV160" s="327"/>
      <c r="NMI160" s="327"/>
      <c r="NMV160" s="327"/>
      <c r="NNI160" s="327"/>
      <c r="NNV160" s="327"/>
      <c r="NOI160" s="327"/>
      <c r="NOV160" s="327"/>
      <c r="NPI160" s="327"/>
      <c r="NPV160" s="327"/>
      <c r="NQI160" s="327"/>
      <c r="NQV160" s="327"/>
      <c r="NRI160" s="327"/>
      <c r="NRV160" s="327"/>
      <c r="NSI160" s="327"/>
      <c r="NSV160" s="327"/>
      <c r="NTI160" s="327"/>
      <c r="NTV160" s="327"/>
      <c r="NUI160" s="327"/>
      <c r="NUV160" s="327"/>
      <c r="NVI160" s="327"/>
      <c r="NVV160" s="327"/>
      <c r="NWI160" s="327"/>
      <c r="NWV160" s="327"/>
      <c r="NXI160" s="327"/>
      <c r="NXV160" s="327"/>
      <c r="NYI160" s="327"/>
      <c r="NYV160" s="327"/>
      <c r="NZI160" s="327"/>
      <c r="NZV160" s="327"/>
      <c r="OAI160" s="327"/>
      <c r="OAV160" s="327"/>
      <c r="OBI160" s="327"/>
      <c r="OBV160" s="327"/>
      <c r="OCI160" s="327"/>
      <c r="OCV160" s="327"/>
      <c r="ODI160" s="327"/>
      <c r="ODV160" s="327"/>
      <c r="OEI160" s="327"/>
      <c r="OEV160" s="327"/>
      <c r="OFI160" s="327"/>
      <c r="OFV160" s="327"/>
      <c r="OGI160" s="327"/>
      <c r="OGV160" s="327"/>
      <c r="OHI160" s="327"/>
      <c r="OHV160" s="327"/>
      <c r="OII160" s="327"/>
      <c r="OIV160" s="327"/>
      <c r="OJI160" s="327"/>
      <c r="OJV160" s="327"/>
      <c r="OKI160" s="327"/>
      <c r="OKV160" s="327"/>
      <c r="OLI160" s="327"/>
      <c r="OLV160" s="327"/>
      <c r="OMI160" s="327"/>
      <c r="OMV160" s="327"/>
      <c r="ONI160" s="327"/>
      <c r="ONV160" s="327"/>
      <c r="OOI160" s="327"/>
      <c r="OOV160" s="327"/>
      <c r="OPI160" s="327"/>
      <c r="OPV160" s="327"/>
      <c r="OQI160" s="327"/>
      <c r="OQV160" s="327"/>
      <c r="ORI160" s="327"/>
      <c r="ORV160" s="327"/>
      <c r="OSI160" s="327"/>
      <c r="OSV160" s="327"/>
      <c r="OTI160" s="327"/>
      <c r="OTV160" s="327"/>
      <c r="OUI160" s="327"/>
      <c r="OUV160" s="327"/>
      <c r="OVI160" s="327"/>
      <c r="OVV160" s="327"/>
      <c r="OWI160" s="327"/>
      <c r="OWV160" s="327"/>
      <c r="OXI160" s="327"/>
      <c r="OXV160" s="327"/>
      <c r="OYI160" s="327"/>
      <c r="OYV160" s="327"/>
      <c r="OZI160" s="327"/>
      <c r="OZV160" s="327"/>
      <c r="PAI160" s="327"/>
      <c r="PAV160" s="327"/>
      <c r="PBI160" s="327"/>
      <c r="PBV160" s="327"/>
      <c r="PCI160" s="327"/>
      <c r="PCV160" s="327"/>
      <c r="PDI160" s="327"/>
      <c r="PDV160" s="327"/>
      <c r="PEI160" s="327"/>
      <c r="PEV160" s="327"/>
      <c r="PFI160" s="327"/>
      <c r="PFV160" s="327"/>
      <c r="PGI160" s="327"/>
      <c r="PGV160" s="327"/>
      <c r="PHI160" s="327"/>
      <c r="PHV160" s="327"/>
      <c r="PII160" s="327"/>
      <c r="PIV160" s="327"/>
      <c r="PJI160" s="327"/>
      <c r="PJV160" s="327"/>
      <c r="PKI160" s="327"/>
      <c r="PKV160" s="327"/>
      <c r="PLI160" s="327"/>
      <c r="PLV160" s="327"/>
      <c r="PMI160" s="327"/>
      <c r="PMV160" s="327"/>
      <c r="PNI160" s="327"/>
      <c r="PNV160" s="327"/>
      <c r="POI160" s="327"/>
      <c r="POV160" s="327"/>
      <c r="PPI160" s="327"/>
      <c r="PPV160" s="327"/>
      <c r="PQI160" s="327"/>
      <c r="PQV160" s="327"/>
      <c r="PRI160" s="327"/>
      <c r="PRV160" s="327"/>
      <c r="PSI160" s="327"/>
      <c r="PSV160" s="327"/>
      <c r="PTI160" s="327"/>
      <c r="PTV160" s="327"/>
      <c r="PUI160" s="327"/>
      <c r="PUV160" s="327"/>
      <c r="PVI160" s="327"/>
      <c r="PVV160" s="327"/>
      <c r="PWI160" s="327"/>
      <c r="PWV160" s="327"/>
      <c r="PXI160" s="327"/>
      <c r="PXV160" s="327"/>
      <c r="PYI160" s="327"/>
      <c r="PYV160" s="327"/>
      <c r="PZI160" s="327"/>
      <c r="PZV160" s="327"/>
      <c r="QAI160" s="327"/>
      <c r="QAV160" s="327"/>
      <c r="QBI160" s="327"/>
      <c r="QBV160" s="327"/>
      <c r="QCI160" s="327"/>
      <c r="QCV160" s="327"/>
      <c r="QDI160" s="327"/>
      <c r="QDV160" s="327"/>
      <c r="QEI160" s="327"/>
      <c r="QEV160" s="327"/>
      <c r="QFI160" s="327"/>
      <c r="QFV160" s="327"/>
      <c r="QGI160" s="327"/>
      <c r="QGV160" s="327"/>
      <c r="QHI160" s="327"/>
      <c r="QHV160" s="327"/>
      <c r="QII160" s="327"/>
      <c r="QIV160" s="327"/>
      <c r="QJI160" s="327"/>
      <c r="QJV160" s="327"/>
      <c r="QKI160" s="327"/>
      <c r="QKV160" s="327"/>
      <c r="QLI160" s="327"/>
      <c r="QLV160" s="327"/>
      <c r="QMI160" s="327"/>
      <c r="QMV160" s="327"/>
      <c r="QNI160" s="327"/>
      <c r="QNV160" s="327"/>
      <c r="QOI160" s="327"/>
      <c r="QOV160" s="327"/>
      <c r="QPI160" s="327"/>
      <c r="QPV160" s="327"/>
      <c r="QQI160" s="327"/>
      <c r="QQV160" s="327"/>
      <c r="QRI160" s="327"/>
      <c r="QRV160" s="327"/>
      <c r="QSI160" s="327"/>
      <c r="QSV160" s="327"/>
      <c r="QTI160" s="327"/>
      <c r="QTV160" s="327"/>
      <c r="QUI160" s="327"/>
      <c r="QUV160" s="327"/>
      <c r="QVI160" s="327"/>
      <c r="QVV160" s="327"/>
      <c r="QWI160" s="327"/>
      <c r="QWV160" s="327"/>
      <c r="QXI160" s="327"/>
      <c r="QXV160" s="327"/>
      <c r="QYI160" s="327"/>
      <c r="QYV160" s="327"/>
      <c r="QZI160" s="327"/>
      <c r="QZV160" s="327"/>
      <c r="RAI160" s="327"/>
      <c r="RAV160" s="327"/>
      <c r="RBI160" s="327"/>
      <c r="RBV160" s="327"/>
      <c r="RCI160" s="327"/>
      <c r="RCV160" s="327"/>
      <c r="RDI160" s="327"/>
      <c r="RDV160" s="327"/>
      <c r="REI160" s="327"/>
      <c r="REV160" s="327"/>
      <c r="RFI160" s="327"/>
      <c r="RFV160" s="327"/>
      <c r="RGI160" s="327"/>
      <c r="RGV160" s="327"/>
      <c r="RHI160" s="327"/>
      <c r="RHV160" s="327"/>
      <c r="RII160" s="327"/>
      <c r="RIV160" s="327"/>
      <c r="RJI160" s="327"/>
      <c r="RJV160" s="327"/>
      <c r="RKI160" s="327"/>
      <c r="RKV160" s="327"/>
      <c r="RLI160" s="327"/>
      <c r="RLV160" s="327"/>
      <c r="RMI160" s="327"/>
      <c r="RMV160" s="327"/>
      <c r="RNI160" s="327"/>
      <c r="RNV160" s="327"/>
      <c r="ROI160" s="327"/>
      <c r="ROV160" s="327"/>
      <c r="RPI160" s="327"/>
      <c r="RPV160" s="327"/>
      <c r="RQI160" s="327"/>
      <c r="RQV160" s="327"/>
      <c r="RRI160" s="327"/>
      <c r="RRV160" s="327"/>
      <c r="RSI160" s="327"/>
      <c r="RSV160" s="327"/>
      <c r="RTI160" s="327"/>
      <c r="RTV160" s="327"/>
      <c r="RUI160" s="327"/>
      <c r="RUV160" s="327"/>
      <c r="RVI160" s="327"/>
      <c r="RVV160" s="327"/>
      <c r="RWI160" s="327"/>
      <c r="RWV160" s="327"/>
      <c r="RXI160" s="327"/>
      <c r="RXV160" s="327"/>
      <c r="RYI160" s="327"/>
      <c r="RYV160" s="327"/>
      <c r="RZI160" s="327"/>
      <c r="RZV160" s="327"/>
      <c r="SAI160" s="327"/>
      <c r="SAV160" s="327"/>
      <c r="SBI160" s="327"/>
      <c r="SBV160" s="327"/>
      <c r="SCI160" s="327"/>
      <c r="SCV160" s="327"/>
      <c r="SDI160" s="327"/>
      <c r="SDV160" s="327"/>
      <c r="SEI160" s="327"/>
      <c r="SEV160" s="327"/>
      <c r="SFI160" s="327"/>
      <c r="SFV160" s="327"/>
      <c r="SGI160" s="327"/>
      <c r="SGV160" s="327"/>
      <c r="SHI160" s="327"/>
      <c r="SHV160" s="327"/>
      <c r="SII160" s="327"/>
      <c r="SIV160" s="327"/>
      <c r="SJI160" s="327"/>
      <c r="SJV160" s="327"/>
      <c r="SKI160" s="327"/>
      <c r="SKV160" s="327"/>
      <c r="SLI160" s="327"/>
      <c r="SLV160" s="327"/>
      <c r="SMI160" s="327"/>
      <c r="SMV160" s="327"/>
      <c r="SNI160" s="327"/>
      <c r="SNV160" s="327"/>
      <c r="SOI160" s="327"/>
      <c r="SOV160" s="327"/>
      <c r="SPI160" s="327"/>
      <c r="SPV160" s="327"/>
      <c r="SQI160" s="327"/>
      <c r="SQV160" s="327"/>
      <c r="SRI160" s="327"/>
      <c r="SRV160" s="327"/>
      <c r="SSI160" s="327"/>
      <c r="SSV160" s="327"/>
      <c r="STI160" s="327"/>
      <c r="STV160" s="327"/>
      <c r="SUI160" s="327"/>
      <c r="SUV160" s="327"/>
      <c r="SVI160" s="327"/>
      <c r="SVV160" s="327"/>
      <c r="SWI160" s="327"/>
      <c r="SWV160" s="327"/>
      <c r="SXI160" s="327"/>
      <c r="SXV160" s="327"/>
      <c r="SYI160" s="327"/>
      <c r="SYV160" s="327"/>
      <c r="SZI160" s="327"/>
      <c r="SZV160" s="327"/>
      <c r="TAI160" s="327"/>
      <c r="TAV160" s="327"/>
      <c r="TBI160" s="327"/>
      <c r="TBV160" s="327"/>
      <c r="TCI160" s="327"/>
      <c r="TCV160" s="327"/>
      <c r="TDI160" s="327"/>
      <c r="TDV160" s="327"/>
      <c r="TEI160" s="327"/>
      <c r="TEV160" s="327"/>
      <c r="TFI160" s="327"/>
      <c r="TFV160" s="327"/>
      <c r="TGI160" s="327"/>
      <c r="TGV160" s="327"/>
      <c r="THI160" s="327"/>
      <c r="THV160" s="327"/>
      <c r="TII160" s="327"/>
      <c r="TIV160" s="327"/>
      <c r="TJI160" s="327"/>
      <c r="TJV160" s="327"/>
      <c r="TKI160" s="327"/>
      <c r="TKV160" s="327"/>
      <c r="TLI160" s="327"/>
      <c r="TLV160" s="327"/>
      <c r="TMI160" s="327"/>
      <c r="TMV160" s="327"/>
      <c r="TNI160" s="327"/>
      <c r="TNV160" s="327"/>
      <c r="TOI160" s="327"/>
      <c r="TOV160" s="327"/>
      <c r="TPI160" s="327"/>
      <c r="TPV160" s="327"/>
      <c r="TQI160" s="327"/>
      <c r="TQV160" s="327"/>
      <c r="TRI160" s="327"/>
      <c r="TRV160" s="327"/>
      <c r="TSI160" s="327"/>
      <c r="TSV160" s="327"/>
      <c r="TTI160" s="327"/>
      <c r="TTV160" s="327"/>
      <c r="TUI160" s="327"/>
      <c r="TUV160" s="327"/>
      <c r="TVI160" s="327"/>
      <c r="TVV160" s="327"/>
      <c r="TWI160" s="327"/>
      <c r="TWV160" s="327"/>
      <c r="TXI160" s="327"/>
      <c r="TXV160" s="327"/>
      <c r="TYI160" s="327"/>
      <c r="TYV160" s="327"/>
      <c r="TZI160" s="327"/>
      <c r="TZV160" s="327"/>
      <c r="UAI160" s="327"/>
      <c r="UAV160" s="327"/>
      <c r="UBI160" s="327"/>
      <c r="UBV160" s="327"/>
      <c r="UCI160" s="327"/>
      <c r="UCV160" s="327"/>
      <c r="UDI160" s="327"/>
      <c r="UDV160" s="327"/>
      <c r="UEI160" s="327"/>
      <c r="UEV160" s="327"/>
      <c r="UFI160" s="327"/>
      <c r="UFV160" s="327"/>
      <c r="UGI160" s="327"/>
      <c r="UGV160" s="327"/>
      <c r="UHI160" s="327"/>
      <c r="UHV160" s="327"/>
      <c r="UII160" s="327"/>
      <c r="UIV160" s="327"/>
      <c r="UJI160" s="327"/>
      <c r="UJV160" s="327"/>
      <c r="UKI160" s="327"/>
      <c r="UKV160" s="327"/>
      <c r="ULI160" s="327"/>
      <c r="ULV160" s="327"/>
      <c r="UMI160" s="327"/>
      <c r="UMV160" s="327"/>
      <c r="UNI160" s="327"/>
      <c r="UNV160" s="327"/>
      <c r="UOI160" s="327"/>
      <c r="UOV160" s="327"/>
      <c r="UPI160" s="327"/>
      <c r="UPV160" s="327"/>
      <c r="UQI160" s="327"/>
      <c r="UQV160" s="327"/>
      <c r="URI160" s="327"/>
      <c r="URV160" s="327"/>
      <c r="USI160" s="327"/>
      <c r="USV160" s="327"/>
      <c r="UTI160" s="327"/>
      <c r="UTV160" s="327"/>
      <c r="UUI160" s="327"/>
      <c r="UUV160" s="327"/>
      <c r="UVI160" s="327"/>
      <c r="UVV160" s="327"/>
      <c r="UWI160" s="327"/>
      <c r="UWV160" s="327"/>
      <c r="UXI160" s="327"/>
      <c r="UXV160" s="327"/>
      <c r="UYI160" s="327"/>
      <c r="UYV160" s="327"/>
      <c r="UZI160" s="327"/>
      <c r="UZV160" s="327"/>
      <c r="VAI160" s="327"/>
      <c r="VAV160" s="327"/>
      <c r="VBI160" s="327"/>
      <c r="VBV160" s="327"/>
      <c r="VCI160" s="327"/>
      <c r="VCV160" s="327"/>
      <c r="VDI160" s="327"/>
      <c r="VDV160" s="327"/>
      <c r="VEI160" s="327"/>
      <c r="VEV160" s="327"/>
      <c r="VFI160" s="327"/>
      <c r="VFV160" s="327"/>
      <c r="VGI160" s="327"/>
      <c r="VGV160" s="327"/>
      <c r="VHI160" s="327"/>
      <c r="VHV160" s="327"/>
      <c r="VII160" s="327"/>
      <c r="VIV160" s="327"/>
      <c r="VJI160" s="327"/>
      <c r="VJV160" s="327"/>
      <c r="VKI160" s="327"/>
      <c r="VKV160" s="327"/>
      <c r="VLI160" s="327"/>
      <c r="VLV160" s="327"/>
      <c r="VMI160" s="327"/>
      <c r="VMV160" s="327"/>
      <c r="VNI160" s="327"/>
      <c r="VNV160" s="327"/>
      <c r="VOI160" s="327"/>
      <c r="VOV160" s="327"/>
      <c r="VPI160" s="327"/>
      <c r="VPV160" s="327"/>
      <c r="VQI160" s="327"/>
      <c r="VQV160" s="327"/>
      <c r="VRI160" s="327"/>
      <c r="VRV160" s="327"/>
      <c r="VSI160" s="327"/>
      <c r="VSV160" s="327"/>
      <c r="VTI160" s="327"/>
      <c r="VTV160" s="327"/>
      <c r="VUI160" s="327"/>
      <c r="VUV160" s="327"/>
      <c r="VVI160" s="327"/>
      <c r="VVV160" s="327"/>
      <c r="VWI160" s="327"/>
      <c r="VWV160" s="327"/>
      <c r="VXI160" s="327"/>
      <c r="VXV160" s="327"/>
      <c r="VYI160" s="327"/>
      <c r="VYV160" s="327"/>
      <c r="VZI160" s="327"/>
      <c r="VZV160" s="327"/>
      <c r="WAI160" s="327"/>
      <c r="WAV160" s="327"/>
      <c r="WBI160" s="327"/>
      <c r="WBV160" s="327"/>
      <c r="WCI160" s="327"/>
      <c r="WCV160" s="327"/>
      <c r="WDI160" s="327"/>
      <c r="WDV160" s="327"/>
      <c r="WEI160" s="327"/>
      <c r="WEV160" s="327"/>
      <c r="WFI160" s="327"/>
      <c r="WFV160" s="327"/>
      <c r="WGI160" s="327"/>
      <c r="WGV160" s="327"/>
      <c r="WHI160" s="327"/>
      <c r="WHV160" s="327"/>
      <c r="WII160" s="327"/>
      <c r="WIV160" s="327"/>
      <c r="WJI160" s="327"/>
      <c r="WJV160" s="327"/>
      <c r="WKI160" s="327"/>
      <c r="WKV160" s="327"/>
      <c r="WLI160" s="327"/>
      <c r="WLV160" s="327"/>
      <c r="WMI160" s="327"/>
      <c r="WMV160" s="327"/>
      <c r="WNI160" s="327"/>
      <c r="WNV160" s="327"/>
      <c r="WOI160" s="327"/>
      <c r="WOV160" s="327"/>
      <c r="WPI160" s="327"/>
      <c r="WPV160" s="327"/>
      <c r="WQI160" s="327"/>
      <c r="WQV160" s="327"/>
      <c r="WRI160" s="327"/>
      <c r="WRV160" s="327"/>
      <c r="WSI160" s="327"/>
      <c r="WSV160" s="327"/>
      <c r="WTI160" s="327"/>
      <c r="WTV160" s="327"/>
      <c r="WUI160" s="327"/>
      <c r="WUV160" s="327"/>
      <c r="WVI160" s="327"/>
      <c r="WVV160" s="327"/>
      <c r="WWI160" s="327"/>
      <c r="WWV160" s="327"/>
      <c r="WXI160" s="327"/>
      <c r="WXV160" s="327"/>
      <c r="WYI160" s="327"/>
      <c r="WYV160" s="327"/>
      <c r="WZI160" s="327"/>
      <c r="WZV160" s="327"/>
      <c r="XAI160" s="327"/>
      <c r="XAV160" s="327"/>
      <c r="XBI160" s="327"/>
      <c r="XBV160" s="327"/>
      <c r="XCI160" s="327"/>
      <c r="XCV160" s="327"/>
      <c r="XDI160" s="327"/>
      <c r="XDV160" s="327"/>
      <c r="XEI160" s="327"/>
      <c r="XEV160" s="327"/>
    </row>
    <row r="161" spans="2:1023 1036:2037 2050:3064 3077:4091 4104:5118 5131:6132 6145:7159 7172:8186 8199:9213 9226:10240 10253:11254 11267:12281 12294:13308 13321:14335 14348:15349 15362:16376" s="326" customFormat="1" ht="24" customHeight="1" x14ac:dyDescent="0.35">
      <c r="J161" s="330"/>
      <c r="V161" s="327"/>
      <c r="AI161" s="327"/>
      <c r="AV161" s="327"/>
      <c r="BI161" s="327"/>
      <c r="BV161" s="327"/>
      <c r="CI161" s="327"/>
      <c r="CV161" s="327"/>
      <c r="DI161" s="327"/>
      <c r="DV161" s="327"/>
      <c r="EI161" s="327"/>
      <c r="EV161" s="327"/>
      <c r="FI161" s="327"/>
      <c r="FV161" s="327"/>
      <c r="GI161" s="327"/>
      <c r="GV161" s="327"/>
      <c r="HI161" s="327"/>
      <c r="HV161" s="327"/>
      <c r="II161" s="327"/>
      <c r="IV161" s="327"/>
      <c r="JI161" s="327"/>
      <c r="JV161" s="327"/>
      <c r="KI161" s="327"/>
      <c r="KV161" s="327"/>
      <c r="LI161" s="327"/>
      <c r="LV161" s="327"/>
      <c r="MI161" s="327"/>
      <c r="MV161" s="327"/>
      <c r="NI161" s="327"/>
      <c r="NV161" s="327"/>
      <c r="OI161" s="327"/>
      <c r="OV161" s="327"/>
      <c r="PI161" s="327"/>
      <c r="PV161" s="327"/>
      <c r="QI161" s="327"/>
      <c r="QV161" s="327"/>
      <c r="RI161" s="327"/>
      <c r="RV161" s="327"/>
      <c r="SI161" s="327"/>
      <c r="SV161" s="327"/>
      <c r="TI161" s="327"/>
      <c r="TV161" s="327"/>
      <c r="UI161" s="327"/>
      <c r="UV161" s="327"/>
      <c r="VI161" s="327"/>
      <c r="VV161" s="327"/>
      <c r="WI161" s="327"/>
      <c r="WV161" s="327"/>
      <c r="XI161" s="327"/>
      <c r="XV161" s="327"/>
      <c r="YI161" s="327"/>
      <c r="YV161" s="327"/>
      <c r="ZI161" s="327"/>
      <c r="ZV161" s="327"/>
      <c r="AAI161" s="327"/>
      <c r="AAV161" s="327"/>
      <c r="ABI161" s="327"/>
      <c r="ABV161" s="327"/>
      <c r="ACI161" s="327"/>
      <c r="ACV161" s="327"/>
      <c r="ADI161" s="327"/>
      <c r="ADV161" s="327"/>
      <c r="AEI161" s="327"/>
      <c r="AEV161" s="327"/>
      <c r="AFI161" s="327"/>
      <c r="AFV161" s="327"/>
      <c r="AGI161" s="327"/>
      <c r="AGV161" s="327"/>
      <c r="AHI161" s="327"/>
      <c r="AHV161" s="327"/>
      <c r="AII161" s="327"/>
      <c r="AIV161" s="327"/>
      <c r="AJI161" s="327"/>
      <c r="AJV161" s="327"/>
      <c r="AKI161" s="327"/>
      <c r="AKV161" s="327"/>
      <c r="ALI161" s="327"/>
      <c r="ALV161" s="327"/>
      <c r="AMI161" s="327"/>
      <c r="AMV161" s="327"/>
      <c r="ANI161" s="327"/>
      <c r="ANV161" s="327"/>
      <c r="AOI161" s="327"/>
      <c r="AOV161" s="327"/>
      <c r="API161" s="327"/>
      <c r="APV161" s="327"/>
      <c r="AQI161" s="327"/>
      <c r="AQV161" s="327"/>
      <c r="ARI161" s="327"/>
      <c r="ARV161" s="327"/>
      <c r="ASI161" s="327"/>
      <c r="ASV161" s="327"/>
      <c r="ATI161" s="327"/>
      <c r="ATV161" s="327"/>
      <c r="AUI161" s="327"/>
      <c r="AUV161" s="327"/>
      <c r="AVI161" s="327"/>
      <c r="AVV161" s="327"/>
      <c r="AWI161" s="327"/>
      <c r="AWV161" s="327"/>
      <c r="AXI161" s="327"/>
      <c r="AXV161" s="327"/>
      <c r="AYI161" s="327"/>
      <c r="AYV161" s="327"/>
      <c r="AZI161" s="327"/>
      <c r="AZV161" s="327"/>
      <c r="BAI161" s="327"/>
      <c r="BAV161" s="327"/>
      <c r="BBI161" s="327"/>
      <c r="BBV161" s="327"/>
      <c r="BCI161" s="327"/>
      <c r="BCV161" s="327"/>
      <c r="BDI161" s="327"/>
      <c r="BDV161" s="327"/>
      <c r="BEI161" s="327"/>
      <c r="BEV161" s="327"/>
      <c r="BFI161" s="327"/>
      <c r="BFV161" s="327"/>
      <c r="BGI161" s="327"/>
      <c r="BGV161" s="327"/>
      <c r="BHI161" s="327"/>
      <c r="BHV161" s="327"/>
      <c r="BII161" s="327"/>
      <c r="BIV161" s="327"/>
      <c r="BJI161" s="327"/>
      <c r="BJV161" s="327"/>
      <c r="BKI161" s="327"/>
      <c r="BKV161" s="327"/>
      <c r="BLI161" s="327"/>
      <c r="BLV161" s="327"/>
      <c r="BMI161" s="327"/>
      <c r="BMV161" s="327"/>
      <c r="BNI161" s="327"/>
      <c r="BNV161" s="327"/>
      <c r="BOI161" s="327"/>
      <c r="BOV161" s="327"/>
      <c r="BPI161" s="327"/>
      <c r="BPV161" s="327"/>
      <c r="BQI161" s="327"/>
      <c r="BQV161" s="327"/>
      <c r="BRI161" s="327"/>
      <c r="BRV161" s="327"/>
      <c r="BSI161" s="327"/>
      <c r="BSV161" s="327"/>
      <c r="BTI161" s="327"/>
      <c r="BTV161" s="327"/>
      <c r="BUI161" s="327"/>
      <c r="BUV161" s="327"/>
      <c r="BVI161" s="327"/>
      <c r="BVV161" s="327"/>
      <c r="BWI161" s="327"/>
      <c r="BWV161" s="327"/>
      <c r="BXI161" s="327"/>
      <c r="BXV161" s="327"/>
      <c r="BYI161" s="327"/>
      <c r="BYV161" s="327"/>
      <c r="BZI161" s="327"/>
      <c r="BZV161" s="327"/>
      <c r="CAI161" s="327"/>
      <c r="CAV161" s="327"/>
      <c r="CBI161" s="327"/>
      <c r="CBV161" s="327"/>
      <c r="CCI161" s="327"/>
      <c r="CCV161" s="327"/>
      <c r="CDI161" s="327"/>
      <c r="CDV161" s="327"/>
      <c r="CEI161" s="327"/>
      <c r="CEV161" s="327"/>
      <c r="CFI161" s="327"/>
      <c r="CFV161" s="327"/>
      <c r="CGI161" s="327"/>
      <c r="CGV161" s="327"/>
      <c r="CHI161" s="327"/>
      <c r="CHV161" s="327"/>
      <c r="CII161" s="327"/>
      <c r="CIV161" s="327"/>
      <c r="CJI161" s="327"/>
      <c r="CJV161" s="327"/>
      <c r="CKI161" s="327"/>
      <c r="CKV161" s="327"/>
      <c r="CLI161" s="327"/>
      <c r="CLV161" s="327"/>
      <c r="CMI161" s="327"/>
      <c r="CMV161" s="327"/>
      <c r="CNI161" s="327"/>
      <c r="CNV161" s="327"/>
      <c r="COI161" s="327"/>
      <c r="COV161" s="327"/>
      <c r="CPI161" s="327"/>
      <c r="CPV161" s="327"/>
      <c r="CQI161" s="327"/>
      <c r="CQV161" s="327"/>
      <c r="CRI161" s="327"/>
      <c r="CRV161" s="327"/>
      <c r="CSI161" s="327"/>
      <c r="CSV161" s="327"/>
      <c r="CTI161" s="327"/>
      <c r="CTV161" s="327"/>
      <c r="CUI161" s="327"/>
      <c r="CUV161" s="327"/>
      <c r="CVI161" s="327"/>
      <c r="CVV161" s="327"/>
      <c r="CWI161" s="327"/>
      <c r="CWV161" s="327"/>
      <c r="CXI161" s="327"/>
      <c r="CXV161" s="327"/>
      <c r="CYI161" s="327"/>
      <c r="CYV161" s="327"/>
      <c r="CZI161" s="327"/>
      <c r="CZV161" s="327"/>
      <c r="DAI161" s="327"/>
      <c r="DAV161" s="327"/>
      <c r="DBI161" s="327"/>
      <c r="DBV161" s="327"/>
      <c r="DCI161" s="327"/>
      <c r="DCV161" s="327"/>
      <c r="DDI161" s="327"/>
      <c r="DDV161" s="327"/>
      <c r="DEI161" s="327"/>
      <c r="DEV161" s="327"/>
      <c r="DFI161" s="327"/>
      <c r="DFV161" s="327"/>
      <c r="DGI161" s="327"/>
      <c r="DGV161" s="327"/>
      <c r="DHI161" s="327"/>
      <c r="DHV161" s="327"/>
      <c r="DII161" s="327"/>
      <c r="DIV161" s="327"/>
      <c r="DJI161" s="327"/>
      <c r="DJV161" s="327"/>
      <c r="DKI161" s="327"/>
      <c r="DKV161" s="327"/>
      <c r="DLI161" s="327"/>
      <c r="DLV161" s="327"/>
      <c r="DMI161" s="327"/>
      <c r="DMV161" s="327"/>
      <c r="DNI161" s="327"/>
      <c r="DNV161" s="327"/>
      <c r="DOI161" s="327"/>
      <c r="DOV161" s="327"/>
      <c r="DPI161" s="327"/>
      <c r="DPV161" s="327"/>
      <c r="DQI161" s="327"/>
      <c r="DQV161" s="327"/>
      <c r="DRI161" s="327"/>
      <c r="DRV161" s="327"/>
      <c r="DSI161" s="327"/>
      <c r="DSV161" s="327"/>
      <c r="DTI161" s="327"/>
      <c r="DTV161" s="327"/>
      <c r="DUI161" s="327"/>
      <c r="DUV161" s="327"/>
      <c r="DVI161" s="327"/>
      <c r="DVV161" s="327"/>
      <c r="DWI161" s="327"/>
      <c r="DWV161" s="327"/>
      <c r="DXI161" s="327"/>
      <c r="DXV161" s="327"/>
      <c r="DYI161" s="327"/>
      <c r="DYV161" s="327"/>
      <c r="DZI161" s="327"/>
      <c r="DZV161" s="327"/>
      <c r="EAI161" s="327"/>
      <c r="EAV161" s="327"/>
      <c r="EBI161" s="327"/>
      <c r="EBV161" s="327"/>
      <c r="ECI161" s="327"/>
      <c r="ECV161" s="327"/>
      <c r="EDI161" s="327"/>
      <c r="EDV161" s="327"/>
      <c r="EEI161" s="327"/>
      <c r="EEV161" s="327"/>
      <c r="EFI161" s="327"/>
      <c r="EFV161" s="327"/>
      <c r="EGI161" s="327"/>
      <c r="EGV161" s="327"/>
      <c r="EHI161" s="327"/>
      <c r="EHV161" s="327"/>
      <c r="EII161" s="327"/>
      <c r="EIV161" s="327"/>
      <c r="EJI161" s="327"/>
      <c r="EJV161" s="327"/>
      <c r="EKI161" s="327"/>
      <c r="EKV161" s="327"/>
      <c r="ELI161" s="327"/>
      <c r="ELV161" s="327"/>
      <c r="EMI161" s="327"/>
      <c r="EMV161" s="327"/>
      <c r="ENI161" s="327"/>
      <c r="ENV161" s="327"/>
      <c r="EOI161" s="327"/>
      <c r="EOV161" s="327"/>
      <c r="EPI161" s="327"/>
      <c r="EPV161" s="327"/>
      <c r="EQI161" s="327"/>
      <c r="EQV161" s="327"/>
      <c r="ERI161" s="327"/>
      <c r="ERV161" s="327"/>
      <c r="ESI161" s="327"/>
      <c r="ESV161" s="327"/>
      <c r="ETI161" s="327"/>
      <c r="ETV161" s="327"/>
      <c r="EUI161" s="327"/>
      <c r="EUV161" s="327"/>
      <c r="EVI161" s="327"/>
      <c r="EVV161" s="327"/>
      <c r="EWI161" s="327"/>
      <c r="EWV161" s="327"/>
      <c r="EXI161" s="327"/>
      <c r="EXV161" s="327"/>
      <c r="EYI161" s="327"/>
      <c r="EYV161" s="327"/>
      <c r="EZI161" s="327"/>
      <c r="EZV161" s="327"/>
      <c r="FAI161" s="327"/>
      <c r="FAV161" s="327"/>
      <c r="FBI161" s="327"/>
      <c r="FBV161" s="327"/>
      <c r="FCI161" s="327"/>
      <c r="FCV161" s="327"/>
      <c r="FDI161" s="327"/>
      <c r="FDV161" s="327"/>
      <c r="FEI161" s="327"/>
      <c r="FEV161" s="327"/>
      <c r="FFI161" s="327"/>
      <c r="FFV161" s="327"/>
      <c r="FGI161" s="327"/>
      <c r="FGV161" s="327"/>
      <c r="FHI161" s="327"/>
      <c r="FHV161" s="327"/>
      <c r="FII161" s="327"/>
      <c r="FIV161" s="327"/>
      <c r="FJI161" s="327"/>
      <c r="FJV161" s="327"/>
      <c r="FKI161" s="327"/>
      <c r="FKV161" s="327"/>
      <c r="FLI161" s="327"/>
      <c r="FLV161" s="327"/>
      <c r="FMI161" s="327"/>
      <c r="FMV161" s="327"/>
      <c r="FNI161" s="327"/>
      <c r="FNV161" s="327"/>
      <c r="FOI161" s="327"/>
      <c r="FOV161" s="327"/>
      <c r="FPI161" s="327"/>
      <c r="FPV161" s="327"/>
      <c r="FQI161" s="327"/>
      <c r="FQV161" s="327"/>
      <c r="FRI161" s="327"/>
      <c r="FRV161" s="327"/>
      <c r="FSI161" s="327"/>
      <c r="FSV161" s="327"/>
      <c r="FTI161" s="327"/>
      <c r="FTV161" s="327"/>
      <c r="FUI161" s="327"/>
      <c r="FUV161" s="327"/>
      <c r="FVI161" s="327"/>
      <c r="FVV161" s="327"/>
      <c r="FWI161" s="327"/>
      <c r="FWV161" s="327"/>
      <c r="FXI161" s="327"/>
      <c r="FXV161" s="327"/>
      <c r="FYI161" s="327"/>
      <c r="FYV161" s="327"/>
      <c r="FZI161" s="327"/>
      <c r="FZV161" s="327"/>
      <c r="GAI161" s="327"/>
      <c r="GAV161" s="327"/>
      <c r="GBI161" s="327"/>
      <c r="GBV161" s="327"/>
      <c r="GCI161" s="327"/>
      <c r="GCV161" s="327"/>
      <c r="GDI161" s="327"/>
      <c r="GDV161" s="327"/>
      <c r="GEI161" s="327"/>
      <c r="GEV161" s="327"/>
      <c r="GFI161" s="327"/>
      <c r="GFV161" s="327"/>
      <c r="GGI161" s="327"/>
      <c r="GGV161" s="327"/>
      <c r="GHI161" s="327"/>
      <c r="GHV161" s="327"/>
      <c r="GII161" s="327"/>
      <c r="GIV161" s="327"/>
      <c r="GJI161" s="327"/>
      <c r="GJV161" s="327"/>
      <c r="GKI161" s="327"/>
      <c r="GKV161" s="327"/>
      <c r="GLI161" s="327"/>
      <c r="GLV161" s="327"/>
      <c r="GMI161" s="327"/>
      <c r="GMV161" s="327"/>
      <c r="GNI161" s="327"/>
      <c r="GNV161" s="327"/>
      <c r="GOI161" s="327"/>
      <c r="GOV161" s="327"/>
      <c r="GPI161" s="327"/>
      <c r="GPV161" s="327"/>
      <c r="GQI161" s="327"/>
      <c r="GQV161" s="327"/>
      <c r="GRI161" s="327"/>
      <c r="GRV161" s="327"/>
      <c r="GSI161" s="327"/>
      <c r="GSV161" s="327"/>
      <c r="GTI161" s="327"/>
      <c r="GTV161" s="327"/>
      <c r="GUI161" s="327"/>
      <c r="GUV161" s="327"/>
      <c r="GVI161" s="327"/>
      <c r="GVV161" s="327"/>
      <c r="GWI161" s="327"/>
      <c r="GWV161" s="327"/>
      <c r="GXI161" s="327"/>
      <c r="GXV161" s="327"/>
      <c r="GYI161" s="327"/>
      <c r="GYV161" s="327"/>
      <c r="GZI161" s="327"/>
      <c r="GZV161" s="327"/>
      <c r="HAI161" s="327"/>
      <c r="HAV161" s="327"/>
      <c r="HBI161" s="327"/>
      <c r="HBV161" s="327"/>
      <c r="HCI161" s="327"/>
      <c r="HCV161" s="327"/>
      <c r="HDI161" s="327"/>
      <c r="HDV161" s="327"/>
      <c r="HEI161" s="327"/>
      <c r="HEV161" s="327"/>
      <c r="HFI161" s="327"/>
      <c r="HFV161" s="327"/>
      <c r="HGI161" s="327"/>
      <c r="HGV161" s="327"/>
      <c r="HHI161" s="327"/>
      <c r="HHV161" s="327"/>
      <c r="HII161" s="327"/>
      <c r="HIV161" s="327"/>
      <c r="HJI161" s="327"/>
      <c r="HJV161" s="327"/>
      <c r="HKI161" s="327"/>
      <c r="HKV161" s="327"/>
      <c r="HLI161" s="327"/>
      <c r="HLV161" s="327"/>
      <c r="HMI161" s="327"/>
      <c r="HMV161" s="327"/>
      <c r="HNI161" s="327"/>
      <c r="HNV161" s="327"/>
      <c r="HOI161" s="327"/>
      <c r="HOV161" s="327"/>
      <c r="HPI161" s="327"/>
      <c r="HPV161" s="327"/>
      <c r="HQI161" s="327"/>
      <c r="HQV161" s="327"/>
      <c r="HRI161" s="327"/>
      <c r="HRV161" s="327"/>
      <c r="HSI161" s="327"/>
      <c r="HSV161" s="327"/>
      <c r="HTI161" s="327"/>
      <c r="HTV161" s="327"/>
      <c r="HUI161" s="327"/>
      <c r="HUV161" s="327"/>
      <c r="HVI161" s="327"/>
      <c r="HVV161" s="327"/>
      <c r="HWI161" s="327"/>
      <c r="HWV161" s="327"/>
      <c r="HXI161" s="327"/>
      <c r="HXV161" s="327"/>
      <c r="HYI161" s="327"/>
      <c r="HYV161" s="327"/>
      <c r="HZI161" s="327"/>
      <c r="HZV161" s="327"/>
      <c r="IAI161" s="327"/>
      <c r="IAV161" s="327"/>
      <c r="IBI161" s="327"/>
      <c r="IBV161" s="327"/>
      <c r="ICI161" s="327"/>
      <c r="ICV161" s="327"/>
      <c r="IDI161" s="327"/>
      <c r="IDV161" s="327"/>
      <c r="IEI161" s="327"/>
      <c r="IEV161" s="327"/>
      <c r="IFI161" s="327"/>
      <c r="IFV161" s="327"/>
      <c r="IGI161" s="327"/>
      <c r="IGV161" s="327"/>
      <c r="IHI161" s="327"/>
      <c r="IHV161" s="327"/>
      <c r="III161" s="327"/>
      <c r="IIV161" s="327"/>
      <c r="IJI161" s="327"/>
      <c r="IJV161" s="327"/>
      <c r="IKI161" s="327"/>
      <c r="IKV161" s="327"/>
      <c r="ILI161" s="327"/>
      <c r="ILV161" s="327"/>
      <c r="IMI161" s="327"/>
      <c r="IMV161" s="327"/>
      <c r="INI161" s="327"/>
      <c r="INV161" s="327"/>
      <c r="IOI161" s="327"/>
      <c r="IOV161" s="327"/>
      <c r="IPI161" s="327"/>
      <c r="IPV161" s="327"/>
      <c r="IQI161" s="327"/>
      <c r="IQV161" s="327"/>
      <c r="IRI161" s="327"/>
      <c r="IRV161" s="327"/>
      <c r="ISI161" s="327"/>
      <c r="ISV161" s="327"/>
      <c r="ITI161" s="327"/>
      <c r="ITV161" s="327"/>
      <c r="IUI161" s="327"/>
      <c r="IUV161" s="327"/>
      <c r="IVI161" s="327"/>
      <c r="IVV161" s="327"/>
      <c r="IWI161" s="327"/>
      <c r="IWV161" s="327"/>
      <c r="IXI161" s="327"/>
      <c r="IXV161" s="327"/>
      <c r="IYI161" s="327"/>
      <c r="IYV161" s="327"/>
      <c r="IZI161" s="327"/>
      <c r="IZV161" s="327"/>
      <c r="JAI161" s="327"/>
      <c r="JAV161" s="327"/>
      <c r="JBI161" s="327"/>
      <c r="JBV161" s="327"/>
      <c r="JCI161" s="327"/>
      <c r="JCV161" s="327"/>
      <c r="JDI161" s="327"/>
      <c r="JDV161" s="327"/>
      <c r="JEI161" s="327"/>
      <c r="JEV161" s="327"/>
      <c r="JFI161" s="327"/>
      <c r="JFV161" s="327"/>
      <c r="JGI161" s="327"/>
      <c r="JGV161" s="327"/>
      <c r="JHI161" s="327"/>
      <c r="JHV161" s="327"/>
      <c r="JII161" s="327"/>
      <c r="JIV161" s="327"/>
      <c r="JJI161" s="327"/>
      <c r="JJV161" s="327"/>
      <c r="JKI161" s="327"/>
      <c r="JKV161" s="327"/>
      <c r="JLI161" s="327"/>
      <c r="JLV161" s="327"/>
      <c r="JMI161" s="327"/>
      <c r="JMV161" s="327"/>
      <c r="JNI161" s="327"/>
      <c r="JNV161" s="327"/>
      <c r="JOI161" s="327"/>
      <c r="JOV161" s="327"/>
      <c r="JPI161" s="327"/>
      <c r="JPV161" s="327"/>
      <c r="JQI161" s="327"/>
      <c r="JQV161" s="327"/>
      <c r="JRI161" s="327"/>
      <c r="JRV161" s="327"/>
      <c r="JSI161" s="327"/>
      <c r="JSV161" s="327"/>
      <c r="JTI161" s="327"/>
      <c r="JTV161" s="327"/>
      <c r="JUI161" s="327"/>
      <c r="JUV161" s="327"/>
      <c r="JVI161" s="327"/>
      <c r="JVV161" s="327"/>
      <c r="JWI161" s="327"/>
      <c r="JWV161" s="327"/>
      <c r="JXI161" s="327"/>
      <c r="JXV161" s="327"/>
      <c r="JYI161" s="327"/>
      <c r="JYV161" s="327"/>
      <c r="JZI161" s="327"/>
      <c r="JZV161" s="327"/>
      <c r="KAI161" s="327"/>
      <c r="KAV161" s="327"/>
      <c r="KBI161" s="327"/>
      <c r="KBV161" s="327"/>
      <c r="KCI161" s="327"/>
      <c r="KCV161" s="327"/>
      <c r="KDI161" s="327"/>
      <c r="KDV161" s="327"/>
      <c r="KEI161" s="327"/>
      <c r="KEV161" s="327"/>
      <c r="KFI161" s="327"/>
      <c r="KFV161" s="327"/>
      <c r="KGI161" s="327"/>
      <c r="KGV161" s="327"/>
      <c r="KHI161" s="327"/>
      <c r="KHV161" s="327"/>
      <c r="KII161" s="327"/>
      <c r="KIV161" s="327"/>
      <c r="KJI161" s="327"/>
      <c r="KJV161" s="327"/>
      <c r="KKI161" s="327"/>
      <c r="KKV161" s="327"/>
      <c r="KLI161" s="327"/>
      <c r="KLV161" s="327"/>
      <c r="KMI161" s="327"/>
      <c r="KMV161" s="327"/>
      <c r="KNI161" s="327"/>
      <c r="KNV161" s="327"/>
      <c r="KOI161" s="327"/>
      <c r="KOV161" s="327"/>
      <c r="KPI161" s="327"/>
      <c r="KPV161" s="327"/>
      <c r="KQI161" s="327"/>
      <c r="KQV161" s="327"/>
      <c r="KRI161" s="327"/>
      <c r="KRV161" s="327"/>
      <c r="KSI161" s="327"/>
      <c r="KSV161" s="327"/>
      <c r="KTI161" s="327"/>
      <c r="KTV161" s="327"/>
      <c r="KUI161" s="327"/>
      <c r="KUV161" s="327"/>
      <c r="KVI161" s="327"/>
      <c r="KVV161" s="327"/>
      <c r="KWI161" s="327"/>
      <c r="KWV161" s="327"/>
      <c r="KXI161" s="327"/>
      <c r="KXV161" s="327"/>
      <c r="KYI161" s="327"/>
      <c r="KYV161" s="327"/>
      <c r="KZI161" s="327"/>
      <c r="KZV161" s="327"/>
      <c r="LAI161" s="327"/>
      <c r="LAV161" s="327"/>
      <c r="LBI161" s="327"/>
      <c r="LBV161" s="327"/>
      <c r="LCI161" s="327"/>
      <c r="LCV161" s="327"/>
      <c r="LDI161" s="327"/>
      <c r="LDV161" s="327"/>
      <c r="LEI161" s="327"/>
      <c r="LEV161" s="327"/>
      <c r="LFI161" s="327"/>
      <c r="LFV161" s="327"/>
      <c r="LGI161" s="327"/>
      <c r="LGV161" s="327"/>
      <c r="LHI161" s="327"/>
      <c r="LHV161" s="327"/>
      <c r="LII161" s="327"/>
      <c r="LIV161" s="327"/>
      <c r="LJI161" s="327"/>
      <c r="LJV161" s="327"/>
      <c r="LKI161" s="327"/>
      <c r="LKV161" s="327"/>
      <c r="LLI161" s="327"/>
      <c r="LLV161" s="327"/>
      <c r="LMI161" s="327"/>
      <c r="LMV161" s="327"/>
      <c r="LNI161" s="327"/>
      <c r="LNV161" s="327"/>
      <c r="LOI161" s="327"/>
      <c r="LOV161" s="327"/>
      <c r="LPI161" s="327"/>
      <c r="LPV161" s="327"/>
      <c r="LQI161" s="327"/>
      <c r="LQV161" s="327"/>
      <c r="LRI161" s="327"/>
      <c r="LRV161" s="327"/>
      <c r="LSI161" s="327"/>
      <c r="LSV161" s="327"/>
      <c r="LTI161" s="327"/>
      <c r="LTV161" s="327"/>
      <c r="LUI161" s="327"/>
      <c r="LUV161" s="327"/>
      <c r="LVI161" s="327"/>
      <c r="LVV161" s="327"/>
      <c r="LWI161" s="327"/>
      <c r="LWV161" s="327"/>
      <c r="LXI161" s="327"/>
      <c r="LXV161" s="327"/>
      <c r="LYI161" s="327"/>
      <c r="LYV161" s="327"/>
      <c r="LZI161" s="327"/>
      <c r="LZV161" s="327"/>
      <c r="MAI161" s="327"/>
      <c r="MAV161" s="327"/>
      <c r="MBI161" s="327"/>
      <c r="MBV161" s="327"/>
      <c r="MCI161" s="327"/>
      <c r="MCV161" s="327"/>
      <c r="MDI161" s="327"/>
      <c r="MDV161" s="327"/>
      <c r="MEI161" s="327"/>
      <c r="MEV161" s="327"/>
      <c r="MFI161" s="327"/>
      <c r="MFV161" s="327"/>
      <c r="MGI161" s="327"/>
      <c r="MGV161" s="327"/>
      <c r="MHI161" s="327"/>
      <c r="MHV161" s="327"/>
      <c r="MII161" s="327"/>
      <c r="MIV161" s="327"/>
      <c r="MJI161" s="327"/>
      <c r="MJV161" s="327"/>
      <c r="MKI161" s="327"/>
      <c r="MKV161" s="327"/>
      <c r="MLI161" s="327"/>
      <c r="MLV161" s="327"/>
      <c r="MMI161" s="327"/>
      <c r="MMV161" s="327"/>
      <c r="MNI161" s="327"/>
      <c r="MNV161" s="327"/>
      <c r="MOI161" s="327"/>
      <c r="MOV161" s="327"/>
      <c r="MPI161" s="327"/>
      <c r="MPV161" s="327"/>
      <c r="MQI161" s="327"/>
      <c r="MQV161" s="327"/>
      <c r="MRI161" s="327"/>
      <c r="MRV161" s="327"/>
      <c r="MSI161" s="327"/>
      <c r="MSV161" s="327"/>
      <c r="MTI161" s="327"/>
      <c r="MTV161" s="327"/>
      <c r="MUI161" s="327"/>
      <c r="MUV161" s="327"/>
      <c r="MVI161" s="327"/>
      <c r="MVV161" s="327"/>
      <c r="MWI161" s="327"/>
      <c r="MWV161" s="327"/>
      <c r="MXI161" s="327"/>
      <c r="MXV161" s="327"/>
      <c r="MYI161" s="327"/>
      <c r="MYV161" s="327"/>
      <c r="MZI161" s="327"/>
      <c r="MZV161" s="327"/>
      <c r="NAI161" s="327"/>
      <c r="NAV161" s="327"/>
      <c r="NBI161" s="327"/>
      <c r="NBV161" s="327"/>
      <c r="NCI161" s="327"/>
      <c r="NCV161" s="327"/>
      <c r="NDI161" s="327"/>
      <c r="NDV161" s="327"/>
      <c r="NEI161" s="327"/>
      <c r="NEV161" s="327"/>
      <c r="NFI161" s="327"/>
      <c r="NFV161" s="327"/>
      <c r="NGI161" s="327"/>
      <c r="NGV161" s="327"/>
      <c r="NHI161" s="327"/>
      <c r="NHV161" s="327"/>
      <c r="NII161" s="327"/>
      <c r="NIV161" s="327"/>
      <c r="NJI161" s="327"/>
      <c r="NJV161" s="327"/>
      <c r="NKI161" s="327"/>
      <c r="NKV161" s="327"/>
      <c r="NLI161" s="327"/>
      <c r="NLV161" s="327"/>
      <c r="NMI161" s="327"/>
      <c r="NMV161" s="327"/>
      <c r="NNI161" s="327"/>
      <c r="NNV161" s="327"/>
      <c r="NOI161" s="327"/>
      <c r="NOV161" s="327"/>
      <c r="NPI161" s="327"/>
      <c r="NPV161" s="327"/>
      <c r="NQI161" s="327"/>
      <c r="NQV161" s="327"/>
      <c r="NRI161" s="327"/>
      <c r="NRV161" s="327"/>
      <c r="NSI161" s="327"/>
      <c r="NSV161" s="327"/>
      <c r="NTI161" s="327"/>
      <c r="NTV161" s="327"/>
      <c r="NUI161" s="327"/>
      <c r="NUV161" s="327"/>
      <c r="NVI161" s="327"/>
      <c r="NVV161" s="327"/>
      <c r="NWI161" s="327"/>
      <c r="NWV161" s="327"/>
      <c r="NXI161" s="327"/>
      <c r="NXV161" s="327"/>
      <c r="NYI161" s="327"/>
      <c r="NYV161" s="327"/>
      <c r="NZI161" s="327"/>
      <c r="NZV161" s="327"/>
      <c r="OAI161" s="327"/>
      <c r="OAV161" s="327"/>
      <c r="OBI161" s="327"/>
      <c r="OBV161" s="327"/>
      <c r="OCI161" s="327"/>
      <c r="OCV161" s="327"/>
      <c r="ODI161" s="327"/>
      <c r="ODV161" s="327"/>
      <c r="OEI161" s="327"/>
      <c r="OEV161" s="327"/>
      <c r="OFI161" s="327"/>
      <c r="OFV161" s="327"/>
      <c r="OGI161" s="327"/>
      <c r="OGV161" s="327"/>
      <c r="OHI161" s="327"/>
      <c r="OHV161" s="327"/>
      <c r="OII161" s="327"/>
      <c r="OIV161" s="327"/>
      <c r="OJI161" s="327"/>
      <c r="OJV161" s="327"/>
      <c r="OKI161" s="327"/>
      <c r="OKV161" s="327"/>
      <c r="OLI161" s="327"/>
      <c r="OLV161" s="327"/>
      <c r="OMI161" s="327"/>
      <c r="OMV161" s="327"/>
      <c r="ONI161" s="327"/>
      <c r="ONV161" s="327"/>
      <c r="OOI161" s="327"/>
      <c r="OOV161" s="327"/>
      <c r="OPI161" s="327"/>
      <c r="OPV161" s="327"/>
      <c r="OQI161" s="327"/>
      <c r="OQV161" s="327"/>
      <c r="ORI161" s="327"/>
      <c r="ORV161" s="327"/>
      <c r="OSI161" s="327"/>
      <c r="OSV161" s="327"/>
      <c r="OTI161" s="327"/>
      <c r="OTV161" s="327"/>
      <c r="OUI161" s="327"/>
      <c r="OUV161" s="327"/>
      <c r="OVI161" s="327"/>
      <c r="OVV161" s="327"/>
      <c r="OWI161" s="327"/>
      <c r="OWV161" s="327"/>
      <c r="OXI161" s="327"/>
      <c r="OXV161" s="327"/>
      <c r="OYI161" s="327"/>
      <c r="OYV161" s="327"/>
      <c r="OZI161" s="327"/>
      <c r="OZV161" s="327"/>
      <c r="PAI161" s="327"/>
      <c r="PAV161" s="327"/>
      <c r="PBI161" s="327"/>
      <c r="PBV161" s="327"/>
      <c r="PCI161" s="327"/>
      <c r="PCV161" s="327"/>
      <c r="PDI161" s="327"/>
      <c r="PDV161" s="327"/>
      <c r="PEI161" s="327"/>
      <c r="PEV161" s="327"/>
      <c r="PFI161" s="327"/>
      <c r="PFV161" s="327"/>
      <c r="PGI161" s="327"/>
      <c r="PGV161" s="327"/>
      <c r="PHI161" s="327"/>
      <c r="PHV161" s="327"/>
      <c r="PII161" s="327"/>
      <c r="PIV161" s="327"/>
      <c r="PJI161" s="327"/>
      <c r="PJV161" s="327"/>
      <c r="PKI161" s="327"/>
      <c r="PKV161" s="327"/>
      <c r="PLI161" s="327"/>
      <c r="PLV161" s="327"/>
      <c r="PMI161" s="327"/>
      <c r="PMV161" s="327"/>
      <c r="PNI161" s="327"/>
      <c r="PNV161" s="327"/>
      <c r="POI161" s="327"/>
      <c r="POV161" s="327"/>
      <c r="PPI161" s="327"/>
      <c r="PPV161" s="327"/>
      <c r="PQI161" s="327"/>
      <c r="PQV161" s="327"/>
      <c r="PRI161" s="327"/>
      <c r="PRV161" s="327"/>
      <c r="PSI161" s="327"/>
      <c r="PSV161" s="327"/>
      <c r="PTI161" s="327"/>
      <c r="PTV161" s="327"/>
      <c r="PUI161" s="327"/>
      <c r="PUV161" s="327"/>
      <c r="PVI161" s="327"/>
      <c r="PVV161" s="327"/>
      <c r="PWI161" s="327"/>
      <c r="PWV161" s="327"/>
      <c r="PXI161" s="327"/>
      <c r="PXV161" s="327"/>
      <c r="PYI161" s="327"/>
      <c r="PYV161" s="327"/>
      <c r="PZI161" s="327"/>
      <c r="PZV161" s="327"/>
      <c r="QAI161" s="327"/>
      <c r="QAV161" s="327"/>
      <c r="QBI161" s="327"/>
      <c r="QBV161" s="327"/>
      <c r="QCI161" s="327"/>
      <c r="QCV161" s="327"/>
      <c r="QDI161" s="327"/>
      <c r="QDV161" s="327"/>
      <c r="QEI161" s="327"/>
      <c r="QEV161" s="327"/>
      <c r="QFI161" s="327"/>
      <c r="QFV161" s="327"/>
      <c r="QGI161" s="327"/>
      <c r="QGV161" s="327"/>
      <c r="QHI161" s="327"/>
      <c r="QHV161" s="327"/>
      <c r="QII161" s="327"/>
      <c r="QIV161" s="327"/>
      <c r="QJI161" s="327"/>
      <c r="QJV161" s="327"/>
      <c r="QKI161" s="327"/>
      <c r="QKV161" s="327"/>
      <c r="QLI161" s="327"/>
      <c r="QLV161" s="327"/>
      <c r="QMI161" s="327"/>
      <c r="QMV161" s="327"/>
      <c r="QNI161" s="327"/>
      <c r="QNV161" s="327"/>
      <c r="QOI161" s="327"/>
      <c r="QOV161" s="327"/>
      <c r="QPI161" s="327"/>
      <c r="QPV161" s="327"/>
      <c r="QQI161" s="327"/>
      <c r="QQV161" s="327"/>
      <c r="QRI161" s="327"/>
      <c r="QRV161" s="327"/>
      <c r="QSI161" s="327"/>
      <c r="QSV161" s="327"/>
      <c r="QTI161" s="327"/>
      <c r="QTV161" s="327"/>
      <c r="QUI161" s="327"/>
      <c r="QUV161" s="327"/>
      <c r="QVI161" s="327"/>
      <c r="QVV161" s="327"/>
      <c r="QWI161" s="327"/>
      <c r="QWV161" s="327"/>
      <c r="QXI161" s="327"/>
      <c r="QXV161" s="327"/>
      <c r="QYI161" s="327"/>
      <c r="QYV161" s="327"/>
      <c r="QZI161" s="327"/>
      <c r="QZV161" s="327"/>
      <c r="RAI161" s="327"/>
      <c r="RAV161" s="327"/>
      <c r="RBI161" s="327"/>
      <c r="RBV161" s="327"/>
      <c r="RCI161" s="327"/>
      <c r="RCV161" s="327"/>
      <c r="RDI161" s="327"/>
      <c r="RDV161" s="327"/>
      <c r="REI161" s="327"/>
      <c r="REV161" s="327"/>
      <c r="RFI161" s="327"/>
      <c r="RFV161" s="327"/>
      <c r="RGI161" s="327"/>
      <c r="RGV161" s="327"/>
      <c r="RHI161" s="327"/>
      <c r="RHV161" s="327"/>
      <c r="RII161" s="327"/>
      <c r="RIV161" s="327"/>
      <c r="RJI161" s="327"/>
      <c r="RJV161" s="327"/>
      <c r="RKI161" s="327"/>
      <c r="RKV161" s="327"/>
      <c r="RLI161" s="327"/>
      <c r="RLV161" s="327"/>
      <c r="RMI161" s="327"/>
      <c r="RMV161" s="327"/>
      <c r="RNI161" s="327"/>
      <c r="RNV161" s="327"/>
      <c r="ROI161" s="327"/>
      <c r="ROV161" s="327"/>
      <c r="RPI161" s="327"/>
      <c r="RPV161" s="327"/>
      <c r="RQI161" s="327"/>
      <c r="RQV161" s="327"/>
      <c r="RRI161" s="327"/>
      <c r="RRV161" s="327"/>
      <c r="RSI161" s="327"/>
      <c r="RSV161" s="327"/>
      <c r="RTI161" s="327"/>
      <c r="RTV161" s="327"/>
      <c r="RUI161" s="327"/>
      <c r="RUV161" s="327"/>
      <c r="RVI161" s="327"/>
      <c r="RVV161" s="327"/>
      <c r="RWI161" s="327"/>
      <c r="RWV161" s="327"/>
      <c r="RXI161" s="327"/>
      <c r="RXV161" s="327"/>
      <c r="RYI161" s="327"/>
      <c r="RYV161" s="327"/>
      <c r="RZI161" s="327"/>
      <c r="RZV161" s="327"/>
      <c r="SAI161" s="327"/>
      <c r="SAV161" s="327"/>
      <c r="SBI161" s="327"/>
      <c r="SBV161" s="327"/>
      <c r="SCI161" s="327"/>
      <c r="SCV161" s="327"/>
      <c r="SDI161" s="327"/>
      <c r="SDV161" s="327"/>
      <c r="SEI161" s="327"/>
      <c r="SEV161" s="327"/>
      <c r="SFI161" s="327"/>
      <c r="SFV161" s="327"/>
      <c r="SGI161" s="327"/>
      <c r="SGV161" s="327"/>
      <c r="SHI161" s="327"/>
      <c r="SHV161" s="327"/>
      <c r="SII161" s="327"/>
      <c r="SIV161" s="327"/>
      <c r="SJI161" s="327"/>
      <c r="SJV161" s="327"/>
      <c r="SKI161" s="327"/>
      <c r="SKV161" s="327"/>
      <c r="SLI161" s="327"/>
      <c r="SLV161" s="327"/>
      <c r="SMI161" s="327"/>
      <c r="SMV161" s="327"/>
      <c r="SNI161" s="327"/>
      <c r="SNV161" s="327"/>
      <c r="SOI161" s="327"/>
      <c r="SOV161" s="327"/>
      <c r="SPI161" s="327"/>
      <c r="SPV161" s="327"/>
      <c r="SQI161" s="327"/>
      <c r="SQV161" s="327"/>
      <c r="SRI161" s="327"/>
      <c r="SRV161" s="327"/>
      <c r="SSI161" s="327"/>
      <c r="SSV161" s="327"/>
      <c r="STI161" s="327"/>
      <c r="STV161" s="327"/>
      <c r="SUI161" s="327"/>
      <c r="SUV161" s="327"/>
      <c r="SVI161" s="327"/>
      <c r="SVV161" s="327"/>
      <c r="SWI161" s="327"/>
      <c r="SWV161" s="327"/>
      <c r="SXI161" s="327"/>
      <c r="SXV161" s="327"/>
      <c r="SYI161" s="327"/>
      <c r="SYV161" s="327"/>
      <c r="SZI161" s="327"/>
      <c r="SZV161" s="327"/>
      <c r="TAI161" s="327"/>
      <c r="TAV161" s="327"/>
      <c r="TBI161" s="327"/>
      <c r="TBV161" s="327"/>
      <c r="TCI161" s="327"/>
      <c r="TCV161" s="327"/>
      <c r="TDI161" s="327"/>
      <c r="TDV161" s="327"/>
      <c r="TEI161" s="327"/>
      <c r="TEV161" s="327"/>
      <c r="TFI161" s="327"/>
      <c r="TFV161" s="327"/>
      <c r="TGI161" s="327"/>
      <c r="TGV161" s="327"/>
      <c r="THI161" s="327"/>
      <c r="THV161" s="327"/>
      <c r="TII161" s="327"/>
      <c r="TIV161" s="327"/>
      <c r="TJI161" s="327"/>
      <c r="TJV161" s="327"/>
      <c r="TKI161" s="327"/>
      <c r="TKV161" s="327"/>
      <c r="TLI161" s="327"/>
      <c r="TLV161" s="327"/>
      <c r="TMI161" s="327"/>
      <c r="TMV161" s="327"/>
      <c r="TNI161" s="327"/>
      <c r="TNV161" s="327"/>
      <c r="TOI161" s="327"/>
      <c r="TOV161" s="327"/>
      <c r="TPI161" s="327"/>
      <c r="TPV161" s="327"/>
      <c r="TQI161" s="327"/>
      <c r="TQV161" s="327"/>
      <c r="TRI161" s="327"/>
      <c r="TRV161" s="327"/>
      <c r="TSI161" s="327"/>
      <c r="TSV161" s="327"/>
      <c r="TTI161" s="327"/>
      <c r="TTV161" s="327"/>
      <c r="TUI161" s="327"/>
      <c r="TUV161" s="327"/>
      <c r="TVI161" s="327"/>
      <c r="TVV161" s="327"/>
      <c r="TWI161" s="327"/>
      <c r="TWV161" s="327"/>
      <c r="TXI161" s="327"/>
      <c r="TXV161" s="327"/>
      <c r="TYI161" s="327"/>
      <c r="TYV161" s="327"/>
      <c r="TZI161" s="327"/>
      <c r="TZV161" s="327"/>
      <c r="UAI161" s="327"/>
      <c r="UAV161" s="327"/>
      <c r="UBI161" s="327"/>
      <c r="UBV161" s="327"/>
      <c r="UCI161" s="327"/>
      <c r="UCV161" s="327"/>
      <c r="UDI161" s="327"/>
      <c r="UDV161" s="327"/>
      <c r="UEI161" s="327"/>
      <c r="UEV161" s="327"/>
      <c r="UFI161" s="327"/>
      <c r="UFV161" s="327"/>
      <c r="UGI161" s="327"/>
      <c r="UGV161" s="327"/>
      <c r="UHI161" s="327"/>
      <c r="UHV161" s="327"/>
      <c r="UII161" s="327"/>
      <c r="UIV161" s="327"/>
      <c r="UJI161" s="327"/>
      <c r="UJV161" s="327"/>
      <c r="UKI161" s="327"/>
      <c r="UKV161" s="327"/>
      <c r="ULI161" s="327"/>
      <c r="ULV161" s="327"/>
      <c r="UMI161" s="327"/>
      <c r="UMV161" s="327"/>
      <c r="UNI161" s="327"/>
      <c r="UNV161" s="327"/>
      <c r="UOI161" s="327"/>
      <c r="UOV161" s="327"/>
      <c r="UPI161" s="327"/>
      <c r="UPV161" s="327"/>
      <c r="UQI161" s="327"/>
      <c r="UQV161" s="327"/>
      <c r="URI161" s="327"/>
      <c r="URV161" s="327"/>
      <c r="USI161" s="327"/>
      <c r="USV161" s="327"/>
      <c r="UTI161" s="327"/>
      <c r="UTV161" s="327"/>
      <c r="UUI161" s="327"/>
      <c r="UUV161" s="327"/>
      <c r="UVI161" s="327"/>
      <c r="UVV161" s="327"/>
      <c r="UWI161" s="327"/>
      <c r="UWV161" s="327"/>
      <c r="UXI161" s="327"/>
      <c r="UXV161" s="327"/>
      <c r="UYI161" s="327"/>
      <c r="UYV161" s="327"/>
      <c r="UZI161" s="327"/>
      <c r="UZV161" s="327"/>
      <c r="VAI161" s="327"/>
      <c r="VAV161" s="327"/>
      <c r="VBI161" s="327"/>
      <c r="VBV161" s="327"/>
      <c r="VCI161" s="327"/>
      <c r="VCV161" s="327"/>
      <c r="VDI161" s="327"/>
      <c r="VDV161" s="327"/>
      <c r="VEI161" s="327"/>
      <c r="VEV161" s="327"/>
      <c r="VFI161" s="327"/>
      <c r="VFV161" s="327"/>
      <c r="VGI161" s="327"/>
      <c r="VGV161" s="327"/>
      <c r="VHI161" s="327"/>
      <c r="VHV161" s="327"/>
      <c r="VII161" s="327"/>
      <c r="VIV161" s="327"/>
      <c r="VJI161" s="327"/>
      <c r="VJV161" s="327"/>
      <c r="VKI161" s="327"/>
      <c r="VKV161" s="327"/>
      <c r="VLI161" s="327"/>
      <c r="VLV161" s="327"/>
      <c r="VMI161" s="327"/>
      <c r="VMV161" s="327"/>
      <c r="VNI161" s="327"/>
      <c r="VNV161" s="327"/>
      <c r="VOI161" s="327"/>
      <c r="VOV161" s="327"/>
      <c r="VPI161" s="327"/>
      <c r="VPV161" s="327"/>
      <c r="VQI161" s="327"/>
      <c r="VQV161" s="327"/>
      <c r="VRI161" s="327"/>
      <c r="VRV161" s="327"/>
      <c r="VSI161" s="327"/>
      <c r="VSV161" s="327"/>
      <c r="VTI161" s="327"/>
      <c r="VTV161" s="327"/>
      <c r="VUI161" s="327"/>
      <c r="VUV161" s="327"/>
      <c r="VVI161" s="327"/>
      <c r="VVV161" s="327"/>
      <c r="VWI161" s="327"/>
      <c r="VWV161" s="327"/>
      <c r="VXI161" s="327"/>
      <c r="VXV161" s="327"/>
      <c r="VYI161" s="327"/>
      <c r="VYV161" s="327"/>
      <c r="VZI161" s="327"/>
      <c r="VZV161" s="327"/>
      <c r="WAI161" s="327"/>
      <c r="WAV161" s="327"/>
      <c r="WBI161" s="327"/>
      <c r="WBV161" s="327"/>
      <c r="WCI161" s="327"/>
      <c r="WCV161" s="327"/>
      <c r="WDI161" s="327"/>
      <c r="WDV161" s="327"/>
      <c r="WEI161" s="327"/>
      <c r="WEV161" s="327"/>
      <c r="WFI161" s="327"/>
      <c r="WFV161" s="327"/>
      <c r="WGI161" s="327"/>
      <c r="WGV161" s="327"/>
      <c r="WHI161" s="327"/>
      <c r="WHV161" s="327"/>
      <c r="WII161" s="327"/>
      <c r="WIV161" s="327"/>
      <c r="WJI161" s="327"/>
      <c r="WJV161" s="327"/>
      <c r="WKI161" s="327"/>
      <c r="WKV161" s="327"/>
      <c r="WLI161" s="327"/>
      <c r="WLV161" s="327"/>
      <c r="WMI161" s="327"/>
      <c r="WMV161" s="327"/>
      <c r="WNI161" s="327"/>
      <c r="WNV161" s="327"/>
      <c r="WOI161" s="327"/>
      <c r="WOV161" s="327"/>
      <c r="WPI161" s="327"/>
      <c r="WPV161" s="327"/>
      <c r="WQI161" s="327"/>
      <c r="WQV161" s="327"/>
      <c r="WRI161" s="327"/>
      <c r="WRV161" s="327"/>
      <c r="WSI161" s="327"/>
      <c r="WSV161" s="327"/>
      <c r="WTI161" s="327"/>
      <c r="WTV161" s="327"/>
      <c r="WUI161" s="327"/>
      <c r="WUV161" s="327"/>
      <c r="WVI161" s="327"/>
      <c r="WVV161" s="327"/>
      <c r="WWI161" s="327"/>
      <c r="WWV161" s="327"/>
      <c r="WXI161" s="327"/>
      <c r="WXV161" s="327"/>
      <c r="WYI161" s="327"/>
      <c r="WYV161" s="327"/>
      <c r="WZI161" s="327"/>
      <c r="WZV161" s="327"/>
      <c r="XAI161" s="327"/>
      <c r="XAV161" s="327"/>
      <c r="XBI161" s="327"/>
      <c r="XBV161" s="327"/>
      <c r="XCI161" s="327"/>
      <c r="XCV161" s="327"/>
      <c r="XDI161" s="327"/>
      <c r="XDV161" s="327"/>
      <c r="XEI161" s="327"/>
      <c r="XEV161" s="327"/>
    </row>
    <row r="162" spans="2:1023 1036:2037 2050:3064 3077:4091 4104:5118 5131:6132 6145:7159 7172:8186 8199:9213 9226:10240 10253:11254 11267:12281 12294:13308 13321:14335 14348:15349 15362:16376" x14ac:dyDescent="0.35">
      <c r="B162" s="326"/>
      <c r="C162" s="326"/>
      <c r="D162" s="326"/>
      <c r="E162" s="326"/>
      <c r="F162" s="326"/>
      <c r="G162" s="326"/>
      <c r="H162" s="326"/>
      <c r="I162" s="326"/>
      <c r="J162" s="330"/>
      <c r="K162" s="326"/>
      <c r="L162" s="326"/>
      <c r="M162" s="326"/>
      <c r="N162" s="326"/>
    </row>
    <row r="163" spans="2:1023 1036:2037 2050:3064 3077:4091 4104:5118 5131:6132 6145:7159 7172:8186 8199:9213 9226:10240 10253:11254 11267:12281 12294:13308 13321:14335 14348:15349 15362:16376" ht="16" x14ac:dyDescent="0.35">
      <c r="G163" s="266"/>
      <c r="I163" s="279"/>
      <c r="J163" s="335"/>
      <c r="K163" s="280"/>
    </row>
    <row r="164" spans="2:1023 1036:2037 2050:3064 3077:4091 4104:5118 5131:6132 6145:7159 7172:8186 8199:9213 9226:10240 10253:11254 11267:12281 12294:13308 13321:14335 14348:15349 15362:16376" x14ac:dyDescent="0.35">
      <c r="C164" s="263" t="s">
        <v>517</v>
      </c>
    </row>
    <row r="165" spans="2:1023 1036:2037 2050:3064 3077:4091 4104:5118 5131:6132 6145:7159 7172:8186 8199:9213 9226:10240 10253:11254 11267:12281 12294:13308 13321:14335 14348:15349 15362:16376" ht="22.5" x14ac:dyDescent="0.35">
      <c r="C165" s="206" t="s">
        <v>481</v>
      </c>
      <c r="D165" s="205"/>
      <c r="E165" s="205"/>
      <c r="F165" s="205"/>
      <c r="G165" s="205"/>
      <c r="H165" s="205"/>
      <c r="I165" s="205"/>
      <c r="J165" s="336"/>
      <c r="K165" s="205"/>
    </row>
    <row r="166" spans="2:1023 1036:2037 2050:3064 3077:4091 4104:5118 5131:6132 6145:7159 7172:8186 8199:9213 9226:10240 10253:11254 11267:12281 12294:13308 13321:14335 14348:15349 15362:16376" x14ac:dyDescent="0.35">
      <c r="C166" s="320" t="s">
        <v>518</v>
      </c>
      <c r="D166" s="320"/>
      <c r="E166" s="320"/>
      <c r="F166" s="320"/>
      <c r="G166" s="207"/>
      <c r="H166" s="320"/>
      <c r="I166" s="320"/>
      <c r="J166" s="337"/>
      <c r="K166" s="320"/>
    </row>
    <row r="167" spans="2:1023 1036:2037 2050:3064 3077:4091 4104:5118 5131:6132 6145:7159 7172:8186 8199:9213 9226:10240 10253:11254 11267:12281 12294:13308 13321:14335 14348:15349 15362:16376" x14ac:dyDescent="0.35">
      <c r="C167" s="320"/>
      <c r="D167" s="320"/>
      <c r="E167" s="320"/>
      <c r="F167" s="320"/>
      <c r="G167" s="207"/>
      <c r="H167" s="320"/>
      <c r="I167" s="320"/>
      <c r="J167" s="337"/>
      <c r="K167" s="320"/>
    </row>
    <row r="168" spans="2:1023 1036:2037 2050:3064 3077:4091 4104:5118 5131:6132 6145:7159 7172:8186 8199:9213 9226:10240 10253:11254 11267:12281 12294:13308 13321:14335 14348:15349 15362:16376" x14ac:dyDescent="0.35">
      <c r="C168" s="320" t="s">
        <v>483</v>
      </c>
      <c r="D168" s="392"/>
      <c r="E168" s="320"/>
      <c r="F168" s="320"/>
      <c r="G168" s="320"/>
      <c r="H168" s="320"/>
      <c r="I168" s="320"/>
      <c r="J168" s="337"/>
      <c r="K168" s="320"/>
    </row>
    <row r="169" spans="2:1023 1036:2037 2050:3064 3077:4091 4104:5118 5131:6132 6145:7159 7172:8186 8199:9213 9226:10240 10253:11254 11267:12281 12294:13308 13321:14335 14348:15349 15362:16376" x14ac:dyDescent="0.35">
      <c r="C169" s="208" t="s">
        <v>500</v>
      </c>
      <c r="D169" s="208" t="s">
        <v>422</v>
      </c>
      <c r="E169" s="208" t="s">
        <v>421</v>
      </c>
      <c r="F169" s="209" t="s">
        <v>423</v>
      </c>
      <c r="G169" s="210" t="s">
        <v>390</v>
      </c>
      <c r="H169" s="210" t="s">
        <v>519</v>
      </c>
      <c r="I169" s="320"/>
      <c r="J169" s="337"/>
      <c r="K169" s="320"/>
    </row>
    <row r="170" spans="2:1023 1036:2037 2050:3064 3077:4091 4104:5118 5131:6132 6145:7159 7172:8186 8199:9213 9226:10240 10253:11254 11267:12281 12294:13308 13321:14335 14348:15349 15362:16376" x14ac:dyDescent="0.35">
      <c r="C170" s="367" t="s">
        <v>355</v>
      </c>
      <c r="D170" s="367" t="s">
        <v>308</v>
      </c>
      <c r="E170" s="367" t="s">
        <v>485</v>
      </c>
      <c r="F170" s="368">
        <v>2533547240</v>
      </c>
      <c r="G170" s="367" t="s">
        <v>96</v>
      </c>
      <c r="H170" s="367" t="s">
        <v>394</v>
      </c>
      <c r="I170" s="320"/>
      <c r="J170" s="320"/>
      <c r="K170" s="320"/>
    </row>
    <row r="171" spans="2:1023 1036:2037 2050:3064 3077:4091 4104:5118 5131:6132 6145:7159 7172:8186 8199:9213 9226:10240 10253:11254 11267:12281 12294:13308 13321:14335 14348:15349 15362:16376" x14ac:dyDescent="0.35">
      <c r="C171" s="369" t="s">
        <v>348</v>
      </c>
      <c r="D171" s="369" t="s">
        <v>308</v>
      </c>
      <c r="E171" s="369" t="s">
        <v>485</v>
      </c>
      <c r="F171" s="370">
        <v>45286134092</v>
      </c>
      <c r="G171" s="369" t="s">
        <v>96</v>
      </c>
      <c r="H171" s="369" t="s">
        <v>402</v>
      </c>
      <c r="I171" s="320"/>
      <c r="J171" s="320"/>
      <c r="K171" s="320"/>
    </row>
    <row r="172" spans="2:1023 1036:2037 2050:3064 3077:4091 4104:5118 5131:6132 6145:7159 7172:8186 8199:9213 9226:10240 10253:11254 11267:12281 12294:13308 13321:14335 14348:15349 15362:16376" x14ac:dyDescent="0.35">
      <c r="C172" s="367" t="s">
        <v>364</v>
      </c>
      <c r="D172" s="367" t="s">
        <v>308</v>
      </c>
      <c r="E172" s="367" t="s">
        <v>485</v>
      </c>
      <c r="F172" s="368">
        <v>710787233</v>
      </c>
      <c r="G172" s="367" t="s">
        <v>96</v>
      </c>
      <c r="H172" s="367" t="s">
        <v>513</v>
      </c>
      <c r="I172" s="320"/>
      <c r="J172" s="320"/>
      <c r="K172" s="320"/>
    </row>
    <row r="173" spans="2:1023 1036:2037 2050:3064 3077:4091 4104:5118 5131:6132 6145:7159 7172:8186 8199:9213 9226:10240 10253:11254 11267:12281 12294:13308 13321:14335 14348:15349 15362:16376" x14ac:dyDescent="0.35">
      <c r="C173" s="367" t="s">
        <v>364</v>
      </c>
      <c r="D173" s="367" t="s">
        <v>308</v>
      </c>
      <c r="E173" s="367" t="s">
        <v>487</v>
      </c>
      <c r="F173" s="368">
        <v>90276611</v>
      </c>
      <c r="G173" s="367" t="s">
        <v>96</v>
      </c>
      <c r="H173" s="367" t="s">
        <v>513</v>
      </c>
      <c r="I173" s="320"/>
      <c r="J173" s="320"/>
      <c r="K173" s="320"/>
    </row>
    <row r="174" spans="2:1023 1036:2037 2050:3064 3077:4091 4104:5118 5131:6132 6145:7159 7172:8186 8199:9213 9226:10240 10253:11254 11267:12281 12294:13308 13321:14335 14348:15349 15362:16376" x14ac:dyDescent="0.35">
      <c r="C174" s="369" t="s">
        <v>351</v>
      </c>
      <c r="D174" s="369" t="s">
        <v>308</v>
      </c>
      <c r="E174" s="369" t="s">
        <v>485</v>
      </c>
      <c r="F174" s="370">
        <v>2634148291</v>
      </c>
      <c r="G174" s="369" t="s">
        <v>96</v>
      </c>
      <c r="H174" s="369" t="s">
        <v>391</v>
      </c>
      <c r="I174" s="320"/>
      <c r="J174" s="320"/>
      <c r="K174" s="320"/>
    </row>
    <row r="175" spans="2:1023 1036:2037 2050:3064 3077:4091 4104:5118 5131:6132 6145:7159 7172:8186 8199:9213 9226:10240 10253:11254 11267:12281 12294:13308 13321:14335 14348:15349 15362:16376" x14ac:dyDescent="0.35">
      <c r="C175" s="369" t="s">
        <v>374</v>
      </c>
      <c r="D175" s="369" t="s">
        <v>308</v>
      </c>
      <c r="E175" s="369" t="s">
        <v>485</v>
      </c>
      <c r="F175" s="370">
        <v>492117280</v>
      </c>
      <c r="G175" s="369" t="s">
        <v>96</v>
      </c>
      <c r="H175" s="369" t="s">
        <v>398</v>
      </c>
      <c r="I175" s="320"/>
      <c r="J175" s="320"/>
      <c r="K175" s="320"/>
    </row>
    <row r="176" spans="2:1023 1036:2037 2050:3064 3077:4091 4104:5118 5131:6132 6145:7159 7172:8186 8199:9213 9226:10240 10253:11254 11267:12281 12294:13308 13321:14335 14348:15349 15362:16376" x14ac:dyDescent="0.35">
      <c r="C176" s="369" t="s">
        <v>379</v>
      </c>
      <c r="D176" s="369" t="s">
        <v>308</v>
      </c>
      <c r="E176" s="369" t="s">
        <v>485</v>
      </c>
      <c r="F176" s="370">
        <v>1056966164</v>
      </c>
      <c r="G176" s="369" t="s">
        <v>96</v>
      </c>
      <c r="H176" s="369" t="s">
        <v>398</v>
      </c>
      <c r="I176" s="320"/>
      <c r="J176" s="320"/>
      <c r="K176" s="320"/>
    </row>
    <row r="177" spans="3:11" x14ac:dyDescent="0.35">
      <c r="C177" s="367" t="s">
        <v>342</v>
      </c>
      <c r="D177" s="367" t="s">
        <v>308</v>
      </c>
      <c r="E177" s="367" t="s">
        <v>485</v>
      </c>
      <c r="F177" s="368">
        <v>3156061396</v>
      </c>
      <c r="G177" s="367" t="s">
        <v>96</v>
      </c>
      <c r="H177" s="367" t="s">
        <v>398</v>
      </c>
      <c r="I177" s="320" t="s">
        <v>520</v>
      </c>
      <c r="J177" s="320"/>
      <c r="K177" s="320"/>
    </row>
    <row r="178" spans="3:11" x14ac:dyDescent="0.35">
      <c r="C178" s="369" t="s">
        <v>342</v>
      </c>
      <c r="D178" s="369" t="s">
        <v>308</v>
      </c>
      <c r="E178" s="369" t="s">
        <v>487</v>
      </c>
      <c r="F178" s="370">
        <v>3771634494</v>
      </c>
      <c r="G178" s="369" t="s">
        <v>96</v>
      </c>
      <c r="H178" s="369" t="s">
        <v>398</v>
      </c>
      <c r="I178" s="403" t="s">
        <v>490</v>
      </c>
      <c r="J178" s="398">
        <v>3681950370672.9321</v>
      </c>
      <c r="K178" s="320"/>
    </row>
    <row r="179" spans="3:11" x14ac:dyDescent="0.35">
      <c r="C179" s="369" t="s">
        <v>346</v>
      </c>
      <c r="D179" s="369" t="s">
        <v>308</v>
      </c>
      <c r="E179" s="369" t="s">
        <v>485</v>
      </c>
      <c r="F179" s="370">
        <v>15151547016</v>
      </c>
      <c r="G179" s="369" t="s">
        <v>96</v>
      </c>
      <c r="H179" s="369" t="s">
        <v>398</v>
      </c>
      <c r="I179" s="404" t="s">
        <v>521</v>
      </c>
      <c r="J179" s="405">
        <v>657101670110</v>
      </c>
      <c r="K179" s="320"/>
    </row>
    <row r="180" spans="3:11" x14ac:dyDescent="0.35">
      <c r="C180" s="367" t="s">
        <v>352</v>
      </c>
      <c r="D180" s="367" t="s">
        <v>308</v>
      </c>
      <c r="E180" s="367" t="s">
        <v>485</v>
      </c>
      <c r="F180" s="368">
        <v>21363819910</v>
      </c>
      <c r="G180" s="367" t="s">
        <v>96</v>
      </c>
      <c r="H180" s="367" t="s">
        <v>398</v>
      </c>
      <c r="I180" s="406" t="s">
        <v>489</v>
      </c>
      <c r="J180" s="402">
        <f>SUM(J178:J179)</f>
        <v>4339052040782.9321</v>
      </c>
      <c r="K180" s="320"/>
    </row>
    <row r="181" spans="3:11" x14ac:dyDescent="0.35">
      <c r="C181" s="367" t="s">
        <v>360</v>
      </c>
      <c r="D181" s="367" t="s">
        <v>308</v>
      </c>
      <c r="E181" s="367" t="s">
        <v>487</v>
      </c>
      <c r="F181" s="368">
        <v>25421809</v>
      </c>
      <c r="G181" s="367" t="s">
        <v>96</v>
      </c>
      <c r="H181" s="367" t="s">
        <v>398</v>
      </c>
      <c r="I181" s="407"/>
      <c r="J181" s="408"/>
      <c r="K181" s="320"/>
    </row>
    <row r="182" spans="3:11" x14ac:dyDescent="0.35">
      <c r="C182" s="369" t="s">
        <v>360</v>
      </c>
      <c r="D182" s="369" t="s">
        <v>308</v>
      </c>
      <c r="E182" s="369" t="s">
        <v>485</v>
      </c>
      <c r="F182" s="370">
        <v>2370294413</v>
      </c>
      <c r="G182" s="369" t="s">
        <v>96</v>
      </c>
      <c r="H182" s="369" t="s">
        <v>398</v>
      </c>
      <c r="I182" s="409" t="s">
        <v>522</v>
      </c>
      <c r="J182" s="410">
        <v>3306515091671.6919</v>
      </c>
      <c r="K182" s="320"/>
    </row>
    <row r="183" spans="3:11" x14ac:dyDescent="0.35">
      <c r="C183" s="367" t="s">
        <v>378</v>
      </c>
      <c r="D183" s="367" t="s">
        <v>308</v>
      </c>
      <c r="E183" s="367" t="s">
        <v>485</v>
      </c>
      <c r="F183" s="368">
        <v>304406560</v>
      </c>
      <c r="G183" s="367" t="s">
        <v>96</v>
      </c>
      <c r="H183" s="367" t="s">
        <v>398</v>
      </c>
      <c r="I183" s="404" t="s">
        <v>523</v>
      </c>
      <c r="J183" s="405">
        <v>282720249491.24487</v>
      </c>
      <c r="K183" s="320"/>
    </row>
    <row r="184" spans="3:11" x14ac:dyDescent="0.35">
      <c r="C184" s="369" t="s">
        <v>378</v>
      </c>
      <c r="D184" s="369" t="s">
        <v>308</v>
      </c>
      <c r="E184" s="369" t="s">
        <v>487</v>
      </c>
      <c r="F184" s="370">
        <v>7300866</v>
      </c>
      <c r="G184" s="369" t="s">
        <v>96</v>
      </c>
      <c r="H184" s="369" t="s">
        <v>398</v>
      </c>
      <c r="I184" s="406" t="s">
        <v>524</v>
      </c>
      <c r="J184" s="399">
        <f>SUM(J182:J183)</f>
        <v>3589235341162.9365</v>
      </c>
      <c r="K184" s="320"/>
    </row>
    <row r="185" spans="3:11" x14ac:dyDescent="0.35">
      <c r="C185" s="369" t="s">
        <v>358</v>
      </c>
      <c r="D185" s="367" t="s">
        <v>308</v>
      </c>
      <c r="E185" s="367" t="s">
        <v>485</v>
      </c>
      <c r="F185" s="368">
        <v>32497122</v>
      </c>
      <c r="G185" s="367" t="s">
        <v>96</v>
      </c>
      <c r="H185" s="367" t="s">
        <v>398</v>
      </c>
      <c r="I185" s="320"/>
      <c r="J185" s="320"/>
      <c r="K185" s="320"/>
    </row>
    <row r="186" spans="3:11" x14ac:dyDescent="0.35">
      <c r="C186" s="367" t="s">
        <v>380</v>
      </c>
      <c r="D186" s="367" t="s">
        <v>308</v>
      </c>
      <c r="E186" s="367" t="s">
        <v>485</v>
      </c>
      <c r="F186" s="368">
        <v>206699969</v>
      </c>
      <c r="G186" s="367" t="s">
        <v>96</v>
      </c>
      <c r="H186" s="367" t="s">
        <v>398</v>
      </c>
      <c r="I186" s="400" t="s">
        <v>525</v>
      </c>
      <c r="J186" s="401">
        <f>SUM(J178-J184)</f>
        <v>92715029509.995605</v>
      </c>
      <c r="K186" s="320"/>
    </row>
    <row r="187" spans="3:11" x14ac:dyDescent="0.35">
      <c r="C187" s="367" t="s">
        <v>380</v>
      </c>
      <c r="D187" s="367" t="s">
        <v>308</v>
      </c>
      <c r="E187" s="367" t="s">
        <v>487</v>
      </c>
      <c r="F187" s="368">
        <v>91944104</v>
      </c>
      <c r="G187" s="367" t="s">
        <v>96</v>
      </c>
      <c r="H187" s="367" t="s">
        <v>398</v>
      </c>
      <c r="I187" s="320"/>
      <c r="J187" s="320"/>
      <c r="K187" s="320"/>
    </row>
    <row r="188" spans="3:11" x14ac:dyDescent="0.35">
      <c r="C188" s="369" t="s">
        <v>357</v>
      </c>
      <c r="D188" s="369" t="s">
        <v>308</v>
      </c>
      <c r="E188" s="369" t="s">
        <v>485</v>
      </c>
      <c r="F188" s="370">
        <v>18744510619</v>
      </c>
      <c r="G188" s="369" t="s">
        <v>96</v>
      </c>
      <c r="H188" s="369" t="s">
        <v>398</v>
      </c>
      <c r="I188" s="320"/>
      <c r="J188" s="320"/>
      <c r="K188" s="320"/>
    </row>
    <row r="189" spans="3:11" x14ac:dyDescent="0.35">
      <c r="C189" s="367" t="s">
        <v>357</v>
      </c>
      <c r="D189" s="367" t="s">
        <v>308</v>
      </c>
      <c r="E189" s="367" t="s">
        <v>487</v>
      </c>
      <c r="F189" s="368">
        <v>4692600917</v>
      </c>
      <c r="G189" s="367" t="s">
        <v>96</v>
      </c>
      <c r="H189" s="367" t="s">
        <v>398</v>
      </c>
      <c r="I189" s="320"/>
      <c r="J189" s="337"/>
      <c r="K189" s="320"/>
    </row>
    <row r="190" spans="3:11" x14ac:dyDescent="0.35">
      <c r="C190" s="367" t="s">
        <v>354</v>
      </c>
      <c r="D190" s="367" t="s">
        <v>308</v>
      </c>
      <c r="E190" s="367" t="s">
        <v>485</v>
      </c>
      <c r="F190" s="368">
        <v>10340239790</v>
      </c>
      <c r="G190" s="367" t="s">
        <v>96</v>
      </c>
      <c r="H190" s="367" t="s">
        <v>398</v>
      </c>
      <c r="I190" s="320"/>
      <c r="J190" s="207"/>
      <c r="K190" s="320"/>
    </row>
    <row r="191" spans="3:11" x14ac:dyDescent="0.35">
      <c r="C191" s="369" t="s">
        <v>354</v>
      </c>
      <c r="D191" s="369" t="s">
        <v>308</v>
      </c>
      <c r="E191" s="369" t="s">
        <v>487</v>
      </c>
      <c r="F191" s="370">
        <v>89929315</v>
      </c>
      <c r="G191" s="369" t="s">
        <v>96</v>
      </c>
      <c r="H191" s="369" t="s">
        <v>398</v>
      </c>
      <c r="I191" s="320"/>
      <c r="J191" s="320"/>
      <c r="K191" s="320"/>
    </row>
    <row r="192" spans="3:11" x14ac:dyDescent="0.35">
      <c r="C192" s="367" t="s">
        <v>366</v>
      </c>
      <c r="D192" s="367" t="s">
        <v>308</v>
      </c>
      <c r="E192" s="367" t="s">
        <v>485</v>
      </c>
      <c r="F192" s="368">
        <v>2259174365</v>
      </c>
      <c r="G192" s="367" t="s">
        <v>96</v>
      </c>
      <c r="H192" s="367" t="s">
        <v>398</v>
      </c>
      <c r="I192" s="320"/>
      <c r="J192" s="320"/>
      <c r="K192" s="320"/>
    </row>
    <row r="193" spans="3:11" x14ac:dyDescent="0.35">
      <c r="C193" s="367" t="s">
        <v>366</v>
      </c>
      <c r="D193" s="367" t="s">
        <v>308</v>
      </c>
      <c r="E193" s="367" t="s">
        <v>487</v>
      </c>
      <c r="F193" s="368">
        <v>264627941</v>
      </c>
      <c r="G193" s="367" t="s">
        <v>96</v>
      </c>
      <c r="H193" s="367" t="s">
        <v>398</v>
      </c>
      <c r="I193" s="320"/>
      <c r="J193" s="320"/>
      <c r="K193" s="320"/>
    </row>
    <row r="194" spans="3:11" x14ac:dyDescent="0.35">
      <c r="C194" s="369" t="s">
        <v>369</v>
      </c>
      <c r="D194" s="369" t="s">
        <v>308</v>
      </c>
      <c r="E194" s="369" t="s">
        <v>487</v>
      </c>
      <c r="F194" s="370">
        <v>1981498284</v>
      </c>
      <c r="G194" s="369" t="s">
        <v>96</v>
      </c>
      <c r="H194" s="369" t="s">
        <v>398</v>
      </c>
      <c r="I194" s="320"/>
      <c r="J194" s="320"/>
      <c r="K194" s="320"/>
    </row>
    <row r="195" spans="3:11" x14ac:dyDescent="0.35">
      <c r="C195" s="369" t="s">
        <v>369</v>
      </c>
      <c r="D195" s="369" t="s">
        <v>308</v>
      </c>
      <c r="E195" s="369" t="s">
        <v>485</v>
      </c>
      <c r="F195" s="370">
        <v>35778596</v>
      </c>
      <c r="G195" s="369" t="s">
        <v>96</v>
      </c>
      <c r="H195" s="369" t="s">
        <v>398</v>
      </c>
      <c r="I195" s="320"/>
      <c r="J195" s="320"/>
      <c r="K195" s="320"/>
    </row>
    <row r="196" spans="3:11" x14ac:dyDescent="0.35">
      <c r="C196" s="369" t="s">
        <v>372</v>
      </c>
      <c r="D196" s="369" t="s">
        <v>308</v>
      </c>
      <c r="E196" s="369" t="s">
        <v>487</v>
      </c>
      <c r="F196" s="370">
        <v>4576579</v>
      </c>
      <c r="G196" s="369" t="s">
        <v>96</v>
      </c>
      <c r="H196" s="369" t="s">
        <v>398</v>
      </c>
      <c r="I196" s="320"/>
      <c r="J196" s="397"/>
      <c r="K196" s="320"/>
    </row>
    <row r="197" spans="3:11" x14ac:dyDescent="0.35">
      <c r="C197" s="367" t="s">
        <v>372</v>
      </c>
      <c r="D197" s="367" t="s">
        <v>308</v>
      </c>
      <c r="E197" s="367" t="s">
        <v>485</v>
      </c>
      <c r="F197" s="368">
        <v>27680130</v>
      </c>
      <c r="G197" s="367" t="s">
        <v>96</v>
      </c>
      <c r="H197" s="367" t="s">
        <v>398</v>
      </c>
      <c r="I197" s="320"/>
      <c r="J197" s="320"/>
      <c r="K197" s="320"/>
    </row>
    <row r="198" spans="3:11" x14ac:dyDescent="0.35">
      <c r="C198" s="369" t="s">
        <v>377</v>
      </c>
      <c r="D198" s="369" t="s">
        <v>308</v>
      </c>
      <c r="E198" s="369" t="s">
        <v>485</v>
      </c>
      <c r="F198" s="370">
        <v>100271449</v>
      </c>
      <c r="G198" s="369" t="s">
        <v>96</v>
      </c>
      <c r="H198" s="369" t="s">
        <v>398</v>
      </c>
      <c r="I198" s="320"/>
      <c r="J198" s="320"/>
      <c r="K198" s="320"/>
    </row>
    <row r="199" spans="3:11" x14ac:dyDescent="0.35">
      <c r="C199" s="367" t="s">
        <v>371</v>
      </c>
      <c r="D199" s="367" t="s">
        <v>308</v>
      </c>
      <c r="E199" s="367" t="s">
        <v>485</v>
      </c>
      <c r="F199" s="368">
        <v>35225090</v>
      </c>
      <c r="G199" s="367" t="s">
        <v>96</v>
      </c>
      <c r="H199" s="367" t="s">
        <v>398</v>
      </c>
      <c r="I199" s="320"/>
      <c r="J199" s="320"/>
      <c r="K199" s="320"/>
    </row>
    <row r="200" spans="3:11" x14ac:dyDescent="0.35">
      <c r="C200" s="369" t="s">
        <v>371</v>
      </c>
      <c r="D200" s="369" t="s">
        <v>308</v>
      </c>
      <c r="E200" s="369" t="s">
        <v>487</v>
      </c>
      <c r="F200" s="370">
        <v>61185250</v>
      </c>
      <c r="G200" s="369" t="s">
        <v>96</v>
      </c>
      <c r="H200" s="369" t="s">
        <v>398</v>
      </c>
      <c r="I200" s="320"/>
      <c r="J200" s="320"/>
      <c r="K200" s="320"/>
    </row>
    <row r="201" spans="3:11" x14ac:dyDescent="0.35">
      <c r="C201" s="369" t="s">
        <v>361</v>
      </c>
      <c r="D201" s="369" t="s">
        <v>308</v>
      </c>
      <c r="E201" s="369" t="s">
        <v>485</v>
      </c>
      <c r="F201" s="370">
        <v>82098330</v>
      </c>
      <c r="G201" s="369" t="s">
        <v>96</v>
      </c>
      <c r="H201" s="369" t="s">
        <v>398</v>
      </c>
      <c r="I201" s="320"/>
      <c r="J201" s="320"/>
      <c r="K201" s="320"/>
    </row>
    <row r="202" spans="3:11" x14ac:dyDescent="0.35">
      <c r="C202" s="367" t="s">
        <v>356</v>
      </c>
      <c r="D202" s="367" t="s">
        <v>308</v>
      </c>
      <c r="E202" s="367" t="s">
        <v>485</v>
      </c>
      <c r="F202" s="368">
        <v>3695692137</v>
      </c>
      <c r="G202" s="367" t="s">
        <v>96</v>
      </c>
      <c r="H202" s="367" t="s">
        <v>398</v>
      </c>
      <c r="I202" s="320"/>
      <c r="J202" s="320"/>
      <c r="K202" s="320"/>
    </row>
    <row r="203" spans="3:11" x14ac:dyDescent="0.35">
      <c r="C203" s="369" t="s">
        <v>376</v>
      </c>
      <c r="D203" s="369" t="s">
        <v>308</v>
      </c>
      <c r="E203" s="369" t="s">
        <v>485</v>
      </c>
      <c r="F203" s="370">
        <v>307547436</v>
      </c>
      <c r="G203" s="369" t="s">
        <v>96</v>
      </c>
      <c r="H203" s="369" t="s">
        <v>398</v>
      </c>
      <c r="I203" s="320"/>
      <c r="J203" s="320"/>
      <c r="K203" s="320"/>
    </row>
    <row r="204" spans="3:11" x14ac:dyDescent="0.35">
      <c r="C204" s="369" t="s">
        <v>366</v>
      </c>
      <c r="D204" s="369" t="s">
        <v>308</v>
      </c>
      <c r="E204" s="369" t="s">
        <v>485</v>
      </c>
      <c r="F204" s="370">
        <v>7034343319</v>
      </c>
      <c r="G204" s="369" t="s">
        <v>96</v>
      </c>
      <c r="H204" s="369" t="s">
        <v>398</v>
      </c>
      <c r="I204" s="320"/>
      <c r="J204" s="320"/>
      <c r="K204" s="320"/>
    </row>
    <row r="205" spans="3:11" x14ac:dyDescent="0.35">
      <c r="C205" s="369" t="s">
        <v>367</v>
      </c>
      <c r="D205" s="369" t="s">
        <v>308</v>
      </c>
      <c r="E205" s="369" t="s">
        <v>485</v>
      </c>
      <c r="F205" s="370">
        <v>84510871</v>
      </c>
      <c r="G205" s="369" t="s">
        <v>96</v>
      </c>
      <c r="H205" s="369" t="s">
        <v>398</v>
      </c>
      <c r="I205" s="320"/>
      <c r="J205" s="320"/>
      <c r="K205" s="320"/>
    </row>
    <row r="206" spans="3:11" x14ac:dyDescent="0.35">
      <c r="C206" s="369" t="s">
        <v>370</v>
      </c>
      <c r="D206" s="369" t="s">
        <v>308</v>
      </c>
      <c r="E206" s="369" t="s">
        <v>485</v>
      </c>
      <c r="F206" s="370">
        <v>52582591</v>
      </c>
      <c r="G206" s="369" t="s">
        <v>96</v>
      </c>
      <c r="H206" s="369" t="s">
        <v>398</v>
      </c>
      <c r="I206" s="320"/>
      <c r="J206" s="320"/>
      <c r="K206" s="320"/>
    </row>
    <row r="207" spans="3:11" x14ac:dyDescent="0.35">
      <c r="C207" s="415" t="s">
        <v>355</v>
      </c>
      <c r="D207" s="415" t="s">
        <v>308</v>
      </c>
      <c r="E207" s="415" t="s">
        <v>484</v>
      </c>
      <c r="F207" s="416">
        <v>12354688199</v>
      </c>
      <c r="G207" s="320" t="s">
        <v>96</v>
      </c>
      <c r="H207" s="415" t="s">
        <v>394</v>
      </c>
      <c r="I207" s="320"/>
      <c r="J207" s="320"/>
      <c r="K207" s="320"/>
    </row>
    <row r="208" spans="3:11" x14ac:dyDescent="0.35">
      <c r="C208" s="415" t="s">
        <v>348</v>
      </c>
      <c r="D208" s="415" t="s">
        <v>308</v>
      </c>
      <c r="E208" s="415" t="s">
        <v>484</v>
      </c>
      <c r="F208" s="416">
        <v>22638338133.938202</v>
      </c>
      <c r="G208" s="320" t="s">
        <v>96</v>
      </c>
      <c r="H208" s="415" t="s">
        <v>402</v>
      </c>
      <c r="I208" s="320"/>
      <c r="J208" s="320"/>
      <c r="K208" s="320"/>
    </row>
    <row r="209" spans="3:11" x14ac:dyDescent="0.35">
      <c r="C209" s="415" t="s">
        <v>364</v>
      </c>
      <c r="D209" s="415" t="s">
        <v>308</v>
      </c>
      <c r="E209" s="415" t="s">
        <v>484</v>
      </c>
      <c r="F209" s="416">
        <v>7027831192</v>
      </c>
      <c r="G209" s="320" t="s">
        <v>96</v>
      </c>
      <c r="H209" s="415" t="s">
        <v>513</v>
      </c>
      <c r="I209" s="320"/>
      <c r="J209" s="320"/>
      <c r="K209" s="320"/>
    </row>
    <row r="210" spans="3:11" x14ac:dyDescent="0.35">
      <c r="C210" s="415" t="s">
        <v>351</v>
      </c>
      <c r="D210" s="415" t="s">
        <v>308</v>
      </c>
      <c r="E210" s="415" t="s">
        <v>484</v>
      </c>
      <c r="F210" s="416">
        <v>348584393</v>
      </c>
      <c r="G210" s="320" t="s">
        <v>96</v>
      </c>
      <c r="H210" s="415" t="s">
        <v>391</v>
      </c>
      <c r="I210" s="320"/>
      <c r="J210" s="320"/>
      <c r="K210" s="320"/>
    </row>
    <row r="211" spans="3:11" x14ac:dyDescent="0.35">
      <c r="C211" s="415" t="s">
        <v>342</v>
      </c>
      <c r="D211" s="415" t="s">
        <v>308</v>
      </c>
      <c r="E211" s="415" t="s">
        <v>484</v>
      </c>
      <c r="F211" s="416">
        <v>100036</v>
      </c>
      <c r="G211" s="320" t="s">
        <v>96</v>
      </c>
      <c r="H211" s="415" t="s">
        <v>398</v>
      </c>
      <c r="I211" s="320"/>
      <c r="J211" s="320"/>
      <c r="K211" s="320"/>
    </row>
    <row r="212" spans="3:11" x14ac:dyDescent="0.35">
      <c r="C212" s="415" t="s">
        <v>346</v>
      </c>
      <c r="D212" s="415" t="s">
        <v>308</v>
      </c>
      <c r="E212" s="415" t="s">
        <v>484</v>
      </c>
      <c r="F212" s="416">
        <v>66147598571.306686</v>
      </c>
      <c r="G212" s="320" t="s">
        <v>96</v>
      </c>
      <c r="H212" s="415" t="s">
        <v>398</v>
      </c>
      <c r="I212" s="320"/>
      <c r="J212" s="320"/>
      <c r="K212" s="320"/>
    </row>
    <row r="213" spans="3:11" x14ac:dyDescent="0.35">
      <c r="C213" s="415" t="s">
        <v>352</v>
      </c>
      <c r="D213" s="415" t="s">
        <v>308</v>
      </c>
      <c r="E213" s="415" t="s">
        <v>484</v>
      </c>
      <c r="F213" s="416">
        <v>5645235244</v>
      </c>
      <c r="G213" s="320" t="s">
        <v>96</v>
      </c>
      <c r="H213" s="415" t="s">
        <v>398</v>
      </c>
      <c r="I213" s="320"/>
      <c r="J213" s="320"/>
      <c r="K213" s="320"/>
    </row>
    <row r="214" spans="3:11" x14ac:dyDescent="0.35">
      <c r="C214" s="415" t="s">
        <v>360</v>
      </c>
      <c r="D214" s="415" t="s">
        <v>308</v>
      </c>
      <c r="E214" s="415" t="s">
        <v>484</v>
      </c>
      <c r="F214" s="416">
        <v>4794974784</v>
      </c>
      <c r="G214" s="320" t="s">
        <v>96</v>
      </c>
      <c r="H214" s="415" t="s">
        <v>398</v>
      </c>
      <c r="I214" s="320"/>
      <c r="J214" s="320"/>
      <c r="K214" s="320"/>
    </row>
    <row r="215" spans="3:11" x14ac:dyDescent="0.35">
      <c r="C215" s="415" t="s">
        <v>378</v>
      </c>
      <c r="D215" s="415" t="s">
        <v>308</v>
      </c>
      <c r="E215" s="415" t="s">
        <v>484</v>
      </c>
      <c r="F215" s="416">
        <v>439023520</v>
      </c>
      <c r="G215" s="320" t="s">
        <v>96</v>
      </c>
      <c r="H215" s="415" t="s">
        <v>398</v>
      </c>
      <c r="I215" s="320"/>
      <c r="J215" s="320"/>
      <c r="K215" s="320"/>
    </row>
    <row r="216" spans="3:11" x14ac:dyDescent="0.35">
      <c r="C216" s="415" t="s">
        <v>358</v>
      </c>
      <c r="D216" s="415" t="s">
        <v>308</v>
      </c>
      <c r="E216" s="415" t="s">
        <v>484</v>
      </c>
      <c r="F216" s="416">
        <v>98532138</v>
      </c>
      <c r="G216" s="320" t="s">
        <v>96</v>
      </c>
      <c r="H216" s="415" t="s">
        <v>398</v>
      </c>
      <c r="I216" s="320"/>
      <c r="J216" s="320"/>
      <c r="K216" s="320"/>
    </row>
    <row r="217" spans="3:11" x14ac:dyDescent="0.35">
      <c r="C217" s="415" t="s">
        <v>357</v>
      </c>
      <c r="D217" s="415" t="s">
        <v>308</v>
      </c>
      <c r="E217" s="415" t="s">
        <v>484</v>
      </c>
      <c r="F217" s="416">
        <v>5341699977</v>
      </c>
      <c r="G217" s="320" t="s">
        <v>96</v>
      </c>
      <c r="H217" s="415" t="s">
        <v>398</v>
      </c>
      <c r="I217" s="320"/>
      <c r="J217" s="320"/>
      <c r="K217" s="320"/>
    </row>
    <row r="218" spans="3:11" x14ac:dyDescent="0.35">
      <c r="C218" s="415" t="s">
        <v>354</v>
      </c>
      <c r="D218" s="415" t="s">
        <v>308</v>
      </c>
      <c r="E218" s="415" t="s">
        <v>484</v>
      </c>
      <c r="F218" s="416">
        <v>258333262</v>
      </c>
      <c r="G218" s="320" t="s">
        <v>96</v>
      </c>
      <c r="H218" s="415" t="s">
        <v>398</v>
      </c>
      <c r="I218" s="320"/>
      <c r="J218" s="320"/>
      <c r="K218" s="320"/>
    </row>
    <row r="219" spans="3:11" x14ac:dyDescent="0.35">
      <c r="C219" s="415" t="s">
        <v>366</v>
      </c>
      <c r="D219" s="415" t="s">
        <v>308</v>
      </c>
      <c r="E219" s="415" t="s">
        <v>484</v>
      </c>
      <c r="F219" s="416">
        <v>4205543286</v>
      </c>
      <c r="G219" s="320" t="s">
        <v>96</v>
      </c>
      <c r="H219" s="415" t="s">
        <v>398</v>
      </c>
      <c r="I219" s="320"/>
      <c r="J219" s="320"/>
      <c r="K219" s="320"/>
    </row>
    <row r="220" spans="3:11" x14ac:dyDescent="0.35">
      <c r="C220" s="415" t="s">
        <v>369</v>
      </c>
      <c r="D220" s="415" t="s">
        <v>308</v>
      </c>
      <c r="E220" s="415" t="s">
        <v>484</v>
      </c>
      <c r="F220" s="416">
        <v>8877778</v>
      </c>
      <c r="G220" s="320" t="s">
        <v>96</v>
      </c>
      <c r="H220" s="415" t="s">
        <v>398</v>
      </c>
      <c r="I220" s="320"/>
      <c r="J220" s="320"/>
      <c r="K220" s="320"/>
    </row>
    <row r="221" spans="3:11" x14ac:dyDescent="0.35">
      <c r="C221" s="415" t="s">
        <v>371</v>
      </c>
      <c r="D221" s="415" t="s">
        <v>308</v>
      </c>
      <c r="E221" s="415" t="s">
        <v>484</v>
      </c>
      <c r="F221" s="416">
        <v>246844874</v>
      </c>
      <c r="G221" s="320" t="s">
        <v>96</v>
      </c>
      <c r="H221" s="415" t="s">
        <v>398</v>
      </c>
      <c r="I221" s="320"/>
      <c r="J221" s="320"/>
      <c r="K221" s="320"/>
    </row>
    <row r="222" spans="3:11" x14ac:dyDescent="0.35">
      <c r="C222" s="415" t="s">
        <v>361</v>
      </c>
      <c r="D222" s="415" t="s">
        <v>308</v>
      </c>
      <c r="E222" s="415" t="s">
        <v>484</v>
      </c>
      <c r="F222" s="416">
        <v>1064934808</v>
      </c>
      <c r="G222" s="320" t="s">
        <v>96</v>
      </c>
      <c r="H222" s="415" t="s">
        <v>398</v>
      </c>
      <c r="I222" s="320"/>
      <c r="J222" s="320"/>
      <c r="K222" s="320"/>
    </row>
    <row r="223" spans="3:11" x14ac:dyDescent="0.35">
      <c r="C223" s="415" t="s">
        <v>356</v>
      </c>
      <c r="D223" s="415" t="s">
        <v>308</v>
      </c>
      <c r="E223" s="415" t="s">
        <v>484</v>
      </c>
      <c r="F223" s="416">
        <v>2167387527</v>
      </c>
      <c r="G223" s="320" t="s">
        <v>96</v>
      </c>
      <c r="H223" s="415" t="s">
        <v>398</v>
      </c>
      <c r="I223" s="320"/>
      <c r="J223" s="320"/>
      <c r="K223" s="320"/>
    </row>
    <row r="224" spans="3:11" x14ac:dyDescent="0.35">
      <c r="C224" s="415" t="s">
        <v>376</v>
      </c>
      <c r="D224" s="415" t="s">
        <v>308</v>
      </c>
      <c r="E224" s="415" t="s">
        <v>484</v>
      </c>
      <c r="F224" s="416">
        <v>28571269</v>
      </c>
      <c r="G224" s="320" t="s">
        <v>96</v>
      </c>
      <c r="H224" s="415" t="s">
        <v>398</v>
      </c>
      <c r="I224" s="320"/>
      <c r="J224" s="320"/>
      <c r="K224" s="320"/>
    </row>
    <row r="225" spans="3:15" x14ac:dyDescent="0.35">
      <c r="C225" s="415" t="s">
        <v>366</v>
      </c>
      <c r="D225" s="415" t="s">
        <v>308</v>
      </c>
      <c r="E225" s="415" t="s">
        <v>484</v>
      </c>
      <c r="F225" s="416">
        <v>415241920</v>
      </c>
      <c r="G225" s="320" t="s">
        <v>96</v>
      </c>
      <c r="H225" s="415" t="s">
        <v>398</v>
      </c>
      <c r="I225" s="320"/>
      <c r="J225" s="320"/>
      <c r="K225" s="320"/>
    </row>
    <row r="226" spans="3:15" x14ac:dyDescent="0.35">
      <c r="C226" s="415" t="s">
        <v>367</v>
      </c>
      <c r="D226" s="415" t="s">
        <v>308</v>
      </c>
      <c r="E226" s="415" t="s">
        <v>484</v>
      </c>
      <c r="F226" s="416">
        <v>26776000</v>
      </c>
      <c r="G226" s="320" t="s">
        <v>96</v>
      </c>
      <c r="H226" s="415" t="s">
        <v>398</v>
      </c>
      <c r="I226" s="320"/>
      <c r="J226" s="320"/>
      <c r="K226" s="320"/>
    </row>
    <row r="227" spans="3:15" x14ac:dyDescent="0.35">
      <c r="C227" s="415" t="s">
        <v>370</v>
      </c>
      <c r="D227" s="415" t="s">
        <v>308</v>
      </c>
      <c r="E227" s="415" t="s">
        <v>484</v>
      </c>
      <c r="F227" s="416">
        <v>281455000</v>
      </c>
      <c r="G227" s="320" t="s">
        <v>96</v>
      </c>
      <c r="H227" s="415" t="s">
        <v>398</v>
      </c>
      <c r="I227" s="320"/>
      <c r="J227" s="320"/>
      <c r="K227" s="320"/>
    </row>
    <row r="228" spans="3:15" x14ac:dyDescent="0.35">
      <c r="C228" s="320"/>
      <c r="D228" s="320"/>
      <c r="E228" s="393" t="s">
        <v>526</v>
      </c>
      <c r="F228" s="394">
        <f>SUM(F170:F227)</f>
        <v>282720249491.24487</v>
      </c>
      <c r="G228" s="320"/>
      <c r="H228" s="320"/>
      <c r="I228" s="392"/>
      <c r="J228" s="337"/>
      <c r="K228" s="320"/>
    </row>
    <row r="229" spans="3:15" x14ac:dyDescent="0.35">
      <c r="C229" s="320"/>
      <c r="D229" s="320"/>
      <c r="E229" s="320"/>
      <c r="F229" s="320"/>
      <c r="G229" s="207"/>
      <c r="H229" s="320"/>
      <c r="I229" s="320"/>
      <c r="J229" s="337"/>
      <c r="K229" s="320"/>
    </row>
    <row r="230" spans="3:15" ht="16.5" thickBot="1" x14ac:dyDescent="0.4">
      <c r="C230" s="54"/>
      <c r="D230" s="54"/>
      <c r="E230" s="54"/>
      <c r="F230" s="54"/>
      <c r="G230" s="54"/>
      <c r="H230" s="54"/>
      <c r="I230" s="54"/>
      <c r="J230" s="338"/>
      <c r="K230" s="54"/>
    </row>
    <row r="232" spans="3:15" ht="16.5" thickBot="1" x14ac:dyDescent="0.4">
      <c r="C232" s="319" t="s">
        <v>34</v>
      </c>
      <c r="D232" s="319"/>
      <c r="E232" s="319"/>
      <c r="F232" s="319"/>
      <c r="G232" s="319"/>
      <c r="H232" s="319"/>
      <c r="I232" s="319"/>
      <c r="J232" s="339"/>
      <c r="K232" s="319"/>
      <c r="L232" s="281"/>
      <c r="M232" s="281"/>
      <c r="N232" s="281"/>
    </row>
    <row r="233" spans="3:15" ht="16.5" thickBot="1" x14ac:dyDescent="0.4">
      <c r="C233" s="315" t="s">
        <v>35</v>
      </c>
      <c r="D233" s="315"/>
      <c r="E233" s="315"/>
      <c r="F233" s="315"/>
      <c r="G233" s="315"/>
      <c r="H233" s="315"/>
      <c r="I233" s="315"/>
      <c r="J233" s="340"/>
      <c r="K233" s="315"/>
      <c r="L233" s="282"/>
      <c r="M233" s="282"/>
      <c r="N233" s="282"/>
    </row>
    <row r="234" spans="3:15" ht="16.5" thickBot="1" x14ac:dyDescent="0.4">
      <c r="C234" s="315" t="s">
        <v>36</v>
      </c>
      <c r="D234" s="315"/>
      <c r="E234" s="315"/>
      <c r="F234" s="315"/>
      <c r="G234" s="315"/>
      <c r="H234" s="315"/>
      <c r="I234" s="315"/>
      <c r="J234" s="340"/>
      <c r="K234" s="315"/>
      <c r="L234" s="283"/>
      <c r="M234" s="283"/>
      <c r="N234" s="283"/>
    </row>
    <row r="235" spans="3:15" ht="15" customHeight="1" x14ac:dyDescent="0.35">
      <c r="C235" s="316" t="s">
        <v>37</v>
      </c>
      <c r="D235" s="316"/>
      <c r="E235" s="316"/>
      <c r="F235" s="316"/>
      <c r="G235" s="316"/>
      <c r="H235" s="316"/>
      <c r="I235" s="316"/>
      <c r="J235" s="341"/>
      <c r="K235" s="316"/>
      <c r="L235" s="284"/>
      <c r="M235" s="284"/>
      <c r="N235" s="284"/>
    </row>
    <row r="236" spans="3:15" ht="16.5" thickBot="1" x14ac:dyDescent="0.4">
      <c r="C236" s="54"/>
      <c r="D236" s="54"/>
      <c r="E236" s="54"/>
      <c r="F236" s="54"/>
      <c r="G236" s="54"/>
      <c r="H236" s="54"/>
      <c r="I236" s="54"/>
      <c r="J236" s="338"/>
      <c r="K236" s="54"/>
    </row>
    <row r="237" spans="3:15" ht="14.25" hidden="1" customHeight="1" thickBot="1" x14ac:dyDescent="0.4">
      <c r="C237" s="194" t="s">
        <v>119</v>
      </c>
      <c r="D237" s="194"/>
      <c r="E237" s="194"/>
      <c r="F237" s="194"/>
      <c r="G237" s="194"/>
      <c r="H237" s="194"/>
      <c r="I237" s="194"/>
      <c r="J237" s="342"/>
      <c r="K237" s="194"/>
      <c r="O237" s="281"/>
    </row>
    <row r="238" spans="3:15" ht="17.25" hidden="1" customHeight="1" thickBot="1" x14ac:dyDescent="0.4">
      <c r="C238" s="194" t="s">
        <v>39</v>
      </c>
      <c r="D238" s="194"/>
      <c r="E238" s="194"/>
      <c r="F238" s="194"/>
      <c r="G238" s="194"/>
      <c r="H238" s="194"/>
      <c r="I238" s="194"/>
      <c r="J238" s="342"/>
      <c r="K238" s="194"/>
      <c r="O238" s="282"/>
    </row>
    <row r="239" spans="3:15" ht="13.5" hidden="1" customHeight="1" thickBot="1" x14ac:dyDescent="0.4">
      <c r="O239" s="283"/>
    </row>
    <row r="240" spans="3:15" ht="17.25" hidden="1" customHeight="1" x14ac:dyDescent="0.35">
      <c r="O240" s="284"/>
    </row>
  </sheetData>
  <protectedRanges>
    <protectedRange algorithmName="SHA-512" hashValue="19r0bVvPR7yZA0UiYij7Tv1CBk3noIABvFePbLhCJ4nk3L6A+Fy+RdPPS3STf+a52x4pG2PQK4FAkXK9epnlIA==" saltValue="gQC4yrLvnbJqxYZ0KSEoZA==" spinCount="100000" sqref="I163 C163:D163 F163:G163 C170:D227 H170:H227 H22:H156 B22:D162" name="Government revenues_1"/>
    <protectedRange algorithmName="SHA-512" hashValue="19r0bVvPR7yZA0UiYij7Tv1CBk3noIABvFePbLhCJ4nk3L6A+Fy+RdPPS3STf+a52x4pG2PQK4FAkXK9epnlIA==" saltValue="gQC4yrLvnbJqxYZ0KSEoZA==" spinCount="100000" sqref="J163 I161:I162 G170:G206 I22:I157" name="Government revenues_2"/>
    <protectedRange algorithmName="SHA-512" hashValue="19r0bVvPR7yZA0UiYij7Tv1CBk3noIABvFePbLhCJ4nk3L6A+Fy+RdPPS3STf+a52x4pG2PQK4FAkXK9epnlIA==" saltValue="gQC4yrLvnbJqxYZ0KSEoZA==" spinCount="100000" sqref="J158:J160" name="Government revenues_2_1"/>
  </protectedRanges>
  <mergeCells count="6">
    <mergeCell ref="C15:J15"/>
    <mergeCell ref="C10:J10"/>
    <mergeCell ref="C11:J11"/>
    <mergeCell ref="C12:J12"/>
    <mergeCell ref="C13:J13"/>
    <mergeCell ref="C14:J14"/>
  </mergeCells>
  <dataValidations count="9">
    <dataValidation type="whole" allowBlank="1" showInputMessage="1" showErrorMessage="1" errorTitle="Veuillez ne pas modifier" error="Veuillez ne pas modifier ces cellules" sqref="C232:C235 I238:K238" xr:uid="{00000000-0002-0000-0500-000000000000}">
      <formula1>444</formula1>
      <formula2>445</formula2>
    </dataValidation>
    <dataValidation allowBlank="1" showInputMessage="1" showErrorMessage="1" errorTitle="Veuillez ne pas modifier" error="Veuillez ne pas modifier ces cellules" sqref="C238:E238" xr:uid="{00000000-0002-0000-0500-000001000000}"/>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61:J162 F170:F227 J22:J157" xr:uid="{00000000-0002-0000-0500-000002000000}">
      <formula1>0.1</formula1>
      <formula2>0.2</formula2>
    </dataValidation>
    <dataValidation type="list" allowBlank="1" showInputMessage="1" showErrorMessage="1" sqref="C170:C182 C185:C227 C22:C86 C92:C162" xr:uid="{00000000-0002-0000-0500-000004000000}">
      <formula1>Companies_list</formula1>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70:E227 E22:E162" xr:uid="{00000000-0002-0000-0500-000005000000}">
      <formula1>Revenue_stream_list</formula1>
    </dataValidation>
    <dataValidation type="list" allowBlank="1" showInputMessage="1" showErrorMessage="1" sqref="D170:D227 D22:D162" xr:uid="{00000000-0002-0000-0500-000006000000}">
      <formula1>Government_entities_list</formula1>
    </dataValidation>
    <dataValidation allowBlank="1" showInputMessage="1" showErrorMessage="1" promptTitle="Nom de l'entreprise" prompt="Saisissez le nom de l'entreprise ici_x000a__x000a_Veuillez vous abstenir d'utiliser des acronymes et indiquez le nom complet" sqref="C183:C184 C87:C91" xr:uid="{6284B5B1-9EDE-40EC-9BD9-A67F00E232B5}"/>
    <dataValidation type="whole" errorStyle="warning" allowBlank="1" showInputMessage="1" showErrorMessage="1" errorTitle="Veuillez ne pas remplir" error="Ces cellules seront complétées automatiquement" sqref="K158 K160" xr:uid="{38671333-EE86-40C0-8F01-02A9CFDD4571}">
      <formula1>44444</formula1>
      <formula2>44445</formula2>
    </dataValidation>
    <dataValidation allowBlank="1" showInputMessage="1" showErrorMessage="1" promptTitle="Volume en nature" prompt="Veuillez renseigner le volume en nature du flux de revenu, si applicable" sqref="L22:L162" xr:uid="{00000000-0002-0000-0500-000003000000}"/>
  </dataValidations>
  <hyperlinks>
    <hyperlink ref="C20" r:id="rId1" location="r4-1" display="EITI Requirement 4.1" xr:uid="{00000000-0004-0000-0500-000000000000}"/>
    <hyperlink ref="C16:K16" r:id="rId2" display="If you have any questions, please contact data@eiti.org" xr:uid="{00000000-0004-0000-0500-000001000000}"/>
    <hyperlink ref="C234:H234" r:id="rId3" display="Pour la version la plus récente des modèles de données résumées, consultez https://eiti.org/fr/document/modele-donnees-resumees-itie" xr:uid="{00000000-0004-0000-0500-000002000000}"/>
    <hyperlink ref="C233:H233" r:id="rId4" display="Vous voulez en savoir plus sur votre pays ? Vérifiez si votre pays met en œuvre la Norme ITIE en visitant https://eiti.org/countries" xr:uid="{00000000-0004-0000-0500-000003000000}"/>
    <hyperlink ref="C235:H235" r:id="rId5" display="Give us your feedback or report a conflict in the data! Write to us at  data@eiti.org" xr:uid="{00000000-0004-0000-0500-000004000000}"/>
    <hyperlink ref="C20:K20" r:id="rId6" location="r4-1" display="Exigence ITIE 4.1.c: Paiements des entreprises ;  Exigence ITIE 4.7: Déclaration par projet" xr:uid="{00000000-0004-0000-0500-000005000000}"/>
  </hyperlinks>
  <pageMargins left="0.11811023622047245" right="0.31496062992125984" top="0.78740157480314965" bottom="0.31496062992125984" header="0.31496062992125984" footer="0.31496062992125984"/>
  <pageSetup paperSize="9" scale="10" fitToHeight="8" orientation="landscape" horizontalDpi="360" verticalDpi="360" r:id="rId7"/>
  <headerFooter>
    <oddHeader>&amp;C&amp;"Calibri,Gras"&amp;18&amp;F
&amp;A&amp;R&amp;"Calibri,Gras"&amp;14&amp;P/&amp;N</oddHeader>
  </headerFooter>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500-000007000000}">
          <x14:formula1>
            <xm:f>Listes!$I$11:$I$168</xm:f>
          </x14:formula1>
          <xm:sqref>J163</xm:sqref>
        </x14:dataValidation>
        <x14:dataValidation type="list" allowBlank="1" showInputMessage="1" showErrorMessage="1" xr:uid="{00000000-0002-0000-0500-000008000000}">
          <x14:formula1>
            <xm:f>Listes!$I$3:$I$7</xm:f>
          </x14:formula1>
          <xm:sqref>K161:K162 K22:K157</xm:sqref>
        </x14:dataValidation>
        <x14:dataValidation type="list" operator="greaterThanOrEqual" allowBlank="1" showInputMessage="1" showErrorMessage="1" errorTitle="Nombre" error="Veuillez saisir uniquement des chiffres dans cette cellule. " xr:uid="{00000000-0002-0000-0500-000009000000}">
          <x14:formula1>
            <xm:f>Listes!$I$11:$I$168</xm:f>
          </x14:formula1>
          <xm:sqref>I161:I162 G170:G206 I22:I157</xm:sqref>
        </x14:dataValidation>
        <x14:dataValidation type="list" allowBlank="1" showInputMessage="1" showErrorMessage="1" xr:uid="{00000000-0002-0000-0500-00000A000000}">
          <x14:formula1>
            <xm:f>'Partie 3 - Entités déclarantes'!$B$73:$B$85</xm:f>
          </x14:formula1>
          <xm:sqref>H170:H227 H22:H156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821"/>
  <sheetViews>
    <sheetView topLeftCell="A1323" workbookViewId="0">
      <selection activeCell="F1329" sqref="F1329"/>
    </sheetView>
  </sheetViews>
  <sheetFormatPr defaultColWidth="10.81640625" defaultRowHeight="14" x14ac:dyDescent="0.35"/>
  <sheetData>
    <row r="1" spans="1:15" x14ac:dyDescent="0.35">
      <c r="A1" t="s">
        <v>527</v>
      </c>
      <c r="B1" t="s">
        <v>527</v>
      </c>
      <c r="C1" t="s">
        <v>527</v>
      </c>
      <c r="D1" t="s">
        <v>527</v>
      </c>
      <c r="E1" t="s">
        <v>527</v>
      </c>
      <c r="F1" t="s">
        <v>527</v>
      </c>
      <c r="G1" t="s">
        <v>527</v>
      </c>
      <c r="H1" t="s">
        <v>527</v>
      </c>
      <c r="I1" t="s">
        <v>527</v>
      </c>
      <c r="J1" t="s">
        <v>527</v>
      </c>
      <c r="K1" t="s">
        <v>527</v>
      </c>
      <c r="L1" t="s">
        <v>527</v>
      </c>
      <c r="M1" t="s">
        <v>527</v>
      </c>
      <c r="N1" t="s">
        <v>527</v>
      </c>
      <c r="O1" t="s">
        <v>527</v>
      </c>
    </row>
    <row r="2" spans="1:15" x14ac:dyDescent="0.35">
      <c r="A2" t="s">
        <v>527</v>
      </c>
      <c r="B2" t="s">
        <v>528</v>
      </c>
      <c r="C2" t="s">
        <v>529</v>
      </c>
      <c r="D2" t="s">
        <v>530</v>
      </c>
      <c r="F2" t="s">
        <v>531</v>
      </c>
      <c r="J2" t="s">
        <v>532</v>
      </c>
      <c r="N2" t="s">
        <v>533</v>
      </c>
    </row>
    <row r="3" spans="1:15" x14ac:dyDescent="0.35">
      <c r="A3" t="s">
        <v>527</v>
      </c>
      <c r="F3" t="s">
        <v>534</v>
      </c>
      <c r="G3" t="s">
        <v>535</v>
      </c>
      <c r="H3" t="s">
        <v>536</v>
      </c>
      <c r="J3" t="s">
        <v>534</v>
      </c>
      <c r="K3" t="s">
        <v>535</v>
      </c>
      <c r="L3" t="s">
        <v>536</v>
      </c>
    </row>
    <row r="4" spans="1:15" x14ac:dyDescent="0.35">
      <c r="A4" t="s">
        <v>527</v>
      </c>
      <c r="C4" t="s">
        <v>537</v>
      </c>
      <c r="F4">
        <v>0</v>
      </c>
      <c r="G4">
        <v>0</v>
      </c>
      <c r="H4">
        <v>0</v>
      </c>
      <c r="J4">
        <v>0</v>
      </c>
      <c r="K4">
        <v>0</v>
      </c>
      <c r="L4">
        <v>0</v>
      </c>
      <c r="N4">
        <v>0</v>
      </c>
    </row>
    <row r="5" spans="1:15" x14ac:dyDescent="0.35">
      <c r="A5" t="s">
        <v>527</v>
      </c>
      <c r="C5">
        <v>1</v>
      </c>
      <c r="D5" t="s">
        <v>538</v>
      </c>
      <c r="F5">
        <v>0</v>
      </c>
      <c r="G5">
        <v>0</v>
      </c>
      <c r="H5">
        <v>0</v>
      </c>
      <c r="J5">
        <v>0</v>
      </c>
      <c r="K5">
        <v>0</v>
      </c>
      <c r="L5">
        <v>0</v>
      </c>
      <c r="N5">
        <v>0</v>
      </c>
    </row>
    <row r="6" spans="1:15" x14ac:dyDescent="0.35">
      <c r="A6" t="s">
        <v>527</v>
      </c>
      <c r="C6">
        <v>2</v>
      </c>
      <c r="D6" t="s">
        <v>539</v>
      </c>
      <c r="F6">
        <v>0</v>
      </c>
      <c r="G6">
        <v>0</v>
      </c>
      <c r="H6">
        <v>0</v>
      </c>
      <c r="J6">
        <v>0</v>
      </c>
      <c r="K6">
        <v>0</v>
      </c>
      <c r="L6">
        <v>0</v>
      </c>
      <c r="N6">
        <v>0</v>
      </c>
    </row>
    <row r="7" spans="1:15" x14ac:dyDescent="0.35">
      <c r="A7" t="s">
        <v>527</v>
      </c>
      <c r="C7" t="s">
        <v>540</v>
      </c>
      <c r="F7">
        <v>22727969</v>
      </c>
      <c r="G7">
        <v>9505464</v>
      </c>
      <c r="H7">
        <v>32233433</v>
      </c>
      <c r="J7">
        <v>32501813</v>
      </c>
      <c r="K7">
        <v>0</v>
      </c>
      <c r="L7">
        <v>32501813</v>
      </c>
      <c r="N7">
        <v>-268380</v>
      </c>
    </row>
    <row r="8" spans="1:15" x14ac:dyDescent="0.35">
      <c r="A8" t="s">
        <v>527</v>
      </c>
      <c r="D8" t="s">
        <v>541</v>
      </c>
      <c r="F8">
        <v>0</v>
      </c>
      <c r="G8">
        <v>0</v>
      </c>
      <c r="H8">
        <v>0</v>
      </c>
      <c r="J8">
        <v>0</v>
      </c>
      <c r="K8">
        <v>0</v>
      </c>
      <c r="L8">
        <v>0</v>
      </c>
      <c r="N8">
        <v>0</v>
      </c>
    </row>
    <row r="9" spans="1:15" x14ac:dyDescent="0.35">
      <c r="A9" t="s">
        <v>527</v>
      </c>
      <c r="C9">
        <v>3</v>
      </c>
      <c r="D9" t="s">
        <v>542</v>
      </c>
      <c r="F9">
        <v>0</v>
      </c>
      <c r="G9">
        <v>0</v>
      </c>
      <c r="H9">
        <v>0</v>
      </c>
      <c r="J9">
        <v>0</v>
      </c>
      <c r="K9">
        <v>0</v>
      </c>
      <c r="L9">
        <v>0</v>
      </c>
      <c r="N9">
        <v>0</v>
      </c>
    </row>
    <row r="10" spans="1:15" x14ac:dyDescent="0.35">
      <c r="A10" t="s">
        <v>527</v>
      </c>
      <c r="C10">
        <v>4</v>
      </c>
      <c r="D10" t="s">
        <v>543</v>
      </c>
      <c r="F10">
        <v>0</v>
      </c>
      <c r="G10">
        <v>0</v>
      </c>
      <c r="H10">
        <v>0</v>
      </c>
      <c r="J10">
        <v>0</v>
      </c>
      <c r="K10">
        <v>0</v>
      </c>
      <c r="L10">
        <v>0</v>
      </c>
      <c r="N10">
        <v>0</v>
      </c>
    </row>
    <row r="11" spans="1:15" x14ac:dyDescent="0.35">
      <c r="A11" t="s">
        <v>527</v>
      </c>
      <c r="C11">
        <v>5</v>
      </c>
      <c r="D11" t="s">
        <v>544</v>
      </c>
      <c r="F11">
        <v>0</v>
      </c>
      <c r="G11">
        <v>0</v>
      </c>
      <c r="H11">
        <v>0</v>
      </c>
      <c r="J11">
        <v>0</v>
      </c>
      <c r="K11">
        <v>0</v>
      </c>
      <c r="L11">
        <v>0</v>
      </c>
      <c r="N11">
        <v>0</v>
      </c>
    </row>
    <row r="12" spans="1:15" x14ac:dyDescent="0.35">
      <c r="A12" t="s">
        <v>527</v>
      </c>
      <c r="C12">
        <v>6</v>
      </c>
      <c r="D12" t="s">
        <v>545</v>
      </c>
      <c r="F12">
        <v>0</v>
      </c>
      <c r="G12">
        <v>0</v>
      </c>
      <c r="H12">
        <v>0</v>
      </c>
      <c r="J12">
        <v>0</v>
      </c>
      <c r="K12">
        <v>0</v>
      </c>
      <c r="L12">
        <v>0</v>
      </c>
      <c r="N12">
        <v>0</v>
      </c>
    </row>
    <row r="13" spans="1:15" x14ac:dyDescent="0.35">
      <c r="A13" t="s">
        <v>527</v>
      </c>
      <c r="C13">
        <v>7</v>
      </c>
      <c r="D13" t="s">
        <v>454</v>
      </c>
      <c r="F13">
        <v>0</v>
      </c>
      <c r="G13">
        <v>0</v>
      </c>
      <c r="H13">
        <v>0</v>
      </c>
      <c r="J13">
        <v>0</v>
      </c>
      <c r="K13">
        <v>0</v>
      </c>
      <c r="L13">
        <v>0</v>
      </c>
      <c r="N13">
        <v>0</v>
      </c>
    </row>
    <row r="14" spans="1:15" x14ac:dyDescent="0.35">
      <c r="A14" t="s">
        <v>527</v>
      </c>
      <c r="D14" t="s">
        <v>546</v>
      </c>
      <c r="F14">
        <v>0</v>
      </c>
      <c r="G14">
        <v>0</v>
      </c>
      <c r="H14">
        <v>0</v>
      </c>
      <c r="J14">
        <v>0</v>
      </c>
      <c r="K14">
        <v>0</v>
      </c>
      <c r="L14">
        <v>0</v>
      </c>
      <c r="N14">
        <v>0</v>
      </c>
    </row>
    <row r="15" spans="1:15" x14ac:dyDescent="0.35">
      <c r="A15" t="s">
        <v>527</v>
      </c>
      <c r="C15">
        <v>8</v>
      </c>
      <c r="D15" t="s">
        <v>547</v>
      </c>
      <c r="F15">
        <v>0</v>
      </c>
      <c r="G15">
        <v>0</v>
      </c>
      <c r="H15">
        <v>0</v>
      </c>
      <c r="J15">
        <v>0</v>
      </c>
      <c r="K15">
        <v>0</v>
      </c>
      <c r="L15">
        <v>0</v>
      </c>
      <c r="N15">
        <v>0</v>
      </c>
    </row>
    <row r="16" spans="1:15" x14ac:dyDescent="0.35">
      <c r="A16" t="s">
        <v>527</v>
      </c>
      <c r="C16">
        <v>9</v>
      </c>
      <c r="D16" t="s">
        <v>548</v>
      </c>
      <c r="F16">
        <v>0</v>
      </c>
      <c r="G16">
        <v>0</v>
      </c>
      <c r="H16">
        <v>0</v>
      </c>
      <c r="J16">
        <v>0</v>
      </c>
      <c r="K16">
        <v>0</v>
      </c>
      <c r="L16">
        <v>0</v>
      </c>
      <c r="N16">
        <v>0</v>
      </c>
    </row>
    <row r="17" spans="1:14" x14ac:dyDescent="0.35">
      <c r="A17" t="s">
        <v>527</v>
      </c>
      <c r="C17">
        <v>10</v>
      </c>
      <c r="D17" t="s">
        <v>549</v>
      </c>
      <c r="F17">
        <v>0</v>
      </c>
      <c r="G17">
        <v>0</v>
      </c>
      <c r="H17">
        <v>0</v>
      </c>
      <c r="J17">
        <v>0</v>
      </c>
      <c r="K17">
        <v>0</v>
      </c>
      <c r="L17">
        <v>0</v>
      </c>
      <c r="N17">
        <v>0</v>
      </c>
    </row>
    <row r="18" spans="1:14" x14ac:dyDescent="0.35">
      <c r="A18" t="s">
        <v>527</v>
      </c>
      <c r="C18">
        <v>11</v>
      </c>
      <c r="D18" t="s">
        <v>550</v>
      </c>
      <c r="F18">
        <v>0</v>
      </c>
      <c r="G18">
        <v>0</v>
      </c>
      <c r="H18">
        <v>0</v>
      </c>
      <c r="J18">
        <v>0</v>
      </c>
      <c r="K18">
        <v>0</v>
      </c>
      <c r="L18">
        <v>0</v>
      </c>
      <c r="N18">
        <v>0</v>
      </c>
    </row>
    <row r="19" spans="1:14" x14ac:dyDescent="0.35">
      <c r="A19" t="s">
        <v>527</v>
      </c>
      <c r="C19">
        <v>12</v>
      </c>
      <c r="D19" t="s">
        <v>551</v>
      </c>
      <c r="F19">
        <v>0</v>
      </c>
      <c r="G19">
        <v>0</v>
      </c>
      <c r="H19">
        <v>0</v>
      </c>
      <c r="J19">
        <v>0</v>
      </c>
      <c r="K19">
        <v>0</v>
      </c>
      <c r="L19">
        <v>0</v>
      </c>
      <c r="N19">
        <v>0</v>
      </c>
    </row>
    <row r="20" spans="1:14" x14ac:dyDescent="0.35">
      <c r="A20" t="s">
        <v>527</v>
      </c>
      <c r="C20">
        <v>13</v>
      </c>
      <c r="D20" t="s">
        <v>552</v>
      </c>
      <c r="F20">
        <v>0</v>
      </c>
      <c r="G20">
        <v>0</v>
      </c>
      <c r="H20">
        <v>0</v>
      </c>
      <c r="J20">
        <v>0</v>
      </c>
      <c r="K20">
        <v>0</v>
      </c>
      <c r="L20">
        <v>0</v>
      </c>
      <c r="N20">
        <v>0</v>
      </c>
    </row>
    <row r="21" spans="1:14" x14ac:dyDescent="0.35">
      <c r="A21" t="s">
        <v>527</v>
      </c>
      <c r="C21">
        <v>14</v>
      </c>
      <c r="D21" t="s">
        <v>553</v>
      </c>
      <c r="F21">
        <v>0</v>
      </c>
      <c r="G21">
        <v>0</v>
      </c>
      <c r="H21">
        <v>0</v>
      </c>
      <c r="J21">
        <v>0</v>
      </c>
      <c r="K21">
        <v>0</v>
      </c>
      <c r="L21">
        <v>0</v>
      </c>
      <c r="N21">
        <v>0</v>
      </c>
    </row>
    <row r="22" spans="1:14" x14ac:dyDescent="0.35">
      <c r="A22" t="s">
        <v>527</v>
      </c>
      <c r="C22">
        <v>15</v>
      </c>
      <c r="D22" t="s">
        <v>554</v>
      </c>
      <c r="F22">
        <v>0</v>
      </c>
      <c r="G22">
        <v>0</v>
      </c>
      <c r="H22">
        <v>0</v>
      </c>
      <c r="J22">
        <v>0</v>
      </c>
      <c r="K22">
        <v>0</v>
      </c>
      <c r="L22">
        <v>0</v>
      </c>
      <c r="N22">
        <v>0</v>
      </c>
    </row>
    <row r="23" spans="1:14" x14ac:dyDescent="0.35">
      <c r="A23" t="s">
        <v>527</v>
      </c>
      <c r="D23" t="s">
        <v>555</v>
      </c>
      <c r="F23">
        <v>0</v>
      </c>
      <c r="G23">
        <v>0</v>
      </c>
      <c r="H23">
        <v>0</v>
      </c>
      <c r="J23">
        <v>0</v>
      </c>
      <c r="K23">
        <v>0</v>
      </c>
      <c r="L23">
        <v>0</v>
      </c>
      <c r="N23">
        <v>0</v>
      </c>
    </row>
    <row r="24" spans="1:14" x14ac:dyDescent="0.35">
      <c r="A24" t="s">
        <v>527</v>
      </c>
      <c r="C24">
        <v>16</v>
      </c>
      <c r="D24" t="s">
        <v>550</v>
      </c>
      <c r="F24">
        <v>0</v>
      </c>
      <c r="G24">
        <v>0</v>
      </c>
      <c r="H24">
        <v>0</v>
      </c>
      <c r="J24">
        <v>0</v>
      </c>
      <c r="K24">
        <v>0</v>
      </c>
      <c r="L24">
        <v>0</v>
      </c>
      <c r="N24">
        <v>0</v>
      </c>
    </row>
    <row r="25" spans="1:14" x14ac:dyDescent="0.35">
      <c r="A25" t="s">
        <v>527</v>
      </c>
      <c r="C25">
        <v>17</v>
      </c>
      <c r="D25" t="s">
        <v>556</v>
      </c>
      <c r="F25">
        <v>0</v>
      </c>
      <c r="G25">
        <v>0</v>
      </c>
      <c r="H25">
        <v>0</v>
      </c>
      <c r="J25">
        <v>0</v>
      </c>
      <c r="K25">
        <v>0</v>
      </c>
      <c r="L25">
        <v>0</v>
      </c>
      <c r="N25">
        <v>0</v>
      </c>
    </row>
    <row r="26" spans="1:14" x14ac:dyDescent="0.35">
      <c r="A26" t="s">
        <v>527</v>
      </c>
      <c r="C26">
        <v>18</v>
      </c>
      <c r="D26" t="s">
        <v>557</v>
      </c>
      <c r="F26">
        <v>0</v>
      </c>
      <c r="G26">
        <v>0</v>
      </c>
      <c r="H26">
        <v>0</v>
      </c>
      <c r="J26">
        <v>0</v>
      </c>
      <c r="K26">
        <v>0</v>
      </c>
      <c r="L26">
        <v>0</v>
      </c>
      <c r="N26">
        <v>0</v>
      </c>
    </row>
    <row r="27" spans="1:14" x14ac:dyDescent="0.35">
      <c r="A27" t="s">
        <v>527</v>
      </c>
      <c r="C27">
        <v>19</v>
      </c>
      <c r="D27" t="s">
        <v>558</v>
      </c>
      <c r="F27">
        <v>0</v>
      </c>
      <c r="G27">
        <v>0</v>
      </c>
      <c r="H27">
        <v>0</v>
      </c>
      <c r="J27">
        <v>0</v>
      </c>
      <c r="K27">
        <v>0</v>
      </c>
      <c r="L27">
        <v>0</v>
      </c>
      <c r="N27">
        <v>0</v>
      </c>
    </row>
    <row r="28" spans="1:14" x14ac:dyDescent="0.35">
      <c r="A28" t="s">
        <v>527</v>
      </c>
      <c r="C28">
        <v>20</v>
      </c>
      <c r="D28" t="s">
        <v>559</v>
      </c>
      <c r="F28">
        <v>0</v>
      </c>
      <c r="G28">
        <v>0</v>
      </c>
      <c r="H28">
        <v>0</v>
      </c>
      <c r="J28">
        <v>0</v>
      </c>
      <c r="K28">
        <v>0</v>
      </c>
      <c r="L28">
        <v>0</v>
      </c>
      <c r="N28">
        <v>0</v>
      </c>
    </row>
    <row r="29" spans="1:14" x14ac:dyDescent="0.35">
      <c r="A29" t="s">
        <v>527</v>
      </c>
      <c r="C29">
        <v>21</v>
      </c>
      <c r="D29" t="s">
        <v>560</v>
      </c>
      <c r="F29">
        <v>0</v>
      </c>
      <c r="G29">
        <v>0</v>
      </c>
      <c r="H29">
        <v>0</v>
      </c>
      <c r="J29">
        <v>0</v>
      </c>
      <c r="K29">
        <v>0</v>
      </c>
      <c r="L29">
        <v>0</v>
      </c>
      <c r="N29">
        <v>0</v>
      </c>
    </row>
    <row r="30" spans="1:14" x14ac:dyDescent="0.35">
      <c r="A30" t="s">
        <v>527</v>
      </c>
      <c r="C30">
        <v>22</v>
      </c>
      <c r="D30" t="s">
        <v>561</v>
      </c>
      <c r="F30">
        <v>0</v>
      </c>
      <c r="G30">
        <v>0</v>
      </c>
      <c r="H30">
        <v>0</v>
      </c>
      <c r="J30">
        <v>0</v>
      </c>
      <c r="K30">
        <v>0</v>
      </c>
      <c r="L30">
        <v>0</v>
      </c>
      <c r="N30">
        <v>0</v>
      </c>
    </row>
    <row r="31" spans="1:14" x14ac:dyDescent="0.35">
      <c r="A31" t="s">
        <v>527</v>
      </c>
      <c r="C31">
        <v>23</v>
      </c>
      <c r="D31" t="s">
        <v>562</v>
      </c>
      <c r="F31">
        <v>0</v>
      </c>
      <c r="G31">
        <v>0</v>
      </c>
      <c r="H31">
        <v>0</v>
      </c>
      <c r="J31">
        <v>0</v>
      </c>
      <c r="K31">
        <v>0</v>
      </c>
      <c r="L31">
        <v>0</v>
      </c>
      <c r="N31">
        <v>0</v>
      </c>
    </row>
    <row r="32" spans="1:14" x14ac:dyDescent="0.35">
      <c r="A32" t="s">
        <v>527</v>
      </c>
      <c r="C32">
        <v>24</v>
      </c>
      <c r="D32" t="s">
        <v>563</v>
      </c>
      <c r="F32">
        <v>0</v>
      </c>
      <c r="G32">
        <v>0</v>
      </c>
      <c r="H32">
        <v>0</v>
      </c>
      <c r="J32">
        <v>0</v>
      </c>
      <c r="K32">
        <v>0</v>
      </c>
      <c r="L32">
        <v>0</v>
      </c>
      <c r="N32">
        <v>0</v>
      </c>
    </row>
    <row r="33" spans="1:14" x14ac:dyDescent="0.35">
      <c r="A33" t="s">
        <v>527</v>
      </c>
      <c r="C33">
        <v>25</v>
      </c>
      <c r="D33" t="s">
        <v>564</v>
      </c>
      <c r="F33">
        <v>0</v>
      </c>
      <c r="G33">
        <v>0</v>
      </c>
      <c r="H33">
        <v>0</v>
      </c>
      <c r="J33">
        <v>0</v>
      </c>
      <c r="K33">
        <v>0</v>
      </c>
      <c r="L33">
        <v>0</v>
      </c>
      <c r="N33">
        <v>0</v>
      </c>
    </row>
    <row r="34" spans="1:14" x14ac:dyDescent="0.35">
      <c r="A34" t="s">
        <v>527</v>
      </c>
      <c r="D34" t="s">
        <v>565</v>
      </c>
      <c r="F34">
        <v>19821592</v>
      </c>
      <c r="G34">
        <v>5599482</v>
      </c>
      <c r="H34">
        <v>25421074</v>
      </c>
      <c r="J34">
        <v>25421074</v>
      </c>
      <c r="K34">
        <v>0</v>
      </c>
      <c r="L34">
        <v>25421074</v>
      </c>
      <c r="N34">
        <v>0</v>
      </c>
    </row>
    <row r="35" spans="1:14" x14ac:dyDescent="0.35">
      <c r="A35" t="s">
        <v>527</v>
      </c>
      <c r="C35">
        <v>26</v>
      </c>
      <c r="D35" t="s">
        <v>432</v>
      </c>
      <c r="F35">
        <v>0</v>
      </c>
      <c r="G35">
        <v>0</v>
      </c>
      <c r="H35">
        <v>0</v>
      </c>
      <c r="J35">
        <v>0</v>
      </c>
      <c r="K35">
        <v>0</v>
      </c>
      <c r="L35">
        <v>0</v>
      </c>
      <c r="N35">
        <v>0</v>
      </c>
    </row>
    <row r="36" spans="1:14" x14ac:dyDescent="0.35">
      <c r="A36" t="s">
        <v>527</v>
      </c>
      <c r="C36">
        <v>27</v>
      </c>
      <c r="D36" t="s">
        <v>566</v>
      </c>
      <c r="F36">
        <v>19644229</v>
      </c>
      <c r="G36">
        <v>4986297</v>
      </c>
      <c r="H36">
        <v>24630526</v>
      </c>
      <c r="J36">
        <v>24630526</v>
      </c>
      <c r="K36">
        <v>0</v>
      </c>
      <c r="L36">
        <v>24630526</v>
      </c>
      <c r="N36">
        <v>0</v>
      </c>
    </row>
    <row r="37" spans="1:14" x14ac:dyDescent="0.35">
      <c r="A37" t="s">
        <v>527</v>
      </c>
      <c r="C37">
        <v>28</v>
      </c>
      <c r="D37" t="s">
        <v>567</v>
      </c>
      <c r="F37">
        <v>0</v>
      </c>
      <c r="G37">
        <v>0</v>
      </c>
      <c r="H37">
        <v>0</v>
      </c>
      <c r="J37">
        <v>0</v>
      </c>
      <c r="K37">
        <v>0</v>
      </c>
      <c r="L37">
        <v>0</v>
      </c>
      <c r="N37">
        <v>0</v>
      </c>
    </row>
    <row r="38" spans="1:14" x14ac:dyDescent="0.35">
      <c r="A38" t="s">
        <v>527</v>
      </c>
      <c r="C38" t="s">
        <v>568</v>
      </c>
      <c r="D38" t="s">
        <v>434</v>
      </c>
      <c r="F38">
        <v>0</v>
      </c>
      <c r="G38">
        <v>0</v>
      </c>
      <c r="H38">
        <v>0</v>
      </c>
      <c r="J38">
        <v>0</v>
      </c>
      <c r="K38">
        <v>0</v>
      </c>
      <c r="L38">
        <v>0</v>
      </c>
      <c r="N38">
        <v>0</v>
      </c>
    </row>
    <row r="39" spans="1:14" x14ac:dyDescent="0.35">
      <c r="A39" t="s">
        <v>527</v>
      </c>
      <c r="C39" t="s">
        <v>569</v>
      </c>
      <c r="D39" t="s">
        <v>570</v>
      </c>
      <c r="F39">
        <v>0</v>
      </c>
      <c r="G39">
        <v>542274</v>
      </c>
      <c r="H39">
        <v>542274</v>
      </c>
      <c r="J39">
        <v>542274</v>
      </c>
      <c r="K39">
        <v>0</v>
      </c>
      <c r="L39">
        <v>542274</v>
      </c>
      <c r="N39">
        <v>0</v>
      </c>
    </row>
    <row r="40" spans="1:14" x14ac:dyDescent="0.35">
      <c r="A40" t="s">
        <v>527</v>
      </c>
      <c r="C40">
        <v>30</v>
      </c>
      <c r="D40" t="s">
        <v>571</v>
      </c>
      <c r="F40">
        <v>0</v>
      </c>
      <c r="G40">
        <v>0</v>
      </c>
      <c r="H40">
        <v>0</v>
      </c>
      <c r="J40">
        <v>0</v>
      </c>
      <c r="K40">
        <v>0</v>
      </c>
      <c r="L40">
        <v>0</v>
      </c>
      <c r="N40">
        <v>0</v>
      </c>
    </row>
    <row r="41" spans="1:14" x14ac:dyDescent="0.35">
      <c r="A41" t="s">
        <v>527</v>
      </c>
      <c r="C41">
        <v>31</v>
      </c>
      <c r="D41" t="s">
        <v>572</v>
      </c>
      <c r="F41">
        <v>0</v>
      </c>
      <c r="G41">
        <v>0</v>
      </c>
      <c r="H41">
        <v>0</v>
      </c>
      <c r="J41">
        <v>0</v>
      </c>
      <c r="K41">
        <v>0</v>
      </c>
      <c r="L41">
        <v>0</v>
      </c>
      <c r="N41">
        <v>0</v>
      </c>
    </row>
    <row r="42" spans="1:14" x14ac:dyDescent="0.35">
      <c r="A42" t="s">
        <v>527</v>
      </c>
      <c r="C42">
        <v>32</v>
      </c>
      <c r="D42" t="s">
        <v>573</v>
      </c>
      <c r="F42">
        <v>177363</v>
      </c>
      <c r="G42">
        <v>70911</v>
      </c>
      <c r="H42">
        <v>248274</v>
      </c>
      <c r="J42">
        <v>248274</v>
      </c>
      <c r="K42">
        <v>0</v>
      </c>
      <c r="L42">
        <v>248274</v>
      </c>
      <c r="N42">
        <v>0</v>
      </c>
    </row>
    <row r="43" spans="1:14" x14ac:dyDescent="0.35">
      <c r="A43" t="s">
        <v>527</v>
      </c>
      <c r="C43">
        <v>33</v>
      </c>
      <c r="D43" t="s">
        <v>574</v>
      </c>
      <c r="F43">
        <v>0</v>
      </c>
      <c r="G43">
        <v>0</v>
      </c>
      <c r="H43">
        <v>0</v>
      </c>
      <c r="J43">
        <v>0</v>
      </c>
      <c r="K43">
        <v>0</v>
      </c>
      <c r="L43">
        <v>0</v>
      </c>
      <c r="N43">
        <v>0</v>
      </c>
    </row>
    <row r="44" spans="1:14" x14ac:dyDescent="0.35">
      <c r="A44" t="s">
        <v>527</v>
      </c>
      <c r="C44">
        <v>34</v>
      </c>
      <c r="D44" t="s">
        <v>575</v>
      </c>
      <c r="F44">
        <v>0</v>
      </c>
      <c r="G44">
        <v>0</v>
      </c>
      <c r="H44">
        <v>0</v>
      </c>
      <c r="J44">
        <v>0</v>
      </c>
      <c r="K44">
        <v>0</v>
      </c>
      <c r="L44">
        <v>0</v>
      </c>
      <c r="N44">
        <v>0</v>
      </c>
    </row>
    <row r="45" spans="1:14" x14ac:dyDescent="0.35">
      <c r="A45" t="s">
        <v>527</v>
      </c>
      <c r="C45">
        <v>35</v>
      </c>
      <c r="D45" t="s">
        <v>576</v>
      </c>
      <c r="F45">
        <v>0</v>
      </c>
      <c r="G45">
        <v>0</v>
      </c>
      <c r="H45">
        <v>0</v>
      </c>
      <c r="J45">
        <v>0</v>
      </c>
      <c r="K45">
        <v>0</v>
      </c>
      <c r="L45">
        <v>0</v>
      </c>
      <c r="N45">
        <v>0</v>
      </c>
    </row>
    <row r="46" spans="1:14" x14ac:dyDescent="0.35">
      <c r="A46" t="s">
        <v>527</v>
      </c>
      <c r="C46">
        <v>36</v>
      </c>
      <c r="D46" t="s">
        <v>577</v>
      </c>
      <c r="F46">
        <v>0</v>
      </c>
      <c r="G46">
        <v>0</v>
      </c>
      <c r="H46">
        <v>0</v>
      </c>
      <c r="J46">
        <v>0</v>
      </c>
      <c r="K46">
        <v>0</v>
      </c>
      <c r="L46">
        <v>0</v>
      </c>
      <c r="N46">
        <v>0</v>
      </c>
    </row>
    <row r="47" spans="1:14" x14ac:dyDescent="0.35">
      <c r="A47" t="s">
        <v>527</v>
      </c>
      <c r="C47">
        <v>37</v>
      </c>
      <c r="D47" t="s">
        <v>578</v>
      </c>
      <c r="F47">
        <v>0</v>
      </c>
      <c r="G47">
        <v>0</v>
      </c>
      <c r="H47">
        <v>0</v>
      </c>
      <c r="J47">
        <v>0</v>
      </c>
      <c r="K47">
        <v>0</v>
      </c>
      <c r="L47">
        <v>0</v>
      </c>
      <c r="N47">
        <v>0</v>
      </c>
    </row>
    <row r="48" spans="1:14" x14ac:dyDescent="0.35">
      <c r="A48" t="s">
        <v>527</v>
      </c>
      <c r="C48">
        <v>38</v>
      </c>
      <c r="D48" t="s">
        <v>579</v>
      </c>
      <c r="F48">
        <v>0</v>
      </c>
      <c r="G48">
        <v>0</v>
      </c>
      <c r="H48">
        <v>0</v>
      </c>
      <c r="J48">
        <v>0</v>
      </c>
      <c r="K48">
        <v>0</v>
      </c>
      <c r="L48">
        <v>0</v>
      </c>
      <c r="N48">
        <v>0</v>
      </c>
    </row>
    <row r="49" spans="1:14" x14ac:dyDescent="0.35">
      <c r="A49" t="s">
        <v>527</v>
      </c>
      <c r="C49">
        <v>39</v>
      </c>
      <c r="D49" t="s">
        <v>580</v>
      </c>
      <c r="F49">
        <v>0</v>
      </c>
      <c r="G49">
        <v>0</v>
      </c>
      <c r="H49">
        <v>0</v>
      </c>
      <c r="J49">
        <v>0</v>
      </c>
      <c r="K49">
        <v>0</v>
      </c>
      <c r="L49">
        <v>0</v>
      </c>
      <c r="N49">
        <v>0</v>
      </c>
    </row>
    <row r="50" spans="1:14" x14ac:dyDescent="0.35">
      <c r="A50" t="s">
        <v>527</v>
      </c>
      <c r="D50" t="s">
        <v>581</v>
      </c>
      <c r="F50">
        <v>0</v>
      </c>
      <c r="G50">
        <v>0</v>
      </c>
      <c r="H50">
        <v>0</v>
      </c>
      <c r="J50">
        <v>268380</v>
      </c>
      <c r="K50">
        <v>0</v>
      </c>
      <c r="L50">
        <v>268380</v>
      </c>
      <c r="N50">
        <v>-268380</v>
      </c>
    </row>
    <row r="51" spans="1:14" x14ac:dyDescent="0.35">
      <c r="A51" t="s">
        <v>527</v>
      </c>
      <c r="C51">
        <v>40</v>
      </c>
      <c r="D51" t="s">
        <v>582</v>
      </c>
      <c r="F51">
        <v>0</v>
      </c>
      <c r="G51">
        <v>0</v>
      </c>
      <c r="H51">
        <v>0</v>
      </c>
      <c r="J51">
        <v>0</v>
      </c>
      <c r="K51">
        <v>0</v>
      </c>
      <c r="L51">
        <v>0</v>
      </c>
      <c r="N51">
        <v>0</v>
      </c>
    </row>
    <row r="52" spans="1:14" x14ac:dyDescent="0.35">
      <c r="A52" t="s">
        <v>527</v>
      </c>
      <c r="C52">
        <v>41</v>
      </c>
      <c r="D52" t="s">
        <v>583</v>
      </c>
      <c r="F52">
        <v>0</v>
      </c>
      <c r="G52">
        <v>0</v>
      </c>
      <c r="H52">
        <v>0</v>
      </c>
      <c r="J52">
        <v>0</v>
      </c>
      <c r="K52">
        <v>0</v>
      </c>
      <c r="L52">
        <v>0</v>
      </c>
      <c r="N52">
        <v>0</v>
      </c>
    </row>
    <row r="53" spans="1:14" x14ac:dyDescent="0.35">
      <c r="A53" t="s">
        <v>527</v>
      </c>
      <c r="C53">
        <v>42</v>
      </c>
      <c r="D53" t="s">
        <v>584</v>
      </c>
      <c r="F53">
        <v>0</v>
      </c>
      <c r="G53">
        <v>0</v>
      </c>
      <c r="H53">
        <v>0</v>
      </c>
      <c r="J53">
        <v>0</v>
      </c>
      <c r="K53">
        <v>0</v>
      </c>
      <c r="L53">
        <v>0</v>
      </c>
      <c r="N53">
        <v>0</v>
      </c>
    </row>
    <row r="54" spans="1:14" x14ac:dyDescent="0.35">
      <c r="A54" t="s">
        <v>527</v>
      </c>
      <c r="C54">
        <v>43</v>
      </c>
      <c r="D54" t="s">
        <v>585</v>
      </c>
      <c r="F54">
        <v>0</v>
      </c>
      <c r="G54">
        <v>0</v>
      </c>
      <c r="H54">
        <v>0</v>
      </c>
      <c r="J54">
        <v>0</v>
      </c>
      <c r="K54">
        <v>0</v>
      </c>
      <c r="L54">
        <v>0</v>
      </c>
      <c r="N54">
        <v>0</v>
      </c>
    </row>
    <row r="55" spans="1:14" x14ac:dyDescent="0.35">
      <c r="A55" t="s">
        <v>527</v>
      </c>
      <c r="C55">
        <v>44</v>
      </c>
      <c r="D55" t="s">
        <v>586</v>
      </c>
      <c r="F55">
        <v>0</v>
      </c>
      <c r="G55">
        <v>0</v>
      </c>
      <c r="H55">
        <v>0</v>
      </c>
      <c r="J55">
        <v>0</v>
      </c>
      <c r="K55">
        <v>0</v>
      </c>
      <c r="L55">
        <v>0</v>
      </c>
      <c r="N55">
        <v>0</v>
      </c>
    </row>
    <row r="56" spans="1:14" x14ac:dyDescent="0.35">
      <c r="A56" t="s">
        <v>527</v>
      </c>
      <c r="C56">
        <v>45</v>
      </c>
      <c r="D56" t="s">
        <v>587</v>
      </c>
      <c r="F56">
        <v>0</v>
      </c>
      <c r="G56">
        <v>0</v>
      </c>
      <c r="H56">
        <v>0</v>
      </c>
      <c r="J56">
        <v>268380</v>
      </c>
      <c r="K56">
        <v>0</v>
      </c>
      <c r="L56">
        <v>268380</v>
      </c>
      <c r="N56">
        <v>-268380</v>
      </c>
    </row>
    <row r="57" spans="1:14" x14ac:dyDescent="0.35">
      <c r="A57" t="s">
        <v>527</v>
      </c>
      <c r="C57">
        <v>46</v>
      </c>
      <c r="D57" t="s">
        <v>588</v>
      </c>
      <c r="F57">
        <v>0</v>
      </c>
      <c r="G57">
        <v>0</v>
      </c>
      <c r="H57">
        <v>0</v>
      </c>
      <c r="J57">
        <v>0</v>
      </c>
      <c r="K57">
        <v>0</v>
      </c>
      <c r="L57">
        <v>0</v>
      </c>
      <c r="N57">
        <v>0</v>
      </c>
    </row>
    <row r="58" spans="1:14" x14ac:dyDescent="0.35">
      <c r="A58" t="s">
        <v>527</v>
      </c>
      <c r="C58">
        <v>47</v>
      </c>
      <c r="D58" t="s">
        <v>589</v>
      </c>
      <c r="F58">
        <v>0</v>
      </c>
      <c r="G58">
        <v>0</v>
      </c>
      <c r="H58">
        <v>0</v>
      </c>
      <c r="J58">
        <v>0</v>
      </c>
      <c r="K58">
        <v>0</v>
      </c>
      <c r="L58">
        <v>0</v>
      </c>
      <c r="N58">
        <v>0</v>
      </c>
    </row>
    <row r="59" spans="1:14" x14ac:dyDescent="0.35">
      <c r="A59" t="s">
        <v>527</v>
      </c>
      <c r="D59" t="s">
        <v>590</v>
      </c>
      <c r="F59">
        <v>0</v>
      </c>
      <c r="G59">
        <v>0</v>
      </c>
      <c r="H59">
        <v>0</v>
      </c>
      <c r="J59">
        <v>0</v>
      </c>
      <c r="K59">
        <v>0</v>
      </c>
      <c r="L59">
        <v>0</v>
      </c>
      <c r="N59">
        <v>0</v>
      </c>
    </row>
    <row r="60" spans="1:14" x14ac:dyDescent="0.35">
      <c r="A60" t="s">
        <v>527</v>
      </c>
      <c r="C60">
        <v>48</v>
      </c>
      <c r="D60" t="s">
        <v>229</v>
      </c>
      <c r="F60">
        <v>0</v>
      </c>
      <c r="G60">
        <v>0</v>
      </c>
      <c r="H60">
        <v>0</v>
      </c>
      <c r="J60">
        <v>0</v>
      </c>
      <c r="K60">
        <v>0</v>
      </c>
      <c r="L60">
        <v>0</v>
      </c>
      <c r="N60">
        <v>0</v>
      </c>
    </row>
    <row r="61" spans="1:14" x14ac:dyDescent="0.35">
      <c r="A61" t="s">
        <v>527</v>
      </c>
      <c r="C61">
        <v>49</v>
      </c>
      <c r="D61" t="s">
        <v>591</v>
      </c>
      <c r="F61">
        <v>0</v>
      </c>
      <c r="G61">
        <v>0</v>
      </c>
      <c r="H61">
        <v>0</v>
      </c>
      <c r="J61">
        <v>0</v>
      </c>
      <c r="K61">
        <v>0</v>
      </c>
      <c r="L61">
        <v>0</v>
      </c>
      <c r="N61">
        <v>0</v>
      </c>
    </row>
    <row r="62" spans="1:14" x14ac:dyDescent="0.35">
      <c r="A62" t="s">
        <v>527</v>
      </c>
      <c r="C62">
        <v>50</v>
      </c>
      <c r="D62" t="s">
        <v>592</v>
      </c>
      <c r="F62">
        <v>0</v>
      </c>
      <c r="G62">
        <v>0</v>
      </c>
      <c r="H62">
        <v>0</v>
      </c>
      <c r="J62">
        <v>0</v>
      </c>
      <c r="K62">
        <v>0</v>
      </c>
      <c r="L62">
        <v>0</v>
      </c>
      <c r="N62">
        <v>0</v>
      </c>
    </row>
    <row r="63" spans="1:14" x14ac:dyDescent="0.35">
      <c r="A63" t="s">
        <v>527</v>
      </c>
      <c r="D63" t="s">
        <v>593</v>
      </c>
      <c r="F63">
        <v>0</v>
      </c>
      <c r="G63">
        <v>0</v>
      </c>
      <c r="H63">
        <v>0</v>
      </c>
      <c r="J63">
        <v>0</v>
      </c>
      <c r="K63">
        <v>0</v>
      </c>
      <c r="L63">
        <v>0</v>
      </c>
      <c r="N63">
        <v>0</v>
      </c>
    </row>
    <row r="64" spans="1:14" x14ac:dyDescent="0.35">
      <c r="A64" t="s">
        <v>527</v>
      </c>
      <c r="C64">
        <v>51</v>
      </c>
      <c r="D64" t="s">
        <v>594</v>
      </c>
      <c r="F64">
        <v>0</v>
      </c>
      <c r="G64">
        <v>0</v>
      </c>
      <c r="H64">
        <v>0</v>
      </c>
      <c r="J64">
        <v>0</v>
      </c>
      <c r="K64">
        <v>0</v>
      </c>
      <c r="L64">
        <v>0</v>
      </c>
      <c r="N64">
        <v>0</v>
      </c>
    </row>
    <row r="65" spans="1:14" x14ac:dyDescent="0.35">
      <c r="A65" t="s">
        <v>527</v>
      </c>
      <c r="C65">
        <v>52</v>
      </c>
      <c r="D65" t="s">
        <v>592</v>
      </c>
      <c r="F65">
        <v>0</v>
      </c>
      <c r="G65">
        <v>0</v>
      </c>
      <c r="H65">
        <v>0</v>
      </c>
      <c r="J65">
        <v>0</v>
      </c>
      <c r="K65">
        <v>0</v>
      </c>
      <c r="L65">
        <v>0</v>
      </c>
      <c r="N65">
        <v>0</v>
      </c>
    </row>
    <row r="66" spans="1:14" x14ac:dyDescent="0.35">
      <c r="A66" t="s">
        <v>527</v>
      </c>
      <c r="D66" t="s">
        <v>595</v>
      </c>
      <c r="F66">
        <v>1013040</v>
      </c>
      <c r="G66">
        <v>0</v>
      </c>
      <c r="H66">
        <v>1013040</v>
      </c>
      <c r="J66">
        <v>1013040</v>
      </c>
      <c r="K66">
        <v>0</v>
      </c>
      <c r="L66">
        <v>1013040</v>
      </c>
      <c r="N66">
        <v>0</v>
      </c>
    </row>
    <row r="67" spans="1:14" x14ac:dyDescent="0.35">
      <c r="A67" t="s">
        <v>527</v>
      </c>
      <c r="C67">
        <v>53</v>
      </c>
      <c r="D67" t="s">
        <v>596</v>
      </c>
      <c r="F67">
        <v>1013040</v>
      </c>
      <c r="G67">
        <v>0</v>
      </c>
      <c r="H67">
        <v>1013040</v>
      </c>
      <c r="J67">
        <v>1013040</v>
      </c>
      <c r="K67">
        <v>0</v>
      </c>
      <c r="L67">
        <v>1013040</v>
      </c>
      <c r="N67">
        <v>0</v>
      </c>
    </row>
    <row r="68" spans="1:14" x14ac:dyDescent="0.35">
      <c r="A68" t="s">
        <v>527</v>
      </c>
      <c r="D68" t="s">
        <v>597</v>
      </c>
      <c r="F68">
        <v>1893337</v>
      </c>
      <c r="G68">
        <v>3905982</v>
      </c>
      <c r="H68">
        <v>5799319</v>
      </c>
      <c r="J68">
        <v>5799319</v>
      </c>
      <c r="K68">
        <v>0</v>
      </c>
      <c r="L68">
        <v>5799319</v>
      </c>
      <c r="N68">
        <v>0</v>
      </c>
    </row>
    <row r="69" spans="1:14" x14ac:dyDescent="0.35">
      <c r="A69" t="s">
        <v>527</v>
      </c>
      <c r="C69">
        <v>54</v>
      </c>
      <c r="D69" t="s">
        <v>598</v>
      </c>
      <c r="F69">
        <v>1893337</v>
      </c>
      <c r="G69">
        <v>3905982</v>
      </c>
      <c r="H69">
        <v>5799319</v>
      </c>
      <c r="J69">
        <v>5799319</v>
      </c>
      <c r="K69">
        <v>0</v>
      </c>
      <c r="L69">
        <v>5799319</v>
      </c>
      <c r="N69">
        <v>0</v>
      </c>
    </row>
    <row r="70" spans="1:14" x14ac:dyDescent="0.35">
      <c r="A70" t="s">
        <v>527</v>
      </c>
      <c r="D70" t="s">
        <v>359</v>
      </c>
      <c r="F70">
        <v>0</v>
      </c>
      <c r="G70">
        <v>0</v>
      </c>
      <c r="H70">
        <v>0</v>
      </c>
      <c r="I70">
        <v>808920</v>
      </c>
      <c r="J70">
        <v>0</v>
      </c>
      <c r="K70">
        <v>0</v>
      </c>
      <c r="L70">
        <v>0</v>
      </c>
      <c r="N70">
        <v>0</v>
      </c>
    </row>
    <row r="71" spans="1:14" x14ac:dyDescent="0.35">
      <c r="A71" t="s">
        <v>527</v>
      </c>
      <c r="C71">
        <v>55</v>
      </c>
      <c r="D71" t="s">
        <v>599</v>
      </c>
      <c r="G71">
        <v>0</v>
      </c>
      <c r="H71">
        <v>0</v>
      </c>
      <c r="K71">
        <v>0</v>
      </c>
      <c r="L71">
        <v>0</v>
      </c>
      <c r="N71">
        <v>0</v>
      </c>
    </row>
    <row r="72" spans="1:14" x14ac:dyDescent="0.35">
      <c r="A72" t="s">
        <v>527</v>
      </c>
      <c r="B72" t="s">
        <v>600</v>
      </c>
      <c r="C72" s="285" t="s">
        <v>529</v>
      </c>
      <c r="D72" s="285" t="s">
        <v>530</v>
      </c>
      <c r="E72" s="285"/>
      <c r="F72" s="285" t="s">
        <v>531</v>
      </c>
      <c r="G72" s="285"/>
      <c r="H72" s="285"/>
      <c r="I72" s="285"/>
      <c r="J72" s="285" t="s">
        <v>532</v>
      </c>
      <c r="K72" s="285"/>
      <c r="L72" s="285"/>
      <c r="M72" s="285"/>
      <c r="N72" s="285" t="s">
        <v>533</v>
      </c>
    </row>
    <row r="73" spans="1:14" x14ac:dyDescent="0.35">
      <c r="A73" t="s">
        <v>527</v>
      </c>
      <c r="C73" s="285"/>
      <c r="D73" s="285"/>
      <c r="E73" s="285"/>
      <c r="F73" s="285" t="s">
        <v>534</v>
      </c>
      <c r="G73" s="285" t="s">
        <v>535</v>
      </c>
      <c r="H73" s="285" t="s">
        <v>536</v>
      </c>
      <c r="I73" s="285"/>
      <c r="J73" s="285" t="s">
        <v>534</v>
      </c>
      <c r="K73" s="285" t="s">
        <v>535</v>
      </c>
      <c r="L73" s="285" t="s">
        <v>536</v>
      </c>
      <c r="M73" s="285"/>
      <c r="N73" s="285"/>
    </row>
    <row r="74" spans="1:14" x14ac:dyDescent="0.35">
      <c r="A74" t="s">
        <v>527</v>
      </c>
      <c r="C74" s="285" t="s">
        <v>537</v>
      </c>
      <c r="D74" s="285"/>
      <c r="E74" s="285"/>
      <c r="F74" s="285">
        <v>0</v>
      </c>
      <c r="G74" s="285">
        <v>0</v>
      </c>
      <c r="H74" s="285">
        <v>0</v>
      </c>
      <c r="I74" s="285"/>
      <c r="J74" s="285">
        <v>0</v>
      </c>
      <c r="K74" s="285">
        <v>0</v>
      </c>
      <c r="L74" s="285">
        <v>0</v>
      </c>
      <c r="M74" s="285"/>
      <c r="N74" s="285">
        <v>0</v>
      </c>
    </row>
    <row r="75" spans="1:14" x14ac:dyDescent="0.35">
      <c r="A75" t="s">
        <v>527</v>
      </c>
      <c r="C75" s="285">
        <v>1</v>
      </c>
      <c r="D75" s="285" t="s">
        <v>538</v>
      </c>
      <c r="E75" s="285"/>
      <c r="F75" s="285">
        <v>0</v>
      </c>
      <c r="G75" s="285">
        <v>0</v>
      </c>
      <c r="H75" s="285">
        <v>0</v>
      </c>
      <c r="I75" s="285"/>
      <c r="J75" s="285">
        <v>0</v>
      </c>
      <c r="K75" s="285">
        <v>0</v>
      </c>
      <c r="L75" s="285">
        <v>0</v>
      </c>
      <c r="M75" s="285"/>
      <c r="N75" s="285">
        <v>0</v>
      </c>
    </row>
    <row r="76" spans="1:14" x14ac:dyDescent="0.35">
      <c r="A76" t="s">
        <v>527</v>
      </c>
      <c r="C76" s="285">
        <v>2</v>
      </c>
      <c r="D76" s="285" t="s">
        <v>539</v>
      </c>
      <c r="E76" s="285"/>
      <c r="F76" s="285">
        <v>0</v>
      </c>
      <c r="G76" s="285">
        <v>0</v>
      </c>
      <c r="H76" s="285">
        <v>0</v>
      </c>
      <c r="I76" s="285"/>
      <c r="J76" s="285">
        <v>0</v>
      </c>
      <c r="K76" s="285">
        <v>0</v>
      </c>
      <c r="L76" s="285">
        <v>0</v>
      </c>
      <c r="M76" s="285"/>
      <c r="N76" s="285">
        <v>0</v>
      </c>
    </row>
    <row r="77" spans="1:14" x14ac:dyDescent="0.35">
      <c r="A77" t="s">
        <v>527</v>
      </c>
      <c r="C77" s="285" t="s">
        <v>540</v>
      </c>
      <c r="D77" s="285"/>
      <c r="E77" s="285"/>
      <c r="F77" s="285">
        <v>27928395524</v>
      </c>
      <c r="G77" s="285">
        <v>37692443</v>
      </c>
      <c r="H77" s="285">
        <v>27966087967</v>
      </c>
      <c r="I77" s="285"/>
      <c r="J77" s="285">
        <v>24444853431</v>
      </c>
      <c r="K77" s="285">
        <v>2672530659</v>
      </c>
      <c r="L77" s="285">
        <v>27117384090</v>
      </c>
      <c r="M77" s="285"/>
      <c r="N77" s="285">
        <v>848703877</v>
      </c>
    </row>
    <row r="78" spans="1:14" x14ac:dyDescent="0.35">
      <c r="A78" t="s">
        <v>527</v>
      </c>
      <c r="C78" s="285"/>
      <c r="D78" s="285" t="s">
        <v>541</v>
      </c>
      <c r="E78" s="285"/>
      <c r="F78" s="285">
        <v>232784386</v>
      </c>
      <c r="G78" s="285">
        <v>0</v>
      </c>
      <c r="H78" s="285">
        <v>232784386</v>
      </c>
      <c r="I78" s="285"/>
      <c r="J78" s="285">
        <v>233751958</v>
      </c>
      <c r="K78" s="285">
        <v>-967572</v>
      </c>
      <c r="L78" s="285">
        <v>232784386</v>
      </c>
      <c r="M78" s="285"/>
      <c r="N78" s="285">
        <v>0</v>
      </c>
    </row>
    <row r="79" spans="1:14" x14ac:dyDescent="0.35">
      <c r="A79" t="s">
        <v>527</v>
      </c>
      <c r="C79" s="285">
        <v>3</v>
      </c>
      <c r="D79" s="285" t="s">
        <v>542</v>
      </c>
      <c r="E79" s="285"/>
      <c r="F79" s="285">
        <v>198099386</v>
      </c>
      <c r="G79" s="285">
        <v>0</v>
      </c>
      <c r="H79" s="285">
        <v>198099386</v>
      </c>
      <c r="I79" s="285"/>
      <c r="J79" s="285">
        <v>116875979</v>
      </c>
      <c r="K79" s="285">
        <v>81223407</v>
      </c>
      <c r="L79" s="285">
        <v>198099386</v>
      </c>
      <c r="M79" s="285"/>
      <c r="N79" s="285">
        <v>0</v>
      </c>
    </row>
    <row r="80" spans="1:14" x14ac:dyDescent="0.35">
      <c r="A80" t="s">
        <v>527</v>
      </c>
      <c r="C80" s="285">
        <v>4</v>
      </c>
      <c r="D80" s="285" t="s">
        <v>543</v>
      </c>
      <c r="E80" s="285"/>
      <c r="F80" s="285">
        <v>20060000</v>
      </c>
      <c r="G80" s="285">
        <v>0</v>
      </c>
      <c r="H80" s="285">
        <v>20060000</v>
      </c>
      <c r="I80" s="285"/>
      <c r="J80" s="285">
        <v>116875979</v>
      </c>
      <c r="K80" s="285">
        <v>-96815979</v>
      </c>
      <c r="L80" s="285">
        <v>20060000</v>
      </c>
      <c r="M80" s="285"/>
      <c r="N80" s="285">
        <v>0</v>
      </c>
    </row>
    <row r="81" spans="1:14" x14ac:dyDescent="0.35">
      <c r="A81" t="s">
        <v>527</v>
      </c>
      <c r="C81" s="285">
        <v>5</v>
      </c>
      <c r="D81" s="285" t="s">
        <v>544</v>
      </c>
      <c r="E81" s="285"/>
      <c r="F81" s="285">
        <v>14625000</v>
      </c>
      <c r="G81" s="285">
        <v>0</v>
      </c>
      <c r="H81" s="285">
        <v>14625000</v>
      </c>
      <c r="I81" s="285"/>
      <c r="J81" s="285">
        <v>0</v>
      </c>
      <c r="K81" s="285">
        <v>14625000</v>
      </c>
      <c r="L81" s="285">
        <v>14625000</v>
      </c>
      <c r="M81" s="285"/>
      <c r="N81" s="285">
        <v>0</v>
      </c>
    </row>
    <row r="82" spans="1:14" x14ac:dyDescent="0.35">
      <c r="A82" t="s">
        <v>527</v>
      </c>
      <c r="C82" s="285">
        <v>6</v>
      </c>
      <c r="D82" s="285" t="s">
        <v>545</v>
      </c>
      <c r="E82" s="285"/>
      <c r="F82" s="285">
        <v>0</v>
      </c>
      <c r="G82" s="285">
        <v>0</v>
      </c>
      <c r="H82" s="285">
        <v>0</v>
      </c>
      <c r="I82" s="285"/>
      <c r="J82" s="285">
        <v>0</v>
      </c>
      <c r="K82" s="285">
        <v>0</v>
      </c>
      <c r="L82" s="285">
        <v>0</v>
      </c>
      <c r="M82" s="285"/>
      <c r="N82" s="285">
        <v>0</v>
      </c>
    </row>
    <row r="83" spans="1:14" x14ac:dyDescent="0.35">
      <c r="A83" t="s">
        <v>527</v>
      </c>
      <c r="C83" s="285">
        <v>7</v>
      </c>
      <c r="D83" s="285" t="s">
        <v>454</v>
      </c>
      <c r="E83" s="285"/>
      <c r="F83" s="285">
        <v>0</v>
      </c>
      <c r="G83" s="285">
        <v>0</v>
      </c>
      <c r="H83" s="285">
        <v>0</v>
      </c>
      <c r="I83" s="285"/>
      <c r="J83" s="285">
        <v>0</v>
      </c>
      <c r="K83" s="285">
        <v>0</v>
      </c>
      <c r="L83" s="285">
        <v>0</v>
      </c>
      <c r="M83" s="285"/>
      <c r="N83" s="285">
        <v>0</v>
      </c>
    </row>
    <row r="84" spans="1:14" x14ac:dyDescent="0.35">
      <c r="A84" t="s">
        <v>527</v>
      </c>
      <c r="C84" s="285"/>
      <c r="D84" s="285" t="s">
        <v>546</v>
      </c>
      <c r="E84" s="285"/>
      <c r="F84" s="285">
        <v>0</v>
      </c>
      <c r="G84" s="285">
        <v>0</v>
      </c>
      <c r="H84" s="285">
        <v>0</v>
      </c>
      <c r="I84" s="285"/>
      <c r="J84" s="285">
        <v>0</v>
      </c>
      <c r="K84" s="285">
        <v>0</v>
      </c>
      <c r="L84" s="285">
        <v>0</v>
      </c>
      <c r="M84" s="285"/>
      <c r="N84" s="285">
        <v>0</v>
      </c>
    </row>
    <row r="85" spans="1:14" x14ac:dyDescent="0.35">
      <c r="A85" t="s">
        <v>527</v>
      </c>
      <c r="C85" s="285">
        <v>8</v>
      </c>
      <c r="D85" s="285" t="s">
        <v>547</v>
      </c>
      <c r="E85" s="285"/>
      <c r="F85" s="285">
        <v>0</v>
      </c>
      <c r="G85" s="285">
        <v>0</v>
      </c>
      <c r="H85" s="285">
        <v>0</v>
      </c>
      <c r="I85" s="285"/>
      <c r="J85" s="285">
        <v>0</v>
      </c>
      <c r="K85" s="285">
        <v>0</v>
      </c>
      <c r="L85" s="285">
        <v>0</v>
      </c>
      <c r="M85" s="285"/>
      <c r="N85" s="285">
        <v>0</v>
      </c>
    </row>
    <row r="86" spans="1:14" x14ac:dyDescent="0.35">
      <c r="A86" t="s">
        <v>527</v>
      </c>
      <c r="C86" s="285">
        <v>9</v>
      </c>
      <c r="D86" s="285" t="s">
        <v>548</v>
      </c>
      <c r="E86" s="285"/>
      <c r="F86" s="285">
        <v>0</v>
      </c>
      <c r="G86" s="285">
        <v>0</v>
      </c>
      <c r="H86" s="285">
        <v>0</v>
      </c>
      <c r="I86" s="285"/>
      <c r="J86" s="285">
        <v>0</v>
      </c>
      <c r="K86" s="285">
        <v>0</v>
      </c>
      <c r="L86" s="285">
        <v>0</v>
      </c>
      <c r="M86" s="285"/>
      <c r="N86" s="285">
        <v>0</v>
      </c>
    </row>
    <row r="87" spans="1:14" x14ac:dyDescent="0.35">
      <c r="A87" t="s">
        <v>527</v>
      </c>
      <c r="C87" s="285">
        <v>10</v>
      </c>
      <c r="D87" s="285" t="s">
        <v>549</v>
      </c>
      <c r="E87" s="285"/>
      <c r="F87" s="285">
        <v>0</v>
      </c>
      <c r="G87" s="285">
        <v>0</v>
      </c>
      <c r="H87" s="285">
        <v>0</v>
      </c>
      <c r="I87" s="285"/>
      <c r="J87" s="285">
        <v>0</v>
      </c>
      <c r="K87" s="285">
        <v>0</v>
      </c>
      <c r="L87" s="285">
        <v>0</v>
      </c>
      <c r="M87" s="285"/>
      <c r="N87" s="285">
        <v>0</v>
      </c>
    </row>
    <row r="88" spans="1:14" x14ac:dyDescent="0.35">
      <c r="A88" t="s">
        <v>527</v>
      </c>
      <c r="C88" s="285">
        <v>11</v>
      </c>
      <c r="D88" s="285" t="s">
        <v>550</v>
      </c>
      <c r="E88" s="285"/>
      <c r="F88" s="285">
        <v>0</v>
      </c>
      <c r="G88" s="285">
        <v>0</v>
      </c>
      <c r="H88" s="285">
        <v>0</v>
      </c>
      <c r="I88" s="285"/>
      <c r="J88" s="285">
        <v>0</v>
      </c>
      <c r="K88" s="285">
        <v>0</v>
      </c>
      <c r="L88" s="285">
        <v>0</v>
      </c>
      <c r="M88" s="285"/>
      <c r="N88" s="285">
        <v>0</v>
      </c>
    </row>
    <row r="89" spans="1:14" x14ac:dyDescent="0.35">
      <c r="A89" t="s">
        <v>527</v>
      </c>
      <c r="C89" s="285">
        <v>12</v>
      </c>
      <c r="D89" s="285" t="s">
        <v>551</v>
      </c>
      <c r="E89" s="285"/>
      <c r="F89" s="285">
        <v>0</v>
      </c>
      <c r="G89" s="285">
        <v>0</v>
      </c>
      <c r="H89" s="285">
        <v>0</v>
      </c>
      <c r="I89" s="285"/>
      <c r="J89" s="285">
        <v>0</v>
      </c>
      <c r="K89" s="285">
        <v>0</v>
      </c>
      <c r="L89" s="285">
        <v>0</v>
      </c>
      <c r="M89" s="285"/>
      <c r="N89" s="285">
        <v>0</v>
      </c>
    </row>
    <row r="90" spans="1:14" x14ac:dyDescent="0.35">
      <c r="A90" t="s">
        <v>527</v>
      </c>
      <c r="C90" s="285">
        <v>13</v>
      </c>
      <c r="D90" s="285" t="s">
        <v>552</v>
      </c>
      <c r="E90" s="285"/>
      <c r="F90" s="285">
        <v>0</v>
      </c>
      <c r="G90" s="285">
        <v>0</v>
      </c>
      <c r="H90" s="285">
        <v>0</v>
      </c>
      <c r="I90" s="285"/>
      <c r="J90" s="285">
        <v>0</v>
      </c>
      <c r="K90" s="285">
        <v>0</v>
      </c>
      <c r="L90" s="285">
        <v>0</v>
      </c>
      <c r="M90" s="285"/>
      <c r="N90" s="285">
        <v>0</v>
      </c>
    </row>
    <row r="91" spans="1:14" x14ac:dyDescent="0.35">
      <c r="A91" t="s">
        <v>527</v>
      </c>
      <c r="C91" s="285">
        <v>14</v>
      </c>
      <c r="D91" s="285" t="s">
        <v>553</v>
      </c>
      <c r="E91" s="285"/>
      <c r="F91" s="285">
        <v>0</v>
      </c>
      <c r="G91" s="285">
        <v>0</v>
      </c>
      <c r="H91" s="285">
        <v>0</v>
      </c>
      <c r="I91" s="285"/>
      <c r="J91" s="285">
        <v>0</v>
      </c>
      <c r="K91" s="285">
        <v>0</v>
      </c>
      <c r="L91" s="285">
        <v>0</v>
      </c>
      <c r="M91" s="285"/>
      <c r="N91" s="285">
        <v>0</v>
      </c>
    </row>
    <row r="92" spans="1:14" x14ac:dyDescent="0.35">
      <c r="A92" t="s">
        <v>527</v>
      </c>
      <c r="C92" s="285">
        <v>15</v>
      </c>
      <c r="D92" s="285" t="s">
        <v>554</v>
      </c>
      <c r="E92" s="285"/>
      <c r="F92" s="285">
        <v>0</v>
      </c>
      <c r="G92" s="285">
        <v>0</v>
      </c>
      <c r="H92" s="285">
        <v>0</v>
      </c>
      <c r="I92" s="285"/>
      <c r="J92" s="285">
        <v>0</v>
      </c>
      <c r="K92" s="285">
        <v>0</v>
      </c>
      <c r="L92" s="285">
        <v>0</v>
      </c>
      <c r="M92" s="285"/>
      <c r="N92" s="285">
        <v>0</v>
      </c>
    </row>
    <row r="93" spans="1:14" x14ac:dyDescent="0.35">
      <c r="A93" t="s">
        <v>527</v>
      </c>
      <c r="C93" s="285"/>
      <c r="D93" s="285" t="s">
        <v>555</v>
      </c>
      <c r="E93" s="285"/>
      <c r="F93" s="285">
        <v>1308000000</v>
      </c>
      <c r="G93" s="285">
        <v>0</v>
      </c>
      <c r="H93" s="285">
        <v>1308000000</v>
      </c>
      <c r="I93" s="285"/>
      <c r="J93" s="285">
        <v>1308000000</v>
      </c>
      <c r="K93" s="285">
        <v>0</v>
      </c>
      <c r="L93" s="285">
        <v>1308000000</v>
      </c>
      <c r="M93" s="285"/>
      <c r="N93" s="285">
        <v>0</v>
      </c>
    </row>
    <row r="94" spans="1:14" x14ac:dyDescent="0.35">
      <c r="A94" t="s">
        <v>527</v>
      </c>
      <c r="C94" s="285">
        <v>16</v>
      </c>
      <c r="D94" s="285" t="s">
        <v>550</v>
      </c>
      <c r="E94" s="285"/>
      <c r="F94" s="285">
        <v>0</v>
      </c>
      <c r="G94" s="285">
        <v>0</v>
      </c>
      <c r="H94" s="285">
        <v>0</v>
      </c>
      <c r="I94" s="285"/>
      <c r="J94" s="285">
        <v>0</v>
      </c>
      <c r="K94" s="285">
        <v>0</v>
      </c>
      <c r="L94" s="285">
        <v>0</v>
      </c>
      <c r="M94" s="285"/>
      <c r="N94" s="285">
        <v>0</v>
      </c>
    </row>
    <row r="95" spans="1:14" x14ac:dyDescent="0.35">
      <c r="A95" t="s">
        <v>527</v>
      </c>
      <c r="C95" s="285">
        <v>17</v>
      </c>
      <c r="D95" s="285" t="s">
        <v>556</v>
      </c>
      <c r="E95" s="285"/>
      <c r="F95" s="285">
        <v>1308000000</v>
      </c>
      <c r="G95" s="285">
        <v>0</v>
      </c>
      <c r="H95" s="285">
        <v>1308000000</v>
      </c>
      <c r="I95" s="285"/>
      <c r="J95" s="285">
        <v>1308000000</v>
      </c>
      <c r="K95" s="285">
        <v>0</v>
      </c>
      <c r="L95" s="285">
        <v>1308000000</v>
      </c>
      <c r="M95" s="285"/>
      <c r="N95" s="285">
        <v>0</v>
      </c>
    </row>
    <row r="96" spans="1:14" x14ac:dyDescent="0.35">
      <c r="A96" t="s">
        <v>527</v>
      </c>
      <c r="C96" s="285">
        <v>18</v>
      </c>
      <c r="D96" s="285" t="s">
        <v>557</v>
      </c>
      <c r="E96" s="285"/>
      <c r="F96" s="285">
        <v>0</v>
      </c>
      <c r="G96" s="285">
        <v>0</v>
      </c>
      <c r="H96" s="285">
        <v>0</v>
      </c>
      <c r="I96" s="285"/>
      <c r="J96" s="285">
        <v>0</v>
      </c>
      <c r="K96" s="285">
        <v>0</v>
      </c>
      <c r="L96" s="285">
        <v>0</v>
      </c>
      <c r="M96" s="285"/>
      <c r="N96" s="285">
        <v>0</v>
      </c>
    </row>
    <row r="97" spans="1:14" x14ac:dyDescent="0.35">
      <c r="A97" t="s">
        <v>527</v>
      </c>
      <c r="C97" s="285">
        <v>19</v>
      </c>
      <c r="D97" s="285" t="s">
        <v>558</v>
      </c>
      <c r="E97" s="285"/>
      <c r="F97" s="285">
        <v>0</v>
      </c>
      <c r="G97" s="285">
        <v>0</v>
      </c>
      <c r="H97" s="285">
        <v>0</v>
      </c>
      <c r="I97" s="285"/>
      <c r="J97" s="285">
        <v>0</v>
      </c>
      <c r="K97" s="285">
        <v>0</v>
      </c>
      <c r="L97" s="285">
        <v>0</v>
      </c>
      <c r="M97" s="285"/>
      <c r="N97" s="285">
        <v>0</v>
      </c>
    </row>
    <row r="98" spans="1:14" x14ac:dyDescent="0.35">
      <c r="A98" t="s">
        <v>527</v>
      </c>
      <c r="C98" s="285">
        <v>20</v>
      </c>
      <c r="D98" s="285" t="s">
        <v>559</v>
      </c>
      <c r="E98" s="285"/>
      <c r="F98" s="285">
        <v>0</v>
      </c>
      <c r="G98" s="285">
        <v>0</v>
      </c>
      <c r="H98" s="285">
        <v>0</v>
      </c>
      <c r="I98" s="285"/>
      <c r="J98" s="285">
        <v>0</v>
      </c>
      <c r="K98" s="285">
        <v>0</v>
      </c>
      <c r="L98" s="285">
        <v>0</v>
      </c>
      <c r="M98" s="285"/>
      <c r="N98" s="285">
        <v>0</v>
      </c>
    </row>
    <row r="99" spans="1:14" x14ac:dyDescent="0.35">
      <c r="A99" t="s">
        <v>527</v>
      </c>
      <c r="C99" s="285">
        <v>21</v>
      </c>
      <c r="D99" s="285" t="s">
        <v>560</v>
      </c>
      <c r="E99" s="285"/>
      <c r="F99" s="285">
        <v>0</v>
      </c>
      <c r="G99" s="285">
        <v>0</v>
      </c>
      <c r="H99" s="285">
        <v>0</v>
      </c>
      <c r="I99" s="285"/>
      <c r="J99" s="285">
        <v>0</v>
      </c>
      <c r="K99" s="285">
        <v>0</v>
      </c>
      <c r="L99" s="285">
        <v>0</v>
      </c>
      <c r="M99" s="285"/>
      <c r="N99" s="285">
        <v>0</v>
      </c>
    </row>
    <row r="100" spans="1:14" x14ac:dyDescent="0.35">
      <c r="A100" t="s">
        <v>527</v>
      </c>
      <c r="C100" s="285">
        <v>22</v>
      </c>
      <c r="D100" s="285" t="s">
        <v>561</v>
      </c>
      <c r="E100" s="285"/>
      <c r="F100" s="285">
        <v>0</v>
      </c>
      <c r="G100" s="285">
        <v>0</v>
      </c>
      <c r="H100" s="285">
        <v>0</v>
      </c>
      <c r="I100" s="285"/>
      <c r="J100" s="285">
        <v>0</v>
      </c>
      <c r="K100" s="285">
        <v>0</v>
      </c>
      <c r="L100" s="285">
        <v>0</v>
      </c>
      <c r="M100" s="285"/>
      <c r="N100" s="285">
        <v>0</v>
      </c>
    </row>
    <row r="101" spans="1:14" x14ac:dyDescent="0.35">
      <c r="A101" t="s">
        <v>527</v>
      </c>
      <c r="C101" s="285">
        <v>23</v>
      </c>
      <c r="D101" s="285" t="s">
        <v>562</v>
      </c>
      <c r="E101" s="285"/>
      <c r="F101" s="285">
        <v>0</v>
      </c>
      <c r="G101" s="285">
        <v>0</v>
      </c>
      <c r="H101" s="285">
        <v>0</v>
      </c>
      <c r="I101" s="285"/>
      <c r="J101" s="285">
        <v>0</v>
      </c>
      <c r="K101" s="285">
        <v>0</v>
      </c>
      <c r="L101" s="285">
        <v>0</v>
      </c>
      <c r="M101" s="285"/>
      <c r="N101" s="285">
        <v>0</v>
      </c>
    </row>
    <row r="102" spans="1:14" x14ac:dyDescent="0.35">
      <c r="A102" t="s">
        <v>527</v>
      </c>
      <c r="C102" s="285">
        <v>24</v>
      </c>
      <c r="D102" s="285" t="s">
        <v>563</v>
      </c>
      <c r="E102" s="285"/>
      <c r="F102" s="285">
        <v>0</v>
      </c>
      <c r="G102" s="285">
        <v>0</v>
      </c>
      <c r="H102" s="285">
        <v>0</v>
      </c>
      <c r="I102" s="285"/>
      <c r="J102" s="285">
        <v>0</v>
      </c>
      <c r="K102" s="285">
        <v>0</v>
      </c>
      <c r="L102" s="285">
        <v>0</v>
      </c>
      <c r="M102" s="285"/>
      <c r="N102" s="285">
        <v>0</v>
      </c>
    </row>
    <row r="103" spans="1:14" x14ac:dyDescent="0.35">
      <c r="A103" t="s">
        <v>527</v>
      </c>
      <c r="C103" s="285">
        <v>25</v>
      </c>
      <c r="D103" s="285" t="s">
        <v>564</v>
      </c>
      <c r="E103" s="285"/>
      <c r="F103" s="285">
        <v>0</v>
      </c>
      <c r="G103" s="285">
        <v>0</v>
      </c>
      <c r="H103" s="285">
        <v>0</v>
      </c>
      <c r="I103" s="285"/>
      <c r="J103" s="285">
        <v>0</v>
      </c>
      <c r="K103" s="285">
        <v>0</v>
      </c>
      <c r="L103" s="285">
        <v>0</v>
      </c>
      <c r="M103" s="285"/>
      <c r="N103" s="285">
        <v>0</v>
      </c>
    </row>
    <row r="104" spans="1:14" x14ac:dyDescent="0.35">
      <c r="A104" t="s">
        <v>527</v>
      </c>
      <c r="C104" s="285"/>
      <c r="D104" s="285" t="s">
        <v>565</v>
      </c>
      <c r="E104" s="285"/>
      <c r="F104" s="285">
        <v>24320288212</v>
      </c>
      <c r="G104" s="285">
        <v>37692443</v>
      </c>
      <c r="H104" s="285">
        <v>24357980655</v>
      </c>
      <c r="I104" s="285"/>
      <c r="J104" s="285">
        <v>21645071212</v>
      </c>
      <c r="K104" s="285">
        <v>2673498231</v>
      </c>
      <c r="L104" s="285">
        <v>24318569443</v>
      </c>
      <c r="M104" s="285"/>
      <c r="N104" s="285">
        <v>39411212</v>
      </c>
    </row>
    <row r="105" spans="1:14" x14ac:dyDescent="0.35">
      <c r="A105" t="s">
        <v>527</v>
      </c>
      <c r="C105" s="285">
        <v>26</v>
      </c>
      <c r="D105" s="285" t="s">
        <v>432</v>
      </c>
      <c r="E105" s="285"/>
      <c r="F105" s="285">
        <v>15749725217</v>
      </c>
      <c r="G105" s="285">
        <v>0</v>
      </c>
      <c r="H105" s="285">
        <v>15749725217</v>
      </c>
      <c r="I105" s="285"/>
      <c r="J105" s="285">
        <v>13076226986</v>
      </c>
      <c r="K105" s="285">
        <v>2673498231</v>
      </c>
      <c r="L105" s="285">
        <v>15749725217</v>
      </c>
      <c r="M105" s="285"/>
      <c r="N105" s="285">
        <v>0</v>
      </c>
    </row>
    <row r="106" spans="1:14" x14ac:dyDescent="0.35">
      <c r="A106" t="s">
        <v>527</v>
      </c>
      <c r="C106" s="285">
        <v>27</v>
      </c>
      <c r="D106" s="285" t="s">
        <v>566</v>
      </c>
      <c r="E106" s="285"/>
      <c r="F106" s="285">
        <v>1563029223</v>
      </c>
      <c r="G106" s="285">
        <v>0</v>
      </c>
      <c r="H106" s="285">
        <v>1563029223</v>
      </c>
      <c r="I106" s="285"/>
      <c r="J106" s="285">
        <v>1519490223</v>
      </c>
      <c r="K106" s="285">
        <v>0</v>
      </c>
      <c r="L106" s="285">
        <v>1519490223</v>
      </c>
      <c r="M106" s="285"/>
      <c r="N106" s="285">
        <v>43539000</v>
      </c>
    </row>
    <row r="107" spans="1:14" x14ac:dyDescent="0.35">
      <c r="A107" t="s">
        <v>527</v>
      </c>
      <c r="C107" s="285">
        <v>28</v>
      </c>
      <c r="D107" s="285" t="s">
        <v>567</v>
      </c>
      <c r="E107" s="285"/>
      <c r="F107" s="285">
        <v>0</v>
      </c>
      <c r="G107" s="285">
        <v>0</v>
      </c>
      <c r="H107" s="285">
        <v>0</v>
      </c>
      <c r="I107" s="285"/>
      <c r="J107" s="285">
        <v>4127788</v>
      </c>
      <c r="K107" s="285">
        <v>0</v>
      </c>
      <c r="L107" s="285">
        <v>4127788</v>
      </c>
      <c r="M107" s="285"/>
      <c r="N107" s="285">
        <v>-4127788</v>
      </c>
    </row>
    <row r="108" spans="1:14" x14ac:dyDescent="0.35">
      <c r="A108" t="s">
        <v>527</v>
      </c>
      <c r="C108" s="285" t="s">
        <v>568</v>
      </c>
      <c r="D108" s="285" t="s">
        <v>434</v>
      </c>
      <c r="E108" s="285"/>
      <c r="F108" s="285">
        <v>0</v>
      </c>
      <c r="G108" s="285">
        <v>0</v>
      </c>
      <c r="H108" s="285">
        <v>0</v>
      </c>
      <c r="I108" s="285"/>
      <c r="J108" s="285">
        <v>0</v>
      </c>
      <c r="K108" s="285">
        <v>0</v>
      </c>
      <c r="L108" s="285">
        <v>0</v>
      </c>
      <c r="M108" s="285"/>
      <c r="N108" s="285">
        <v>0</v>
      </c>
    </row>
    <row r="109" spans="1:14" x14ac:dyDescent="0.35">
      <c r="A109" t="s">
        <v>527</v>
      </c>
      <c r="C109" s="285" t="s">
        <v>569</v>
      </c>
      <c r="D109" s="285" t="s">
        <v>570</v>
      </c>
      <c r="E109" s="285"/>
      <c r="F109" s="285">
        <v>4127788</v>
      </c>
      <c r="G109" s="285">
        <v>0</v>
      </c>
      <c r="H109" s="285">
        <v>4127788</v>
      </c>
      <c r="I109" s="285"/>
      <c r="J109" s="285">
        <v>4127788</v>
      </c>
      <c r="K109" s="285">
        <v>0</v>
      </c>
      <c r="L109" s="285">
        <v>4127788</v>
      </c>
      <c r="M109" s="285"/>
      <c r="N109" s="285">
        <v>0</v>
      </c>
    </row>
    <row r="110" spans="1:14" x14ac:dyDescent="0.35">
      <c r="A110" t="s">
        <v>527</v>
      </c>
      <c r="C110" s="285">
        <v>30</v>
      </c>
      <c r="D110" s="285" t="s">
        <v>571</v>
      </c>
      <c r="E110" s="285"/>
      <c r="F110" s="285">
        <v>0</v>
      </c>
      <c r="G110" s="285">
        <v>0</v>
      </c>
      <c r="H110" s="285">
        <v>0</v>
      </c>
      <c r="I110" s="285"/>
      <c r="J110" s="285">
        <v>0</v>
      </c>
      <c r="K110" s="285">
        <v>0</v>
      </c>
      <c r="L110" s="285">
        <v>0</v>
      </c>
      <c r="M110" s="285"/>
      <c r="N110" s="285">
        <v>0</v>
      </c>
    </row>
    <row r="111" spans="1:14" x14ac:dyDescent="0.35">
      <c r="A111" t="s">
        <v>527</v>
      </c>
      <c r="C111" s="285">
        <v>31</v>
      </c>
      <c r="D111" s="285" t="s">
        <v>572</v>
      </c>
      <c r="E111" s="285"/>
      <c r="F111" s="285">
        <v>0</v>
      </c>
      <c r="G111" s="285">
        <v>0</v>
      </c>
      <c r="H111" s="285">
        <v>0</v>
      </c>
      <c r="I111" s="285"/>
      <c r="J111" s="285">
        <v>0</v>
      </c>
      <c r="K111" s="285">
        <v>0</v>
      </c>
      <c r="L111" s="285">
        <v>0</v>
      </c>
      <c r="M111" s="285"/>
      <c r="N111" s="285">
        <v>0</v>
      </c>
    </row>
    <row r="112" spans="1:14" x14ac:dyDescent="0.35">
      <c r="A112" t="s">
        <v>527</v>
      </c>
      <c r="C112" s="285">
        <v>32</v>
      </c>
      <c r="D112" s="285" t="s">
        <v>573</v>
      </c>
      <c r="E112" s="285"/>
      <c r="F112" s="285">
        <v>59561960</v>
      </c>
      <c r="G112" s="285">
        <v>0</v>
      </c>
      <c r="H112" s="285">
        <v>59561960</v>
      </c>
      <c r="I112" s="285"/>
      <c r="J112" s="285">
        <v>59561960</v>
      </c>
      <c r="K112" s="285">
        <v>0</v>
      </c>
      <c r="L112" s="285">
        <v>59561960</v>
      </c>
      <c r="M112" s="285"/>
      <c r="N112" s="285">
        <v>0</v>
      </c>
    </row>
    <row r="113" spans="1:14" x14ac:dyDescent="0.35">
      <c r="A113" t="s">
        <v>527</v>
      </c>
      <c r="C113" s="285">
        <v>33</v>
      </c>
      <c r="D113" s="285" t="s">
        <v>574</v>
      </c>
      <c r="E113" s="285"/>
      <c r="F113" s="285">
        <v>248131204</v>
      </c>
      <c r="G113" s="285">
        <v>37692443</v>
      </c>
      <c r="H113" s="285">
        <v>285823647</v>
      </c>
      <c r="I113" s="285"/>
      <c r="J113" s="285">
        <v>285823647</v>
      </c>
      <c r="K113" s="285">
        <v>0</v>
      </c>
      <c r="L113" s="285">
        <v>285823647</v>
      </c>
      <c r="M113" s="285"/>
      <c r="N113" s="285">
        <v>0</v>
      </c>
    </row>
    <row r="114" spans="1:14" x14ac:dyDescent="0.35">
      <c r="A114" t="s">
        <v>527</v>
      </c>
      <c r="C114" s="285">
        <v>34</v>
      </c>
      <c r="D114" s="285" t="s">
        <v>575</v>
      </c>
      <c r="E114" s="285"/>
      <c r="F114" s="285">
        <v>0</v>
      </c>
      <c r="G114" s="285">
        <v>0</v>
      </c>
      <c r="H114" s="285">
        <v>0</v>
      </c>
      <c r="I114" s="285"/>
      <c r="J114" s="285">
        <v>0</v>
      </c>
      <c r="K114" s="285">
        <v>0</v>
      </c>
      <c r="L114" s="285">
        <v>0</v>
      </c>
      <c r="M114" s="285"/>
      <c r="N114" s="285">
        <v>0</v>
      </c>
    </row>
    <row r="115" spans="1:14" x14ac:dyDescent="0.35">
      <c r="A115" t="s">
        <v>527</v>
      </c>
      <c r="C115" s="285">
        <v>35</v>
      </c>
      <c r="D115" s="285" t="s">
        <v>576</v>
      </c>
      <c r="E115" s="285"/>
      <c r="F115" s="285">
        <v>0</v>
      </c>
      <c r="G115" s="285">
        <v>0</v>
      </c>
      <c r="H115" s="285">
        <v>0</v>
      </c>
      <c r="I115" s="285"/>
      <c r="J115" s="285">
        <v>0</v>
      </c>
      <c r="K115" s="285">
        <v>0</v>
      </c>
      <c r="L115" s="285">
        <v>0</v>
      </c>
      <c r="M115" s="285"/>
      <c r="N115" s="285">
        <v>0</v>
      </c>
    </row>
    <row r="116" spans="1:14" x14ac:dyDescent="0.35">
      <c r="A116" t="s">
        <v>527</v>
      </c>
      <c r="C116" s="285">
        <v>36</v>
      </c>
      <c r="D116" s="285" t="s">
        <v>577</v>
      </c>
      <c r="E116" s="285"/>
      <c r="F116" s="285">
        <v>0</v>
      </c>
      <c r="G116" s="285">
        <v>0</v>
      </c>
      <c r="H116" s="285">
        <v>0</v>
      </c>
      <c r="I116" s="285"/>
      <c r="J116" s="285">
        <v>0</v>
      </c>
      <c r="K116" s="285">
        <v>0</v>
      </c>
      <c r="L116" s="285">
        <v>0</v>
      </c>
      <c r="M116" s="285"/>
      <c r="N116" s="285">
        <v>0</v>
      </c>
    </row>
    <row r="117" spans="1:14" x14ac:dyDescent="0.35">
      <c r="A117" t="s">
        <v>527</v>
      </c>
      <c r="C117" s="285">
        <v>37</v>
      </c>
      <c r="D117" s="285" t="s">
        <v>578</v>
      </c>
      <c r="E117" s="285"/>
      <c r="F117" s="285">
        <v>6815140</v>
      </c>
      <c r="G117" s="285">
        <v>0</v>
      </c>
      <c r="H117" s="285">
        <v>6815140</v>
      </c>
      <c r="I117" s="285"/>
      <c r="J117" s="285">
        <v>6815140</v>
      </c>
      <c r="K117" s="285">
        <v>0</v>
      </c>
      <c r="L117" s="285">
        <v>6815140</v>
      </c>
      <c r="M117" s="285"/>
      <c r="N117" s="285">
        <v>0</v>
      </c>
    </row>
    <row r="118" spans="1:14" x14ac:dyDescent="0.35">
      <c r="A118" t="s">
        <v>527</v>
      </c>
      <c r="C118" s="285">
        <v>38</v>
      </c>
      <c r="D118" s="285" t="s">
        <v>579</v>
      </c>
      <c r="E118" s="285"/>
      <c r="F118" s="285">
        <v>6688897680</v>
      </c>
      <c r="G118" s="285">
        <v>0</v>
      </c>
      <c r="H118" s="285">
        <v>6688897680</v>
      </c>
      <c r="I118" s="285"/>
      <c r="J118" s="285">
        <v>6688897680</v>
      </c>
      <c r="K118" s="285">
        <v>0</v>
      </c>
      <c r="L118" s="285">
        <v>6688897680</v>
      </c>
      <c r="M118" s="285"/>
      <c r="N118" s="285">
        <v>0</v>
      </c>
    </row>
    <row r="119" spans="1:14" x14ac:dyDescent="0.35">
      <c r="A119" t="s">
        <v>527</v>
      </c>
      <c r="C119" s="285">
        <v>39</v>
      </c>
      <c r="D119" s="285" t="s">
        <v>580</v>
      </c>
      <c r="E119" s="285"/>
      <c r="F119" s="285">
        <v>0</v>
      </c>
      <c r="G119" s="285">
        <v>0</v>
      </c>
      <c r="H119" s="285">
        <v>0</v>
      </c>
      <c r="I119" s="285"/>
      <c r="J119" s="285">
        <v>0</v>
      </c>
      <c r="K119" s="285">
        <v>0</v>
      </c>
      <c r="L119" s="285">
        <v>0</v>
      </c>
      <c r="M119" s="285"/>
      <c r="N119" s="285">
        <v>0</v>
      </c>
    </row>
    <row r="120" spans="1:14" x14ac:dyDescent="0.35">
      <c r="A120" t="s">
        <v>527</v>
      </c>
      <c r="C120" s="285"/>
      <c r="D120" s="285" t="s">
        <v>581</v>
      </c>
      <c r="E120" s="285"/>
      <c r="F120" s="285">
        <v>1764690744</v>
      </c>
      <c r="G120" s="285">
        <v>0</v>
      </c>
      <c r="H120" s="285">
        <v>1764690744</v>
      </c>
      <c r="I120" s="285"/>
      <c r="J120" s="285">
        <v>955398079</v>
      </c>
      <c r="K120" s="285">
        <v>0</v>
      </c>
      <c r="L120" s="285">
        <v>955398079</v>
      </c>
      <c r="M120" s="285"/>
      <c r="N120" s="285">
        <v>809292665</v>
      </c>
    </row>
    <row r="121" spans="1:14" x14ac:dyDescent="0.35">
      <c r="A121" t="s">
        <v>527</v>
      </c>
      <c r="C121" s="285">
        <v>40</v>
      </c>
      <c r="D121" s="285" t="s">
        <v>582</v>
      </c>
      <c r="E121" s="285"/>
      <c r="F121" s="285">
        <v>0</v>
      </c>
      <c r="G121" s="285">
        <v>0</v>
      </c>
      <c r="H121" s="285">
        <v>0</v>
      </c>
      <c r="I121" s="285"/>
      <c r="J121" s="285">
        <v>380488153</v>
      </c>
      <c r="K121" s="285">
        <v>0</v>
      </c>
      <c r="L121" s="285">
        <v>380488153</v>
      </c>
      <c r="M121" s="285"/>
      <c r="N121" s="285">
        <v>-380488153</v>
      </c>
    </row>
    <row r="122" spans="1:14" x14ac:dyDescent="0.35">
      <c r="A122" t="s">
        <v>527</v>
      </c>
      <c r="C122" s="285">
        <v>41</v>
      </c>
      <c r="D122" s="285" t="s">
        <v>583</v>
      </c>
      <c r="E122" s="285"/>
      <c r="F122" s="285">
        <v>0</v>
      </c>
      <c r="G122" s="285">
        <v>0</v>
      </c>
      <c r="H122" s="285">
        <v>0</v>
      </c>
      <c r="I122" s="285"/>
      <c r="J122" s="285">
        <v>136082428</v>
      </c>
      <c r="K122" s="285">
        <v>0</v>
      </c>
      <c r="L122" s="285">
        <v>136082428</v>
      </c>
      <c r="M122" s="285"/>
      <c r="N122" s="285">
        <v>-136082428</v>
      </c>
    </row>
    <row r="123" spans="1:14" x14ac:dyDescent="0.35">
      <c r="A123" t="s">
        <v>527</v>
      </c>
      <c r="C123" s="285">
        <v>42</v>
      </c>
      <c r="D123" s="285" t="s">
        <v>584</v>
      </c>
      <c r="E123" s="285"/>
      <c r="F123" s="285">
        <v>0</v>
      </c>
      <c r="G123" s="285">
        <v>0</v>
      </c>
      <c r="H123" s="285">
        <v>0</v>
      </c>
      <c r="I123" s="285"/>
      <c r="J123" s="285">
        <v>170096129</v>
      </c>
      <c r="K123" s="285">
        <v>0</v>
      </c>
      <c r="L123" s="285">
        <v>170096129</v>
      </c>
      <c r="M123" s="285"/>
      <c r="N123" s="285">
        <v>-170096129</v>
      </c>
    </row>
    <row r="124" spans="1:14" x14ac:dyDescent="0.35">
      <c r="A124" t="s">
        <v>527</v>
      </c>
      <c r="C124" s="285">
        <v>43</v>
      </c>
      <c r="D124" s="285" t="s">
        <v>585</v>
      </c>
      <c r="E124" s="285"/>
      <c r="F124" s="285">
        <v>1764690744</v>
      </c>
      <c r="G124" s="285">
        <v>0</v>
      </c>
      <c r="H124" s="285">
        <v>1764690744</v>
      </c>
      <c r="I124" s="285"/>
      <c r="J124" s="285">
        <v>178068189</v>
      </c>
      <c r="K124" s="285">
        <v>0</v>
      </c>
      <c r="L124" s="285">
        <v>178068189</v>
      </c>
      <c r="M124" s="285"/>
      <c r="N124" s="285">
        <v>1586622555</v>
      </c>
    </row>
    <row r="125" spans="1:14" x14ac:dyDescent="0.35">
      <c r="A125" t="s">
        <v>527</v>
      </c>
      <c r="C125" s="285">
        <v>44</v>
      </c>
      <c r="D125" s="285" t="s">
        <v>586</v>
      </c>
      <c r="E125" s="285"/>
      <c r="F125" s="285">
        <v>0</v>
      </c>
      <c r="G125" s="285">
        <v>0</v>
      </c>
      <c r="H125" s="285">
        <v>0</v>
      </c>
      <c r="I125" s="285"/>
      <c r="J125" s="285">
        <v>85051501</v>
      </c>
      <c r="K125" s="285">
        <v>0</v>
      </c>
      <c r="L125" s="285">
        <v>85051501</v>
      </c>
      <c r="M125" s="285"/>
      <c r="N125" s="285">
        <v>-85051501</v>
      </c>
    </row>
    <row r="126" spans="1:14" x14ac:dyDescent="0.35">
      <c r="A126" t="s">
        <v>527</v>
      </c>
      <c r="C126" s="285">
        <v>45</v>
      </c>
      <c r="D126" s="285" t="s">
        <v>587</v>
      </c>
      <c r="E126" s="285"/>
      <c r="F126" s="285">
        <v>0</v>
      </c>
      <c r="G126" s="285">
        <v>0</v>
      </c>
      <c r="H126" s="285">
        <v>0</v>
      </c>
      <c r="I126" s="285"/>
      <c r="J126" s="285">
        <v>5611679</v>
      </c>
      <c r="K126" s="285">
        <v>0</v>
      </c>
      <c r="L126" s="285">
        <v>5611679</v>
      </c>
      <c r="M126" s="285"/>
      <c r="N126" s="285">
        <v>-5611679</v>
      </c>
    </row>
    <row r="127" spans="1:14" x14ac:dyDescent="0.35">
      <c r="A127" t="s">
        <v>527</v>
      </c>
      <c r="C127" s="285">
        <v>46</v>
      </c>
      <c r="D127" s="285" t="s">
        <v>588</v>
      </c>
      <c r="E127" s="285"/>
      <c r="F127" s="285">
        <v>0</v>
      </c>
      <c r="G127" s="285">
        <v>0</v>
      </c>
      <c r="H127" s="285">
        <v>0</v>
      </c>
      <c r="I127" s="285"/>
      <c r="J127" s="285">
        <v>0</v>
      </c>
      <c r="K127" s="285">
        <v>0</v>
      </c>
      <c r="L127" s="285">
        <v>0</v>
      </c>
      <c r="M127" s="285"/>
      <c r="N127" s="285">
        <v>0</v>
      </c>
    </row>
    <row r="128" spans="1:14" x14ac:dyDescent="0.35">
      <c r="A128" t="s">
        <v>527</v>
      </c>
      <c r="C128" s="285">
        <v>47</v>
      </c>
      <c r="D128" s="285" t="s">
        <v>589</v>
      </c>
      <c r="E128" s="285"/>
      <c r="F128" s="285">
        <v>0</v>
      </c>
      <c r="G128" s="285">
        <v>0</v>
      </c>
      <c r="H128" s="285">
        <v>0</v>
      </c>
      <c r="I128" s="285"/>
      <c r="J128" s="285">
        <v>0</v>
      </c>
      <c r="K128" s="285">
        <v>0</v>
      </c>
      <c r="L128" s="285">
        <v>0</v>
      </c>
      <c r="M128" s="285"/>
      <c r="N128" s="285">
        <v>0</v>
      </c>
    </row>
    <row r="129" spans="1:14" x14ac:dyDescent="0.35">
      <c r="A129" t="s">
        <v>527</v>
      </c>
      <c r="C129" s="285"/>
      <c r="D129" s="285" t="s">
        <v>590</v>
      </c>
      <c r="E129" s="285"/>
      <c r="F129" s="285">
        <v>9413650</v>
      </c>
      <c r="G129" s="285">
        <v>0</v>
      </c>
      <c r="H129" s="285">
        <v>9413650</v>
      </c>
      <c r="I129" s="285"/>
      <c r="J129" s="285">
        <v>9413650</v>
      </c>
      <c r="K129" s="285">
        <v>0</v>
      </c>
      <c r="L129" s="285">
        <v>9413650</v>
      </c>
      <c r="M129" s="285"/>
      <c r="N129" s="285">
        <v>0</v>
      </c>
    </row>
    <row r="130" spans="1:14" x14ac:dyDescent="0.35">
      <c r="A130" t="s">
        <v>527</v>
      </c>
      <c r="C130" s="285">
        <v>48</v>
      </c>
      <c r="D130" s="285" t="s">
        <v>229</v>
      </c>
      <c r="E130" s="285"/>
      <c r="F130" s="285">
        <v>9413650</v>
      </c>
      <c r="G130" s="285">
        <v>0</v>
      </c>
      <c r="H130" s="285">
        <v>9413650</v>
      </c>
      <c r="I130" s="285"/>
      <c r="J130" s="285">
        <v>9413650</v>
      </c>
      <c r="K130" s="285">
        <v>0</v>
      </c>
      <c r="L130" s="285">
        <v>9413650</v>
      </c>
      <c r="M130" s="285"/>
      <c r="N130" s="285">
        <v>0</v>
      </c>
    </row>
    <row r="131" spans="1:14" x14ac:dyDescent="0.35">
      <c r="A131" t="s">
        <v>527</v>
      </c>
      <c r="C131" s="285">
        <v>49</v>
      </c>
      <c r="D131" s="285" t="s">
        <v>591</v>
      </c>
      <c r="E131" s="285"/>
      <c r="F131" s="285">
        <v>0</v>
      </c>
      <c r="G131" s="285">
        <v>0</v>
      </c>
      <c r="H131" s="285">
        <v>0</v>
      </c>
      <c r="I131" s="285"/>
      <c r="J131" s="285">
        <v>0</v>
      </c>
      <c r="K131" s="285">
        <v>0</v>
      </c>
      <c r="L131" s="285">
        <v>0</v>
      </c>
      <c r="M131" s="285"/>
      <c r="N131" s="285">
        <v>0</v>
      </c>
    </row>
    <row r="132" spans="1:14" x14ac:dyDescent="0.35">
      <c r="A132" t="s">
        <v>527</v>
      </c>
      <c r="C132" s="285">
        <v>50</v>
      </c>
      <c r="D132" s="285" t="s">
        <v>592</v>
      </c>
      <c r="E132" s="285"/>
      <c r="F132" s="285">
        <v>0</v>
      </c>
      <c r="G132" s="285">
        <v>0</v>
      </c>
      <c r="H132" s="285">
        <v>0</v>
      </c>
      <c r="I132" s="285"/>
      <c r="J132" s="285">
        <v>0</v>
      </c>
      <c r="K132" s="285">
        <v>0</v>
      </c>
      <c r="L132" s="285">
        <v>0</v>
      </c>
      <c r="M132" s="285"/>
      <c r="N132" s="285">
        <v>0</v>
      </c>
    </row>
    <row r="133" spans="1:14" x14ac:dyDescent="0.35">
      <c r="A133" t="s">
        <v>527</v>
      </c>
      <c r="C133" s="285"/>
      <c r="D133" s="285" t="s">
        <v>593</v>
      </c>
      <c r="E133" s="285"/>
      <c r="F133" s="285">
        <v>0</v>
      </c>
      <c r="G133" s="285">
        <v>0</v>
      </c>
      <c r="H133" s="285">
        <v>0</v>
      </c>
      <c r="I133" s="285"/>
      <c r="J133" s="285">
        <v>0</v>
      </c>
      <c r="K133" s="285">
        <v>0</v>
      </c>
      <c r="L133" s="285">
        <v>0</v>
      </c>
      <c r="M133" s="285"/>
      <c r="N133" s="285">
        <v>0</v>
      </c>
    </row>
    <row r="134" spans="1:14" x14ac:dyDescent="0.35">
      <c r="A134" t="s">
        <v>527</v>
      </c>
      <c r="C134" s="285">
        <v>51</v>
      </c>
      <c r="D134" s="285" t="s">
        <v>594</v>
      </c>
      <c r="E134" s="285"/>
      <c r="F134" s="285">
        <v>0</v>
      </c>
      <c r="G134" s="285">
        <v>0</v>
      </c>
      <c r="H134" s="285">
        <v>0</v>
      </c>
      <c r="I134" s="285"/>
      <c r="J134" s="285">
        <v>0</v>
      </c>
      <c r="K134" s="285">
        <v>0</v>
      </c>
      <c r="L134" s="285">
        <v>0</v>
      </c>
      <c r="M134" s="285"/>
      <c r="N134" s="285">
        <v>0</v>
      </c>
    </row>
    <row r="135" spans="1:14" x14ac:dyDescent="0.35">
      <c r="A135" t="s">
        <v>527</v>
      </c>
      <c r="C135" s="285">
        <v>52</v>
      </c>
      <c r="D135" s="285" t="s">
        <v>592</v>
      </c>
      <c r="E135" s="285"/>
      <c r="F135" s="285">
        <v>0</v>
      </c>
      <c r="G135" s="285">
        <v>0</v>
      </c>
      <c r="H135" s="285">
        <v>0</v>
      </c>
      <c r="I135" s="285"/>
      <c r="J135" s="285">
        <v>0</v>
      </c>
      <c r="K135" s="285">
        <v>0</v>
      </c>
      <c r="L135" s="285">
        <v>0</v>
      </c>
      <c r="M135" s="285"/>
      <c r="N135" s="285">
        <v>0</v>
      </c>
    </row>
    <row r="136" spans="1:14" x14ac:dyDescent="0.35">
      <c r="A136" t="s">
        <v>527</v>
      </c>
      <c r="C136" s="285"/>
      <c r="D136" s="285" t="s">
        <v>595</v>
      </c>
      <c r="E136" s="285"/>
      <c r="F136" s="285">
        <v>31098032</v>
      </c>
      <c r="G136" s="285">
        <v>0</v>
      </c>
      <c r="H136" s="285">
        <v>31098032</v>
      </c>
      <c r="I136" s="285"/>
      <c r="J136" s="285">
        <v>31098032</v>
      </c>
      <c r="K136" s="285">
        <v>0</v>
      </c>
      <c r="L136" s="285">
        <v>31098032</v>
      </c>
      <c r="M136" s="285"/>
      <c r="N136" s="285">
        <v>0</v>
      </c>
    </row>
    <row r="137" spans="1:14" x14ac:dyDescent="0.35">
      <c r="A137" t="s">
        <v>527</v>
      </c>
      <c r="C137" s="285">
        <v>53</v>
      </c>
      <c r="D137" s="285" t="s">
        <v>596</v>
      </c>
      <c r="E137" s="285"/>
      <c r="F137" s="285">
        <v>31098032</v>
      </c>
      <c r="G137" s="285">
        <v>0</v>
      </c>
      <c r="H137" s="285">
        <v>31098032</v>
      </c>
      <c r="I137" s="285"/>
      <c r="J137" s="285">
        <v>31098032</v>
      </c>
      <c r="K137" s="285">
        <v>0</v>
      </c>
      <c r="L137" s="285">
        <v>31098032</v>
      </c>
      <c r="M137" s="285"/>
      <c r="N137" s="285">
        <v>0</v>
      </c>
    </row>
    <row r="138" spans="1:14" x14ac:dyDescent="0.35">
      <c r="A138" t="s">
        <v>527</v>
      </c>
      <c r="C138" s="285"/>
      <c r="D138" s="285" t="s">
        <v>597</v>
      </c>
      <c r="E138" s="285"/>
      <c r="F138" s="285">
        <v>262120500</v>
      </c>
      <c r="G138" s="285">
        <v>0</v>
      </c>
      <c r="H138" s="285">
        <v>262120500</v>
      </c>
      <c r="I138" s="285"/>
      <c r="J138" s="285">
        <v>262120500</v>
      </c>
      <c r="K138" s="285">
        <v>0</v>
      </c>
      <c r="L138" s="285">
        <v>262120500</v>
      </c>
      <c r="M138" s="285"/>
      <c r="N138" s="285">
        <v>0</v>
      </c>
    </row>
    <row r="139" spans="1:14" x14ac:dyDescent="0.35">
      <c r="A139" t="s">
        <v>527</v>
      </c>
      <c r="C139" s="285">
        <v>54</v>
      </c>
      <c r="D139" s="285" t="s">
        <v>598</v>
      </c>
      <c r="E139" s="285"/>
      <c r="F139" s="285">
        <v>262120500</v>
      </c>
      <c r="G139" s="285">
        <v>0</v>
      </c>
      <c r="H139" s="285">
        <v>262120500</v>
      </c>
      <c r="I139" s="285"/>
      <c r="J139" s="285">
        <v>262120500</v>
      </c>
      <c r="K139" s="285">
        <v>0</v>
      </c>
      <c r="L139" s="285">
        <v>262120500</v>
      </c>
      <c r="M139" s="285"/>
      <c r="N139" s="285">
        <v>0</v>
      </c>
    </row>
    <row r="140" spans="1:14" x14ac:dyDescent="0.35">
      <c r="A140" t="s">
        <v>527</v>
      </c>
      <c r="C140" s="285"/>
      <c r="D140" s="285" t="s">
        <v>359</v>
      </c>
      <c r="E140" s="285"/>
      <c r="F140" s="285">
        <v>0</v>
      </c>
      <c r="G140" s="285">
        <v>0</v>
      </c>
      <c r="H140" s="285">
        <v>0</v>
      </c>
      <c r="I140" s="285">
        <v>808920</v>
      </c>
      <c r="J140" s="285">
        <v>0</v>
      </c>
      <c r="K140" s="285">
        <v>0</v>
      </c>
      <c r="L140" s="285">
        <v>0</v>
      </c>
      <c r="M140" s="285"/>
      <c r="N140" s="285">
        <v>0</v>
      </c>
    </row>
    <row r="141" spans="1:14" x14ac:dyDescent="0.35">
      <c r="A141" t="s">
        <v>527</v>
      </c>
      <c r="C141" s="285">
        <v>55</v>
      </c>
      <c r="D141" s="285" t="s">
        <v>599</v>
      </c>
      <c r="E141" s="285"/>
      <c r="F141" s="285"/>
      <c r="G141" s="285">
        <v>0</v>
      </c>
      <c r="H141" s="285">
        <v>0</v>
      </c>
      <c r="I141" s="285"/>
      <c r="J141" s="285"/>
      <c r="K141" s="285">
        <v>0</v>
      </c>
      <c r="L141" s="285">
        <v>0</v>
      </c>
      <c r="M141" s="285"/>
      <c r="N141" s="285">
        <v>0</v>
      </c>
    </row>
    <row r="142" spans="1:14" x14ac:dyDescent="0.35">
      <c r="A142" t="s">
        <v>527</v>
      </c>
      <c r="B142" t="s">
        <v>601</v>
      </c>
      <c r="C142" t="s">
        <v>529</v>
      </c>
      <c r="D142" t="s">
        <v>530</v>
      </c>
      <c r="F142" t="s">
        <v>531</v>
      </c>
      <c r="J142" t="s">
        <v>532</v>
      </c>
      <c r="N142" t="s">
        <v>533</v>
      </c>
    </row>
    <row r="143" spans="1:14" x14ac:dyDescent="0.35">
      <c r="A143" t="s">
        <v>527</v>
      </c>
      <c r="F143" t="s">
        <v>534</v>
      </c>
      <c r="G143" t="s">
        <v>535</v>
      </c>
      <c r="H143" t="s">
        <v>536</v>
      </c>
      <c r="J143" t="s">
        <v>534</v>
      </c>
      <c r="K143" t="s">
        <v>535</v>
      </c>
      <c r="L143" t="s">
        <v>536</v>
      </c>
    </row>
    <row r="144" spans="1:14" x14ac:dyDescent="0.35">
      <c r="A144" t="s">
        <v>527</v>
      </c>
      <c r="C144" t="s">
        <v>537</v>
      </c>
      <c r="F144">
        <v>0</v>
      </c>
      <c r="G144">
        <v>0</v>
      </c>
      <c r="H144">
        <v>0</v>
      </c>
      <c r="J144">
        <v>0</v>
      </c>
      <c r="K144">
        <v>0</v>
      </c>
      <c r="L144">
        <v>0</v>
      </c>
      <c r="N144">
        <v>0</v>
      </c>
    </row>
    <row r="145" spans="1:14" x14ac:dyDescent="0.35">
      <c r="A145" t="s">
        <v>527</v>
      </c>
      <c r="C145">
        <v>1</v>
      </c>
      <c r="D145" t="s">
        <v>538</v>
      </c>
      <c r="F145">
        <v>0</v>
      </c>
      <c r="G145">
        <v>0</v>
      </c>
      <c r="H145">
        <v>0</v>
      </c>
      <c r="J145">
        <v>0</v>
      </c>
      <c r="K145">
        <v>0</v>
      </c>
      <c r="L145">
        <v>0</v>
      </c>
      <c r="N145">
        <v>0</v>
      </c>
    </row>
    <row r="146" spans="1:14" x14ac:dyDescent="0.35">
      <c r="A146" t="s">
        <v>527</v>
      </c>
      <c r="C146">
        <v>2</v>
      </c>
      <c r="D146" t="s">
        <v>539</v>
      </c>
      <c r="F146">
        <v>0</v>
      </c>
      <c r="G146">
        <v>0</v>
      </c>
      <c r="H146">
        <v>0</v>
      </c>
      <c r="J146">
        <v>0</v>
      </c>
      <c r="K146">
        <v>0</v>
      </c>
      <c r="L146">
        <v>0</v>
      </c>
      <c r="N146">
        <v>0</v>
      </c>
    </row>
    <row r="147" spans="1:14" x14ac:dyDescent="0.35">
      <c r="A147" t="s">
        <v>527</v>
      </c>
      <c r="C147" t="s">
        <v>540</v>
      </c>
      <c r="F147">
        <v>32941808327</v>
      </c>
      <c r="G147">
        <v>-4297604233</v>
      </c>
      <c r="H147">
        <v>28644204094</v>
      </c>
      <c r="J147">
        <v>29887529975</v>
      </c>
      <c r="K147">
        <v>-911864637</v>
      </c>
      <c r="L147">
        <v>28975665338</v>
      </c>
      <c r="N147">
        <v>-331461244</v>
      </c>
    </row>
    <row r="148" spans="1:14" x14ac:dyDescent="0.35">
      <c r="A148" t="s">
        <v>527</v>
      </c>
      <c r="D148" t="s">
        <v>541</v>
      </c>
      <c r="F148">
        <v>9618443191</v>
      </c>
      <c r="G148">
        <v>4000000</v>
      </c>
      <c r="H148">
        <v>9622443191</v>
      </c>
      <c r="J148">
        <v>9832435189</v>
      </c>
      <c r="K148">
        <v>0</v>
      </c>
      <c r="L148">
        <v>9832435189</v>
      </c>
      <c r="N148">
        <v>-209991998</v>
      </c>
    </row>
    <row r="149" spans="1:14" x14ac:dyDescent="0.35">
      <c r="A149" t="s">
        <v>527</v>
      </c>
      <c r="C149">
        <v>3</v>
      </c>
      <c r="D149" t="s">
        <v>542</v>
      </c>
      <c r="F149">
        <v>9506170071</v>
      </c>
      <c r="G149">
        <v>3000000</v>
      </c>
      <c r="H149">
        <v>9509170071</v>
      </c>
      <c r="J149">
        <v>9509162069</v>
      </c>
      <c r="K149">
        <v>0</v>
      </c>
      <c r="L149">
        <v>9509162069</v>
      </c>
      <c r="N149">
        <v>8002</v>
      </c>
    </row>
    <row r="150" spans="1:14" x14ac:dyDescent="0.35">
      <c r="A150" t="s">
        <v>527</v>
      </c>
      <c r="C150">
        <v>4</v>
      </c>
      <c r="D150" t="s">
        <v>543</v>
      </c>
      <c r="F150">
        <v>112273120</v>
      </c>
      <c r="G150">
        <v>0</v>
      </c>
      <c r="H150">
        <v>112273120</v>
      </c>
      <c r="J150">
        <v>322273120</v>
      </c>
      <c r="K150">
        <v>0</v>
      </c>
      <c r="L150">
        <v>322273120</v>
      </c>
      <c r="N150">
        <v>-210000000</v>
      </c>
    </row>
    <row r="151" spans="1:14" x14ac:dyDescent="0.35">
      <c r="A151" t="s">
        <v>527</v>
      </c>
      <c r="C151">
        <v>5</v>
      </c>
      <c r="D151" t="s">
        <v>544</v>
      </c>
      <c r="G151">
        <v>1000000</v>
      </c>
      <c r="H151">
        <v>1000000</v>
      </c>
      <c r="J151">
        <v>1000000</v>
      </c>
      <c r="K151">
        <v>0</v>
      </c>
      <c r="L151">
        <v>1000000</v>
      </c>
      <c r="N151">
        <v>0</v>
      </c>
    </row>
    <row r="152" spans="1:14" x14ac:dyDescent="0.35">
      <c r="A152" t="s">
        <v>527</v>
      </c>
      <c r="C152">
        <v>6</v>
      </c>
      <c r="D152" t="s">
        <v>545</v>
      </c>
      <c r="G152">
        <v>0</v>
      </c>
      <c r="H152">
        <v>0</v>
      </c>
      <c r="J152">
        <v>0</v>
      </c>
      <c r="K152">
        <v>0</v>
      </c>
      <c r="L152">
        <v>0</v>
      </c>
      <c r="N152">
        <v>0</v>
      </c>
    </row>
    <row r="153" spans="1:14" x14ac:dyDescent="0.35">
      <c r="A153" t="s">
        <v>527</v>
      </c>
      <c r="C153">
        <v>7</v>
      </c>
      <c r="D153" t="s">
        <v>454</v>
      </c>
      <c r="F153">
        <v>0</v>
      </c>
      <c r="G153">
        <v>0</v>
      </c>
      <c r="H153">
        <v>0</v>
      </c>
      <c r="J153">
        <v>0</v>
      </c>
      <c r="K153">
        <v>0</v>
      </c>
      <c r="L153">
        <v>0</v>
      </c>
      <c r="N153">
        <v>0</v>
      </c>
    </row>
    <row r="154" spans="1:14" x14ac:dyDescent="0.35">
      <c r="A154" t="s">
        <v>527</v>
      </c>
      <c r="D154" t="s">
        <v>546</v>
      </c>
      <c r="F154">
        <v>0</v>
      </c>
      <c r="G154">
        <v>0</v>
      </c>
      <c r="H154">
        <v>0</v>
      </c>
      <c r="J154">
        <v>0</v>
      </c>
      <c r="K154">
        <v>0</v>
      </c>
      <c r="L154">
        <v>0</v>
      </c>
      <c r="N154">
        <v>0</v>
      </c>
    </row>
    <row r="155" spans="1:14" x14ac:dyDescent="0.35">
      <c r="A155" t="s">
        <v>527</v>
      </c>
      <c r="C155">
        <v>8</v>
      </c>
      <c r="D155" t="s">
        <v>547</v>
      </c>
      <c r="F155">
        <v>0</v>
      </c>
      <c r="G155">
        <v>0</v>
      </c>
      <c r="H155">
        <v>0</v>
      </c>
      <c r="J155">
        <v>0</v>
      </c>
      <c r="K155">
        <v>0</v>
      </c>
      <c r="L155">
        <v>0</v>
      </c>
      <c r="N155">
        <v>0</v>
      </c>
    </row>
    <row r="156" spans="1:14" x14ac:dyDescent="0.35">
      <c r="A156" t="s">
        <v>527</v>
      </c>
      <c r="C156">
        <v>9</v>
      </c>
      <c r="D156" t="s">
        <v>548</v>
      </c>
      <c r="F156">
        <v>0</v>
      </c>
      <c r="G156">
        <v>0</v>
      </c>
      <c r="H156">
        <v>0</v>
      </c>
      <c r="J156">
        <v>0</v>
      </c>
      <c r="K156">
        <v>0</v>
      </c>
      <c r="L156">
        <v>0</v>
      </c>
      <c r="N156">
        <v>0</v>
      </c>
    </row>
    <row r="157" spans="1:14" x14ac:dyDescent="0.35">
      <c r="A157" t="s">
        <v>527</v>
      </c>
      <c r="C157">
        <v>10</v>
      </c>
      <c r="D157" t="s">
        <v>549</v>
      </c>
      <c r="F157">
        <v>0</v>
      </c>
      <c r="G157">
        <v>0</v>
      </c>
      <c r="H157">
        <v>0</v>
      </c>
      <c r="J157">
        <v>0</v>
      </c>
      <c r="K157">
        <v>0</v>
      </c>
      <c r="L157">
        <v>0</v>
      </c>
      <c r="N157">
        <v>0</v>
      </c>
    </row>
    <row r="158" spans="1:14" x14ac:dyDescent="0.35">
      <c r="A158" t="s">
        <v>527</v>
      </c>
      <c r="C158">
        <v>11</v>
      </c>
      <c r="D158" t="s">
        <v>550</v>
      </c>
      <c r="F158">
        <v>0</v>
      </c>
      <c r="G158">
        <v>0</v>
      </c>
      <c r="H158">
        <v>0</v>
      </c>
      <c r="J158">
        <v>0</v>
      </c>
      <c r="K158">
        <v>0</v>
      </c>
      <c r="L158">
        <v>0</v>
      </c>
      <c r="N158">
        <v>0</v>
      </c>
    </row>
    <row r="159" spans="1:14" x14ac:dyDescent="0.35">
      <c r="A159" t="s">
        <v>527</v>
      </c>
      <c r="C159">
        <v>12</v>
      </c>
      <c r="D159" t="s">
        <v>551</v>
      </c>
      <c r="F159">
        <v>0</v>
      </c>
      <c r="G159">
        <v>0</v>
      </c>
      <c r="H159">
        <v>0</v>
      </c>
      <c r="J159">
        <v>0</v>
      </c>
      <c r="K159">
        <v>0</v>
      </c>
      <c r="L159">
        <v>0</v>
      </c>
      <c r="N159">
        <v>0</v>
      </c>
    </row>
    <row r="160" spans="1:14" x14ac:dyDescent="0.35">
      <c r="A160" t="s">
        <v>527</v>
      </c>
      <c r="C160">
        <v>13</v>
      </c>
      <c r="D160" t="s">
        <v>552</v>
      </c>
      <c r="F160">
        <v>0</v>
      </c>
      <c r="G160">
        <v>0</v>
      </c>
      <c r="H160">
        <v>0</v>
      </c>
      <c r="J160">
        <v>0</v>
      </c>
      <c r="K160">
        <v>0</v>
      </c>
      <c r="L160">
        <v>0</v>
      </c>
      <c r="N160">
        <v>0</v>
      </c>
    </row>
    <row r="161" spans="1:14" x14ac:dyDescent="0.35">
      <c r="A161" t="s">
        <v>527</v>
      </c>
      <c r="C161">
        <v>14</v>
      </c>
      <c r="D161" t="s">
        <v>553</v>
      </c>
      <c r="F161">
        <v>0</v>
      </c>
      <c r="G161">
        <v>0</v>
      </c>
      <c r="H161">
        <v>0</v>
      </c>
      <c r="J161">
        <v>0</v>
      </c>
      <c r="K161">
        <v>0</v>
      </c>
      <c r="L161">
        <v>0</v>
      </c>
      <c r="N161">
        <v>0</v>
      </c>
    </row>
    <row r="162" spans="1:14" x14ac:dyDescent="0.35">
      <c r="A162" t="s">
        <v>527</v>
      </c>
      <c r="C162">
        <v>15</v>
      </c>
      <c r="D162" t="s">
        <v>554</v>
      </c>
      <c r="F162">
        <v>0</v>
      </c>
      <c r="G162">
        <v>0</v>
      </c>
      <c r="H162">
        <v>0</v>
      </c>
      <c r="J162">
        <v>0</v>
      </c>
      <c r="K162">
        <v>0</v>
      </c>
      <c r="L162">
        <v>0</v>
      </c>
      <c r="N162">
        <v>0</v>
      </c>
    </row>
    <row r="163" spans="1:14" x14ac:dyDescent="0.35">
      <c r="A163" t="s">
        <v>527</v>
      </c>
      <c r="D163" t="s">
        <v>555</v>
      </c>
      <c r="F163">
        <v>700420324</v>
      </c>
      <c r="G163">
        <v>0</v>
      </c>
      <c r="H163">
        <v>700420324</v>
      </c>
      <c r="J163">
        <v>700210162</v>
      </c>
      <c r="K163">
        <v>0</v>
      </c>
      <c r="L163">
        <v>700210162</v>
      </c>
      <c r="N163">
        <v>210162</v>
      </c>
    </row>
    <row r="164" spans="1:14" x14ac:dyDescent="0.35">
      <c r="A164" t="s">
        <v>527</v>
      </c>
      <c r="C164">
        <v>16</v>
      </c>
      <c r="D164" t="s">
        <v>550</v>
      </c>
      <c r="F164">
        <v>0</v>
      </c>
      <c r="G164">
        <v>0</v>
      </c>
      <c r="H164">
        <v>0</v>
      </c>
      <c r="J164">
        <v>0</v>
      </c>
      <c r="K164">
        <v>0</v>
      </c>
      <c r="L164">
        <v>0</v>
      </c>
      <c r="N164">
        <v>0</v>
      </c>
    </row>
    <row r="165" spans="1:14" x14ac:dyDescent="0.35">
      <c r="A165" t="s">
        <v>527</v>
      </c>
      <c r="C165">
        <v>17</v>
      </c>
      <c r="D165" t="s">
        <v>556</v>
      </c>
      <c r="F165">
        <v>700420324</v>
      </c>
      <c r="G165">
        <v>0</v>
      </c>
      <c r="H165">
        <v>700420324</v>
      </c>
      <c r="J165">
        <v>700210162</v>
      </c>
      <c r="K165">
        <v>0</v>
      </c>
      <c r="L165">
        <v>700210162</v>
      </c>
      <c r="N165">
        <v>210162</v>
      </c>
    </row>
    <row r="166" spans="1:14" x14ac:dyDescent="0.35">
      <c r="A166" t="s">
        <v>527</v>
      </c>
      <c r="C166">
        <v>18</v>
      </c>
      <c r="D166" t="s">
        <v>557</v>
      </c>
      <c r="G166">
        <v>0</v>
      </c>
      <c r="H166">
        <v>0</v>
      </c>
      <c r="J166">
        <v>0</v>
      </c>
      <c r="K166">
        <v>0</v>
      </c>
      <c r="L166">
        <v>0</v>
      </c>
      <c r="N166">
        <v>0</v>
      </c>
    </row>
    <row r="167" spans="1:14" x14ac:dyDescent="0.35">
      <c r="A167" t="s">
        <v>527</v>
      </c>
      <c r="C167">
        <v>19</v>
      </c>
      <c r="D167" t="s">
        <v>558</v>
      </c>
      <c r="G167">
        <v>0</v>
      </c>
      <c r="H167">
        <v>0</v>
      </c>
      <c r="J167">
        <v>0</v>
      </c>
      <c r="K167">
        <v>0</v>
      </c>
      <c r="L167">
        <v>0</v>
      </c>
      <c r="N167">
        <v>0</v>
      </c>
    </row>
    <row r="168" spans="1:14" x14ac:dyDescent="0.35">
      <c r="A168" t="s">
        <v>527</v>
      </c>
      <c r="C168">
        <v>20</v>
      </c>
      <c r="D168" t="s">
        <v>559</v>
      </c>
      <c r="G168">
        <v>0</v>
      </c>
      <c r="H168">
        <v>0</v>
      </c>
      <c r="J168">
        <v>0</v>
      </c>
      <c r="K168">
        <v>0</v>
      </c>
      <c r="L168">
        <v>0</v>
      </c>
      <c r="N168">
        <v>0</v>
      </c>
    </row>
    <row r="169" spans="1:14" x14ac:dyDescent="0.35">
      <c r="A169" t="s">
        <v>527</v>
      </c>
      <c r="C169">
        <v>21</v>
      </c>
      <c r="D169" t="s">
        <v>560</v>
      </c>
      <c r="F169">
        <v>0</v>
      </c>
      <c r="G169">
        <v>0</v>
      </c>
      <c r="H169">
        <v>0</v>
      </c>
      <c r="J169">
        <v>0</v>
      </c>
      <c r="K169">
        <v>0</v>
      </c>
      <c r="L169">
        <v>0</v>
      </c>
      <c r="N169">
        <v>0</v>
      </c>
    </row>
    <row r="170" spans="1:14" x14ac:dyDescent="0.35">
      <c r="A170" t="s">
        <v>527</v>
      </c>
      <c r="C170">
        <v>22</v>
      </c>
      <c r="D170" t="s">
        <v>561</v>
      </c>
      <c r="F170">
        <v>0</v>
      </c>
      <c r="G170">
        <v>0</v>
      </c>
      <c r="H170">
        <v>0</v>
      </c>
      <c r="J170">
        <v>0</v>
      </c>
      <c r="K170">
        <v>0</v>
      </c>
      <c r="L170">
        <v>0</v>
      </c>
      <c r="N170">
        <v>0</v>
      </c>
    </row>
    <row r="171" spans="1:14" x14ac:dyDescent="0.35">
      <c r="A171" t="s">
        <v>527</v>
      </c>
      <c r="C171">
        <v>23</v>
      </c>
      <c r="D171" t="s">
        <v>562</v>
      </c>
      <c r="F171">
        <v>0</v>
      </c>
      <c r="G171">
        <v>0</v>
      </c>
      <c r="H171">
        <v>0</v>
      </c>
      <c r="J171">
        <v>0</v>
      </c>
      <c r="K171">
        <v>0</v>
      </c>
      <c r="L171">
        <v>0</v>
      </c>
      <c r="N171">
        <v>0</v>
      </c>
    </row>
    <row r="172" spans="1:14" x14ac:dyDescent="0.35">
      <c r="A172" t="s">
        <v>527</v>
      </c>
      <c r="C172">
        <v>24</v>
      </c>
      <c r="D172" t="s">
        <v>563</v>
      </c>
      <c r="F172">
        <v>0</v>
      </c>
      <c r="G172">
        <v>0</v>
      </c>
      <c r="H172">
        <v>0</v>
      </c>
      <c r="J172">
        <v>0</v>
      </c>
      <c r="K172">
        <v>0</v>
      </c>
      <c r="L172">
        <v>0</v>
      </c>
      <c r="N172">
        <v>0</v>
      </c>
    </row>
    <row r="173" spans="1:14" x14ac:dyDescent="0.35">
      <c r="A173" t="s">
        <v>527</v>
      </c>
      <c r="C173">
        <v>25</v>
      </c>
      <c r="D173" t="s">
        <v>564</v>
      </c>
      <c r="F173">
        <v>0</v>
      </c>
      <c r="G173">
        <v>0</v>
      </c>
      <c r="H173">
        <v>0</v>
      </c>
      <c r="J173">
        <v>0</v>
      </c>
      <c r="K173">
        <v>0</v>
      </c>
      <c r="L173">
        <v>0</v>
      </c>
      <c r="N173">
        <v>0</v>
      </c>
    </row>
    <row r="174" spans="1:14" x14ac:dyDescent="0.35">
      <c r="A174" t="s">
        <v>527</v>
      </c>
      <c r="D174" t="s">
        <v>565</v>
      </c>
      <c r="F174">
        <v>16075901894</v>
      </c>
      <c r="G174">
        <v>0</v>
      </c>
      <c r="H174">
        <v>16075901894</v>
      </c>
      <c r="J174">
        <v>17075901892</v>
      </c>
      <c r="K174">
        <v>-1000000000</v>
      </c>
      <c r="L174">
        <v>16075901892</v>
      </c>
      <c r="N174">
        <v>2</v>
      </c>
    </row>
    <row r="175" spans="1:14" x14ac:dyDescent="0.35">
      <c r="A175" t="s">
        <v>527</v>
      </c>
      <c r="C175">
        <v>26</v>
      </c>
      <c r="D175" t="s">
        <v>432</v>
      </c>
      <c r="F175">
        <v>832010864</v>
      </c>
      <c r="G175">
        <v>0</v>
      </c>
      <c r="H175">
        <v>832010864</v>
      </c>
      <c r="J175">
        <v>832010864</v>
      </c>
      <c r="K175">
        <v>0</v>
      </c>
      <c r="L175">
        <v>832010864</v>
      </c>
      <c r="N175">
        <v>0</v>
      </c>
    </row>
    <row r="176" spans="1:14" x14ac:dyDescent="0.35">
      <c r="A176" t="s">
        <v>527</v>
      </c>
      <c r="C176">
        <v>27</v>
      </c>
      <c r="D176" t="s">
        <v>566</v>
      </c>
      <c r="F176">
        <v>2484239231</v>
      </c>
      <c r="G176">
        <v>0</v>
      </c>
      <c r="H176">
        <v>2484239231</v>
      </c>
      <c r="J176">
        <v>2484239231</v>
      </c>
      <c r="K176">
        <v>0</v>
      </c>
      <c r="L176">
        <v>2484239231</v>
      </c>
      <c r="N176">
        <v>0</v>
      </c>
    </row>
    <row r="177" spans="1:14" x14ac:dyDescent="0.35">
      <c r="A177" t="s">
        <v>527</v>
      </c>
      <c r="C177">
        <v>28</v>
      </c>
      <c r="D177" t="s">
        <v>567</v>
      </c>
      <c r="F177">
        <v>5000070562</v>
      </c>
      <c r="G177">
        <v>0</v>
      </c>
      <c r="H177">
        <v>5000070562</v>
      </c>
      <c r="J177">
        <v>5000070562</v>
      </c>
      <c r="K177">
        <v>0</v>
      </c>
      <c r="L177">
        <v>5000070562</v>
      </c>
      <c r="N177">
        <v>0</v>
      </c>
    </row>
    <row r="178" spans="1:14" x14ac:dyDescent="0.35">
      <c r="A178" t="s">
        <v>527</v>
      </c>
      <c r="C178" t="s">
        <v>568</v>
      </c>
      <c r="D178" t="s">
        <v>434</v>
      </c>
      <c r="G178">
        <v>0</v>
      </c>
      <c r="H178">
        <v>0</v>
      </c>
      <c r="J178">
        <v>0</v>
      </c>
      <c r="K178">
        <v>0</v>
      </c>
      <c r="L178">
        <v>0</v>
      </c>
      <c r="N178">
        <v>0</v>
      </c>
    </row>
    <row r="179" spans="1:14" x14ac:dyDescent="0.35">
      <c r="A179" t="s">
        <v>527</v>
      </c>
      <c r="C179" t="s">
        <v>569</v>
      </c>
      <c r="D179" t="s">
        <v>570</v>
      </c>
      <c r="F179">
        <v>7298587337</v>
      </c>
      <c r="G179">
        <v>0</v>
      </c>
      <c r="H179">
        <v>7298587337</v>
      </c>
      <c r="J179">
        <v>8298587337</v>
      </c>
      <c r="K179">
        <v>-1000000000</v>
      </c>
      <c r="L179">
        <v>7298587337</v>
      </c>
      <c r="N179">
        <v>0</v>
      </c>
    </row>
    <row r="180" spans="1:14" x14ac:dyDescent="0.35">
      <c r="A180" t="s">
        <v>527</v>
      </c>
      <c r="C180">
        <v>30</v>
      </c>
      <c r="D180" t="s">
        <v>571</v>
      </c>
      <c r="F180">
        <v>393361415</v>
      </c>
      <c r="G180">
        <v>0</v>
      </c>
      <c r="H180">
        <v>393361415</v>
      </c>
      <c r="J180">
        <v>393361415</v>
      </c>
      <c r="K180">
        <v>0</v>
      </c>
      <c r="L180">
        <v>393361415</v>
      </c>
      <c r="N180">
        <v>0</v>
      </c>
    </row>
    <row r="181" spans="1:14" x14ac:dyDescent="0.35">
      <c r="A181" t="s">
        <v>527</v>
      </c>
      <c r="C181">
        <v>31</v>
      </c>
      <c r="D181" t="s">
        <v>572</v>
      </c>
      <c r="G181">
        <v>0</v>
      </c>
      <c r="H181">
        <v>0</v>
      </c>
      <c r="J181">
        <v>0</v>
      </c>
      <c r="K181">
        <v>0</v>
      </c>
      <c r="L181">
        <v>0</v>
      </c>
      <c r="N181">
        <v>0</v>
      </c>
    </row>
    <row r="182" spans="1:14" x14ac:dyDescent="0.35">
      <c r="A182" t="s">
        <v>527</v>
      </c>
      <c r="C182">
        <v>32</v>
      </c>
      <c r="D182" t="s">
        <v>573</v>
      </c>
      <c r="F182">
        <v>19995189</v>
      </c>
      <c r="G182">
        <v>0</v>
      </c>
      <c r="H182">
        <v>19995189</v>
      </c>
      <c r="J182">
        <v>19995187</v>
      </c>
      <c r="K182">
        <v>0</v>
      </c>
      <c r="L182">
        <v>19995187</v>
      </c>
      <c r="N182">
        <v>2</v>
      </c>
    </row>
    <row r="183" spans="1:14" x14ac:dyDescent="0.35">
      <c r="A183" t="s">
        <v>527</v>
      </c>
      <c r="C183">
        <v>33</v>
      </c>
      <c r="D183" t="s">
        <v>574</v>
      </c>
      <c r="F183">
        <v>0</v>
      </c>
      <c r="G183">
        <v>0</v>
      </c>
      <c r="H183">
        <v>0</v>
      </c>
      <c r="J183">
        <v>0</v>
      </c>
      <c r="K183">
        <v>0</v>
      </c>
      <c r="L183">
        <v>0</v>
      </c>
      <c r="N183">
        <v>0</v>
      </c>
    </row>
    <row r="184" spans="1:14" x14ac:dyDescent="0.35">
      <c r="A184" t="s">
        <v>527</v>
      </c>
      <c r="C184">
        <v>34</v>
      </c>
      <c r="D184" t="s">
        <v>575</v>
      </c>
      <c r="F184">
        <v>0</v>
      </c>
      <c r="G184">
        <v>0</v>
      </c>
      <c r="H184">
        <v>0</v>
      </c>
      <c r="J184">
        <v>0</v>
      </c>
      <c r="K184">
        <v>0</v>
      </c>
      <c r="L184">
        <v>0</v>
      </c>
      <c r="N184">
        <v>0</v>
      </c>
    </row>
    <row r="185" spans="1:14" x14ac:dyDescent="0.35">
      <c r="A185" t="s">
        <v>527</v>
      </c>
      <c r="C185">
        <v>35</v>
      </c>
      <c r="D185" t="s">
        <v>576</v>
      </c>
      <c r="F185">
        <v>0</v>
      </c>
      <c r="G185">
        <v>0</v>
      </c>
      <c r="H185">
        <v>0</v>
      </c>
      <c r="J185">
        <v>0</v>
      </c>
      <c r="K185">
        <v>0</v>
      </c>
      <c r="L185">
        <v>0</v>
      </c>
      <c r="N185">
        <v>0</v>
      </c>
    </row>
    <row r="186" spans="1:14" x14ac:dyDescent="0.35">
      <c r="A186" t="s">
        <v>527</v>
      </c>
      <c r="C186">
        <v>36</v>
      </c>
      <c r="D186" t="s">
        <v>577</v>
      </c>
      <c r="F186">
        <v>0</v>
      </c>
      <c r="G186">
        <v>0</v>
      </c>
      <c r="H186">
        <v>0</v>
      </c>
      <c r="J186">
        <v>0</v>
      </c>
      <c r="K186">
        <v>0</v>
      </c>
      <c r="L186">
        <v>0</v>
      </c>
      <c r="N186">
        <v>0</v>
      </c>
    </row>
    <row r="187" spans="1:14" x14ac:dyDescent="0.35">
      <c r="A187" t="s">
        <v>527</v>
      </c>
      <c r="C187">
        <v>37</v>
      </c>
      <c r="D187" t="s">
        <v>578</v>
      </c>
      <c r="F187">
        <v>47637296</v>
      </c>
      <c r="G187">
        <v>0</v>
      </c>
      <c r="H187">
        <v>47637296</v>
      </c>
      <c r="J187">
        <v>47637296</v>
      </c>
      <c r="K187">
        <v>0</v>
      </c>
      <c r="L187">
        <v>47637296</v>
      </c>
      <c r="N187">
        <v>0</v>
      </c>
    </row>
    <row r="188" spans="1:14" x14ac:dyDescent="0.35">
      <c r="A188" t="s">
        <v>527</v>
      </c>
      <c r="C188">
        <v>38</v>
      </c>
      <c r="D188" t="s">
        <v>579</v>
      </c>
      <c r="F188">
        <v>0</v>
      </c>
      <c r="G188">
        <v>0</v>
      </c>
      <c r="H188">
        <v>0</v>
      </c>
      <c r="J188">
        <v>0</v>
      </c>
      <c r="K188">
        <v>0</v>
      </c>
      <c r="L188">
        <v>0</v>
      </c>
      <c r="N188">
        <v>0</v>
      </c>
    </row>
    <row r="189" spans="1:14" x14ac:dyDescent="0.35">
      <c r="A189" t="s">
        <v>527</v>
      </c>
      <c r="C189">
        <v>39</v>
      </c>
      <c r="D189" t="s">
        <v>580</v>
      </c>
      <c r="F189">
        <v>0</v>
      </c>
      <c r="G189">
        <v>0</v>
      </c>
      <c r="H189">
        <v>0</v>
      </c>
      <c r="J189">
        <v>0</v>
      </c>
      <c r="K189">
        <v>0</v>
      </c>
      <c r="L189">
        <v>0</v>
      </c>
      <c r="N189">
        <v>0</v>
      </c>
    </row>
    <row r="190" spans="1:14" x14ac:dyDescent="0.35">
      <c r="A190" t="s">
        <v>527</v>
      </c>
      <c r="D190" t="s">
        <v>581</v>
      </c>
      <c r="F190">
        <v>2581917267</v>
      </c>
      <c r="G190">
        <v>-1083119188</v>
      </c>
      <c r="H190">
        <v>1498798079</v>
      </c>
      <c r="J190">
        <v>1704751166</v>
      </c>
      <c r="K190">
        <v>0</v>
      </c>
      <c r="L190">
        <v>1704751166</v>
      </c>
      <c r="N190">
        <v>-205953087</v>
      </c>
    </row>
    <row r="191" spans="1:14" x14ac:dyDescent="0.35">
      <c r="A191" t="s">
        <v>527</v>
      </c>
      <c r="C191">
        <v>40</v>
      </c>
      <c r="D191" t="s">
        <v>582</v>
      </c>
      <c r="F191">
        <v>0</v>
      </c>
      <c r="G191">
        <v>0</v>
      </c>
      <c r="H191">
        <v>0</v>
      </c>
      <c r="J191">
        <v>197063568</v>
      </c>
      <c r="K191">
        <v>0</v>
      </c>
      <c r="L191">
        <v>197063568</v>
      </c>
      <c r="N191">
        <v>-197063568</v>
      </c>
    </row>
    <row r="192" spans="1:14" x14ac:dyDescent="0.35">
      <c r="A192" t="s">
        <v>527</v>
      </c>
      <c r="C192">
        <v>41</v>
      </c>
      <c r="D192" t="s">
        <v>583</v>
      </c>
      <c r="F192">
        <v>0</v>
      </c>
      <c r="G192">
        <v>128076715</v>
      </c>
      <c r="H192">
        <v>128076715</v>
      </c>
      <c r="J192">
        <v>128405812</v>
      </c>
      <c r="K192">
        <v>0</v>
      </c>
      <c r="L192">
        <v>128405812</v>
      </c>
      <c r="N192">
        <v>-329097</v>
      </c>
    </row>
    <row r="193" spans="1:14" x14ac:dyDescent="0.35">
      <c r="A193" t="s">
        <v>527</v>
      </c>
      <c r="C193">
        <v>42</v>
      </c>
      <c r="D193" t="s">
        <v>584</v>
      </c>
      <c r="F193">
        <v>0</v>
      </c>
      <c r="G193">
        <v>160501755</v>
      </c>
      <c r="H193">
        <v>160501755</v>
      </c>
      <c r="J193">
        <v>160501755</v>
      </c>
      <c r="K193">
        <v>0</v>
      </c>
      <c r="L193">
        <v>160501755</v>
      </c>
      <c r="N193">
        <v>0</v>
      </c>
    </row>
    <row r="194" spans="1:14" x14ac:dyDescent="0.35">
      <c r="A194" t="s">
        <v>527</v>
      </c>
      <c r="C194">
        <v>43</v>
      </c>
      <c r="D194" t="s">
        <v>585</v>
      </c>
      <c r="F194">
        <v>2581917267</v>
      </c>
      <c r="G194">
        <v>-1516489152</v>
      </c>
      <c r="H194">
        <v>1065428115</v>
      </c>
      <c r="J194">
        <v>1073636380</v>
      </c>
      <c r="K194">
        <v>0</v>
      </c>
      <c r="L194">
        <v>1073636380</v>
      </c>
      <c r="N194">
        <v>-8208265</v>
      </c>
    </row>
    <row r="195" spans="1:14" x14ac:dyDescent="0.35">
      <c r="A195" t="s">
        <v>527</v>
      </c>
      <c r="C195">
        <v>44</v>
      </c>
      <c r="D195" t="s">
        <v>586</v>
      </c>
      <c r="F195">
        <v>0</v>
      </c>
      <c r="G195">
        <v>80203586</v>
      </c>
      <c r="H195">
        <v>80203586</v>
      </c>
      <c r="J195">
        <v>80203586</v>
      </c>
      <c r="K195">
        <v>0</v>
      </c>
      <c r="L195">
        <v>80203586</v>
      </c>
      <c r="N195">
        <v>0</v>
      </c>
    </row>
    <row r="196" spans="1:14" x14ac:dyDescent="0.35">
      <c r="A196" t="s">
        <v>527</v>
      </c>
      <c r="C196">
        <v>45</v>
      </c>
      <c r="D196" t="s">
        <v>587</v>
      </c>
      <c r="F196">
        <v>0</v>
      </c>
      <c r="G196">
        <v>60533931</v>
      </c>
      <c r="H196">
        <v>60533931</v>
      </c>
      <c r="J196">
        <v>60533931</v>
      </c>
      <c r="K196">
        <v>0</v>
      </c>
      <c r="L196">
        <v>60533931</v>
      </c>
      <c r="N196">
        <v>0</v>
      </c>
    </row>
    <row r="197" spans="1:14" x14ac:dyDescent="0.35">
      <c r="A197" t="s">
        <v>527</v>
      </c>
      <c r="C197">
        <v>46</v>
      </c>
      <c r="D197" t="s">
        <v>588</v>
      </c>
      <c r="F197">
        <v>0</v>
      </c>
      <c r="G197">
        <v>4053977</v>
      </c>
      <c r="H197">
        <v>4053977</v>
      </c>
      <c r="J197">
        <v>4053977</v>
      </c>
      <c r="K197">
        <v>0</v>
      </c>
      <c r="L197">
        <v>4053977</v>
      </c>
      <c r="N197">
        <v>0</v>
      </c>
    </row>
    <row r="198" spans="1:14" x14ac:dyDescent="0.35">
      <c r="A198" t="s">
        <v>527</v>
      </c>
      <c r="C198">
        <v>47</v>
      </c>
      <c r="D198" t="s">
        <v>589</v>
      </c>
      <c r="F198">
        <v>0</v>
      </c>
      <c r="G198">
        <v>0</v>
      </c>
      <c r="H198">
        <v>0</v>
      </c>
      <c r="J198">
        <v>352157</v>
      </c>
      <c r="K198">
        <v>0</v>
      </c>
      <c r="L198">
        <v>352157</v>
      </c>
      <c r="N198">
        <v>-352157</v>
      </c>
    </row>
    <row r="199" spans="1:14" x14ac:dyDescent="0.35">
      <c r="A199" t="s">
        <v>527</v>
      </c>
      <c r="D199" t="s">
        <v>590</v>
      </c>
      <c r="F199">
        <v>101670000</v>
      </c>
      <c r="G199">
        <v>0</v>
      </c>
      <c r="H199">
        <v>101670000</v>
      </c>
      <c r="J199">
        <v>101670000</v>
      </c>
      <c r="K199">
        <v>0</v>
      </c>
      <c r="L199">
        <v>101670000</v>
      </c>
      <c r="N199">
        <v>0</v>
      </c>
    </row>
    <row r="200" spans="1:14" x14ac:dyDescent="0.35">
      <c r="A200" t="s">
        <v>527</v>
      </c>
      <c r="C200">
        <v>48</v>
      </c>
      <c r="D200" t="s">
        <v>229</v>
      </c>
      <c r="F200">
        <v>101670000</v>
      </c>
      <c r="G200">
        <v>0</v>
      </c>
      <c r="H200">
        <v>101670000</v>
      </c>
      <c r="J200">
        <v>101670000</v>
      </c>
      <c r="K200">
        <v>0</v>
      </c>
      <c r="L200">
        <v>101670000</v>
      </c>
      <c r="N200">
        <v>0</v>
      </c>
    </row>
    <row r="201" spans="1:14" x14ac:dyDescent="0.35">
      <c r="A201" t="s">
        <v>527</v>
      </c>
      <c r="C201">
        <v>49</v>
      </c>
      <c r="D201" t="s">
        <v>591</v>
      </c>
      <c r="F201">
        <v>0</v>
      </c>
      <c r="G201">
        <v>0</v>
      </c>
      <c r="H201">
        <v>0</v>
      </c>
      <c r="J201">
        <v>0</v>
      </c>
      <c r="K201">
        <v>0</v>
      </c>
      <c r="L201">
        <v>0</v>
      </c>
      <c r="N201">
        <v>0</v>
      </c>
    </row>
    <row r="202" spans="1:14" x14ac:dyDescent="0.35">
      <c r="A202" t="s">
        <v>527</v>
      </c>
      <c r="C202">
        <v>50</v>
      </c>
      <c r="D202" t="s">
        <v>592</v>
      </c>
      <c r="F202">
        <v>0</v>
      </c>
      <c r="G202">
        <v>0</v>
      </c>
      <c r="H202">
        <v>0</v>
      </c>
      <c r="J202">
        <v>0</v>
      </c>
      <c r="K202">
        <v>0</v>
      </c>
      <c r="L202">
        <v>0</v>
      </c>
      <c r="N202">
        <v>0</v>
      </c>
    </row>
    <row r="203" spans="1:14" x14ac:dyDescent="0.35">
      <c r="A203" t="s">
        <v>527</v>
      </c>
      <c r="D203" t="s">
        <v>593</v>
      </c>
      <c r="F203">
        <v>176714059</v>
      </c>
      <c r="G203">
        <v>0</v>
      </c>
      <c r="H203">
        <v>176714059</v>
      </c>
      <c r="J203">
        <v>176714059</v>
      </c>
      <c r="K203">
        <v>0</v>
      </c>
      <c r="L203">
        <v>176714059</v>
      </c>
      <c r="N203">
        <v>0</v>
      </c>
    </row>
    <row r="204" spans="1:14" x14ac:dyDescent="0.35">
      <c r="A204" t="s">
        <v>527</v>
      </c>
      <c r="C204">
        <v>51</v>
      </c>
      <c r="D204" t="s">
        <v>594</v>
      </c>
      <c r="F204">
        <v>0</v>
      </c>
      <c r="G204">
        <v>0</v>
      </c>
      <c r="H204">
        <v>0</v>
      </c>
      <c r="J204">
        <v>0</v>
      </c>
      <c r="K204">
        <v>0</v>
      </c>
      <c r="L204">
        <v>0</v>
      </c>
      <c r="N204">
        <v>0</v>
      </c>
    </row>
    <row r="205" spans="1:14" x14ac:dyDescent="0.35">
      <c r="A205" t="s">
        <v>527</v>
      </c>
      <c r="C205">
        <v>52</v>
      </c>
      <c r="D205" t="s">
        <v>592</v>
      </c>
      <c r="F205">
        <v>176714059</v>
      </c>
      <c r="G205">
        <v>0</v>
      </c>
      <c r="H205">
        <v>176714059</v>
      </c>
      <c r="J205">
        <v>176714059</v>
      </c>
      <c r="K205">
        <v>0</v>
      </c>
      <c r="L205">
        <v>176714059</v>
      </c>
      <c r="N205">
        <v>0</v>
      </c>
    </row>
    <row r="206" spans="1:14" x14ac:dyDescent="0.35">
      <c r="A206" t="s">
        <v>527</v>
      </c>
      <c r="D206" t="s">
        <v>595</v>
      </c>
      <c r="F206">
        <v>27760320</v>
      </c>
      <c r="G206">
        <v>0</v>
      </c>
      <c r="H206">
        <v>27760320</v>
      </c>
      <c r="J206">
        <v>27760320</v>
      </c>
      <c r="K206">
        <v>0</v>
      </c>
      <c r="L206">
        <v>27760320</v>
      </c>
      <c r="N206">
        <v>0</v>
      </c>
    </row>
    <row r="207" spans="1:14" x14ac:dyDescent="0.35">
      <c r="A207" t="s">
        <v>527</v>
      </c>
      <c r="C207">
        <v>53</v>
      </c>
      <c r="D207" t="s">
        <v>596</v>
      </c>
      <c r="F207">
        <v>27760320</v>
      </c>
      <c r="G207">
        <v>0</v>
      </c>
      <c r="H207">
        <v>27760320</v>
      </c>
      <c r="J207">
        <v>27760320</v>
      </c>
      <c r="K207">
        <v>0</v>
      </c>
      <c r="L207">
        <v>27760320</v>
      </c>
      <c r="N207">
        <v>0</v>
      </c>
    </row>
    <row r="208" spans="1:14" x14ac:dyDescent="0.35">
      <c r="A208" t="s">
        <v>527</v>
      </c>
      <c r="D208" t="s">
        <v>597</v>
      </c>
      <c r="F208">
        <v>267853395</v>
      </c>
      <c r="G208">
        <v>0</v>
      </c>
      <c r="H208">
        <v>267853395</v>
      </c>
      <c r="J208">
        <v>267853395</v>
      </c>
      <c r="K208">
        <v>0</v>
      </c>
      <c r="L208">
        <v>267853395</v>
      </c>
      <c r="N208">
        <v>0</v>
      </c>
    </row>
    <row r="209" spans="1:14" x14ac:dyDescent="0.35">
      <c r="A209" t="s">
        <v>527</v>
      </c>
      <c r="C209">
        <v>54</v>
      </c>
      <c r="D209" t="s">
        <v>598</v>
      </c>
      <c r="F209">
        <v>267853395</v>
      </c>
      <c r="G209">
        <v>0</v>
      </c>
      <c r="H209">
        <v>267853395</v>
      </c>
      <c r="J209">
        <v>267853395</v>
      </c>
      <c r="K209">
        <v>0</v>
      </c>
      <c r="L209">
        <v>267853395</v>
      </c>
      <c r="N209">
        <v>0</v>
      </c>
    </row>
    <row r="210" spans="1:14" x14ac:dyDescent="0.35">
      <c r="A210" t="s">
        <v>527</v>
      </c>
      <c r="D210" t="s">
        <v>359</v>
      </c>
      <c r="F210">
        <v>3391127877</v>
      </c>
      <c r="G210">
        <v>-3218485045</v>
      </c>
      <c r="H210">
        <v>172642832</v>
      </c>
      <c r="I210">
        <v>808920</v>
      </c>
      <c r="J210">
        <v>233792</v>
      </c>
      <c r="K210">
        <v>88135363</v>
      </c>
      <c r="L210">
        <v>88369155</v>
      </c>
      <c r="N210">
        <v>84273677</v>
      </c>
    </row>
    <row r="211" spans="1:14" x14ac:dyDescent="0.35">
      <c r="A211" t="s">
        <v>527</v>
      </c>
      <c r="C211">
        <v>55</v>
      </c>
      <c r="D211" t="s">
        <v>599</v>
      </c>
      <c r="F211">
        <v>3391127877</v>
      </c>
      <c r="G211">
        <v>-3218485045</v>
      </c>
      <c r="H211">
        <v>172642832</v>
      </c>
      <c r="J211">
        <v>233792</v>
      </c>
      <c r="K211">
        <v>88135363</v>
      </c>
      <c r="L211">
        <v>88369155</v>
      </c>
      <c r="N211">
        <v>84273677</v>
      </c>
    </row>
    <row r="212" spans="1:14" x14ac:dyDescent="0.35">
      <c r="A212" t="s">
        <v>527</v>
      </c>
      <c r="B212" t="s">
        <v>602</v>
      </c>
      <c r="C212" s="285" t="s">
        <v>529</v>
      </c>
      <c r="D212" s="285" t="s">
        <v>530</v>
      </c>
      <c r="E212" s="285"/>
      <c r="F212" s="285" t="s">
        <v>531</v>
      </c>
      <c r="G212" s="285"/>
      <c r="H212" s="285"/>
      <c r="I212" s="285"/>
      <c r="J212" s="285" t="s">
        <v>532</v>
      </c>
      <c r="K212" s="285"/>
      <c r="L212" s="285"/>
      <c r="M212" s="285"/>
      <c r="N212" s="285" t="s">
        <v>533</v>
      </c>
    </row>
    <row r="213" spans="1:14" x14ac:dyDescent="0.35">
      <c r="A213" t="s">
        <v>527</v>
      </c>
      <c r="C213" s="285"/>
      <c r="D213" s="285"/>
      <c r="E213" s="285"/>
      <c r="F213" s="285" t="s">
        <v>534</v>
      </c>
      <c r="G213" s="285" t="s">
        <v>535</v>
      </c>
      <c r="H213" s="285" t="s">
        <v>536</v>
      </c>
      <c r="I213" s="285"/>
      <c r="J213" s="285" t="s">
        <v>534</v>
      </c>
      <c r="K213" s="285" t="s">
        <v>535</v>
      </c>
      <c r="L213" s="285" t="s">
        <v>536</v>
      </c>
      <c r="M213" s="285"/>
      <c r="N213" s="285"/>
    </row>
    <row r="214" spans="1:14" x14ac:dyDescent="0.35">
      <c r="A214" t="s">
        <v>527</v>
      </c>
      <c r="C214" s="285" t="s">
        <v>537</v>
      </c>
      <c r="D214" s="285"/>
      <c r="E214" s="285"/>
      <c r="F214" s="285">
        <v>0</v>
      </c>
      <c r="G214" s="285">
        <v>0</v>
      </c>
      <c r="H214" s="285">
        <v>0</v>
      </c>
      <c r="I214" s="285"/>
      <c r="J214" s="285">
        <v>0</v>
      </c>
      <c r="K214" s="285">
        <v>0</v>
      </c>
      <c r="L214" s="285">
        <v>0</v>
      </c>
      <c r="M214" s="285"/>
      <c r="N214" s="285">
        <v>0</v>
      </c>
    </row>
    <row r="215" spans="1:14" x14ac:dyDescent="0.35">
      <c r="A215" t="s">
        <v>527</v>
      </c>
      <c r="C215" s="285">
        <v>1</v>
      </c>
      <c r="D215" s="285" t="s">
        <v>538</v>
      </c>
      <c r="E215" s="285"/>
      <c r="F215" s="285">
        <v>0</v>
      </c>
      <c r="G215" s="285">
        <v>0</v>
      </c>
      <c r="H215" s="285">
        <v>0</v>
      </c>
      <c r="I215" s="285"/>
      <c r="J215" s="285">
        <v>0</v>
      </c>
      <c r="K215" s="285">
        <v>0</v>
      </c>
      <c r="L215" s="285">
        <v>0</v>
      </c>
      <c r="M215" s="285"/>
      <c r="N215" s="285">
        <v>0</v>
      </c>
    </row>
    <row r="216" spans="1:14" x14ac:dyDescent="0.35">
      <c r="A216" t="s">
        <v>527</v>
      </c>
      <c r="C216" s="285">
        <v>2</v>
      </c>
      <c r="D216" s="285" t="s">
        <v>539</v>
      </c>
      <c r="E216" s="285"/>
      <c r="F216" s="285">
        <v>0</v>
      </c>
      <c r="G216" s="285">
        <v>0</v>
      </c>
      <c r="H216" s="285">
        <v>0</v>
      </c>
      <c r="I216" s="285"/>
      <c r="J216" s="285">
        <v>0</v>
      </c>
      <c r="K216" s="285">
        <v>0</v>
      </c>
      <c r="L216" s="285">
        <v>0</v>
      </c>
      <c r="M216" s="285"/>
      <c r="N216" s="285">
        <v>0</v>
      </c>
    </row>
    <row r="217" spans="1:14" x14ac:dyDescent="0.35">
      <c r="A217" t="s">
        <v>527</v>
      </c>
      <c r="C217" s="285" t="s">
        <v>540</v>
      </c>
      <c r="D217" s="285"/>
      <c r="E217" s="285"/>
      <c r="F217" s="285">
        <v>21658055496</v>
      </c>
      <c r="G217" s="285">
        <v>0</v>
      </c>
      <c r="H217" s="285">
        <v>21658055496</v>
      </c>
      <c r="I217" s="285"/>
      <c r="J217" s="285">
        <v>20875343453</v>
      </c>
      <c r="K217" s="285">
        <v>214964066</v>
      </c>
      <c r="L217" s="285">
        <v>21090307519</v>
      </c>
      <c r="M217" s="285"/>
      <c r="N217" s="285">
        <v>567747977</v>
      </c>
    </row>
    <row r="218" spans="1:14" x14ac:dyDescent="0.35">
      <c r="A218" t="s">
        <v>527</v>
      </c>
      <c r="C218" s="285"/>
      <c r="D218" s="285" t="s">
        <v>541</v>
      </c>
      <c r="E218" s="285"/>
      <c r="F218" s="285">
        <v>205939341</v>
      </c>
      <c r="G218" s="285">
        <v>0</v>
      </c>
      <c r="H218" s="285">
        <v>205939341</v>
      </c>
      <c r="I218" s="285"/>
      <c r="J218" s="285">
        <v>0</v>
      </c>
      <c r="K218" s="285">
        <v>214964066</v>
      </c>
      <c r="L218" s="285">
        <v>214964066</v>
      </c>
      <c r="M218" s="285"/>
      <c r="N218" s="285">
        <v>-9024725</v>
      </c>
    </row>
    <row r="219" spans="1:14" x14ac:dyDescent="0.35">
      <c r="A219" t="s">
        <v>527</v>
      </c>
      <c r="C219" s="285">
        <v>3</v>
      </c>
      <c r="D219" s="285" t="s">
        <v>542</v>
      </c>
      <c r="E219" s="285"/>
      <c r="F219" s="285">
        <v>205939341</v>
      </c>
      <c r="G219" s="285">
        <v>0</v>
      </c>
      <c r="H219" s="285">
        <v>205939341</v>
      </c>
      <c r="I219" s="285"/>
      <c r="J219" s="285">
        <v>0</v>
      </c>
      <c r="K219" s="285">
        <v>214964066</v>
      </c>
      <c r="L219" s="285">
        <v>214964066</v>
      </c>
      <c r="M219" s="285"/>
      <c r="N219" s="285">
        <v>-9024725</v>
      </c>
    </row>
    <row r="220" spans="1:14" x14ac:dyDescent="0.35">
      <c r="A220" t="s">
        <v>527</v>
      </c>
      <c r="C220" s="285">
        <v>4</v>
      </c>
      <c r="D220" s="285" t="s">
        <v>543</v>
      </c>
      <c r="E220" s="285"/>
      <c r="F220" s="285">
        <v>0</v>
      </c>
      <c r="G220" s="285">
        <v>0</v>
      </c>
      <c r="H220" s="285">
        <v>0</v>
      </c>
      <c r="I220" s="285"/>
      <c r="J220" s="285">
        <v>0</v>
      </c>
      <c r="K220" s="285">
        <v>0</v>
      </c>
      <c r="L220" s="285">
        <v>0</v>
      </c>
      <c r="M220" s="285"/>
      <c r="N220" s="285">
        <v>0</v>
      </c>
    </row>
    <row r="221" spans="1:14" x14ac:dyDescent="0.35">
      <c r="A221" t="s">
        <v>527</v>
      </c>
      <c r="C221" s="285">
        <v>5</v>
      </c>
      <c r="D221" s="285" t="s">
        <v>544</v>
      </c>
      <c r="E221" s="285"/>
      <c r="F221" s="285">
        <v>0</v>
      </c>
      <c r="G221" s="285">
        <v>0</v>
      </c>
      <c r="H221" s="285">
        <v>0</v>
      </c>
      <c r="I221" s="285"/>
      <c r="J221" s="285">
        <v>0</v>
      </c>
      <c r="K221" s="285">
        <v>0</v>
      </c>
      <c r="L221" s="285">
        <v>0</v>
      </c>
      <c r="M221" s="285"/>
      <c r="N221" s="285">
        <v>0</v>
      </c>
    </row>
    <row r="222" spans="1:14" x14ac:dyDescent="0.35">
      <c r="A222" t="s">
        <v>527</v>
      </c>
      <c r="C222" s="285">
        <v>6</v>
      </c>
      <c r="D222" s="285" t="s">
        <v>545</v>
      </c>
      <c r="E222" s="285"/>
      <c r="F222" s="285">
        <v>0</v>
      </c>
      <c r="G222" s="285">
        <v>0</v>
      </c>
      <c r="H222" s="285">
        <v>0</v>
      </c>
      <c r="I222" s="285"/>
      <c r="J222" s="285">
        <v>0</v>
      </c>
      <c r="K222" s="285">
        <v>0</v>
      </c>
      <c r="L222" s="285">
        <v>0</v>
      </c>
      <c r="M222" s="285"/>
      <c r="N222" s="285">
        <v>0</v>
      </c>
    </row>
    <row r="223" spans="1:14" x14ac:dyDescent="0.35">
      <c r="A223" t="s">
        <v>527</v>
      </c>
      <c r="C223" s="285">
        <v>7</v>
      </c>
      <c r="D223" s="285" t="s">
        <v>454</v>
      </c>
      <c r="E223" s="285"/>
      <c r="F223" s="285">
        <v>0</v>
      </c>
      <c r="G223" s="285">
        <v>0</v>
      </c>
      <c r="H223" s="285">
        <v>0</v>
      </c>
      <c r="I223" s="285"/>
      <c r="J223" s="285">
        <v>0</v>
      </c>
      <c r="K223" s="285">
        <v>0</v>
      </c>
      <c r="L223" s="285">
        <v>0</v>
      </c>
      <c r="M223" s="285"/>
      <c r="N223" s="285">
        <v>0</v>
      </c>
    </row>
    <row r="224" spans="1:14" x14ac:dyDescent="0.35">
      <c r="A224" t="s">
        <v>527</v>
      </c>
      <c r="C224" s="285"/>
      <c r="D224" s="285" t="s">
        <v>546</v>
      </c>
      <c r="E224" s="285"/>
      <c r="F224" s="285">
        <v>0</v>
      </c>
      <c r="G224" s="285">
        <v>0</v>
      </c>
      <c r="H224" s="285">
        <v>0</v>
      </c>
      <c r="I224" s="285"/>
      <c r="J224" s="285">
        <v>0</v>
      </c>
      <c r="K224" s="285">
        <v>0</v>
      </c>
      <c r="L224" s="285">
        <v>0</v>
      </c>
      <c r="M224" s="285"/>
      <c r="N224" s="285">
        <v>0</v>
      </c>
    </row>
    <row r="225" spans="1:14" x14ac:dyDescent="0.35">
      <c r="A225" t="s">
        <v>527</v>
      </c>
      <c r="C225" s="285">
        <v>8</v>
      </c>
      <c r="D225" s="285" t="s">
        <v>547</v>
      </c>
      <c r="E225" s="285"/>
      <c r="F225" s="285">
        <v>0</v>
      </c>
      <c r="G225" s="285">
        <v>0</v>
      </c>
      <c r="H225" s="285">
        <v>0</v>
      </c>
      <c r="I225" s="285"/>
      <c r="J225" s="285">
        <v>0</v>
      </c>
      <c r="K225" s="285">
        <v>0</v>
      </c>
      <c r="L225" s="285">
        <v>0</v>
      </c>
      <c r="M225" s="285"/>
      <c r="N225" s="285">
        <v>0</v>
      </c>
    </row>
    <row r="226" spans="1:14" x14ac:dyDescent="0.35">
      <c r="A226" t="s">
        <v>527</v>
      </c>
      <c r="C226" s="285">
        <v>9</v>
      </c>
      <c r="D226" s="285" t="s">
        <v>548</v>
      </c>
      <c r="E226" s="285"/>
      <c r="F226" s="285">
        <v>0</v>
      </c>
      <c r="G226" s="285">
        <v>0</v>
      </c>
      <c r="H226" s="285">
        <v>0</v>
      </c>
      <c r="I226" s="285"/>
      <c r="J226" s="285">
        <v>0</v>
      </c>
      <c r="K226" s="285">
        <v>0</v>
      </c>
      <c r="L226" s="285">
        <v>0</v>
      </c>
      <c r="M226" s="285"/>
      <c r="N226" s="285">
        <v>0</v>
      </c>
    </row>
    <row r="227" spans="1:14" x14ac:dyDescent="0.35">
      <c r="A227" t="s">
        <v>527</v>
      </c>
      <c r="C227" s="285">
        <v>10</v>
      </c>
      <c r="D227" s="285" t="s">
        <v>549</v>
      </c>
      <c r="E227" s="285"/>
      <c r="F227" s="285">
        <v>0</v>
      </c>
      <c r="G227" s="285">
        <v>0</v>
      </c>
      <c r="H227" s="285">
        <v>0</v>
      </c>
      <c r="I227" s="285"/>
      <c r="J227" s="285">
        <v>0</v>
      </c>
      <c r="K227" s="285">
        <v>0</v>
      </c>
      <c r="L227" s="285">
        <v>0</v>
      </c>
      <c r="M227" s="285"/>
      <c r="N227" s="285">
        <v>0</v>
      </c>
    </row>
    <row r="228" spans="1:14" x14ac:dyDescent="0.35">
      <c r="A228" t="s">
        <v>527</v>
      </c>
      <c r="C228" s="285">
        <v>11</v>
      </c>
      <c r="D228" s="285" t="s">
        <v>550</v>
      </c>
      <c r="E228" s="285"/>
      <c r="F228" s="285">
        <v>0</v>
      </c>
      <c r="G228" s="285">
        <v>0</v>
      </c>
      <c r="H228" s="285">
        <v>0</v>
      </c>
      <c r="I228" s="285"/>
      <c r="J228" s="285">
        <v>0</v>
      </c>
      <c r="K228" s="285">
        <v>0</v>
      </c>
      <c r="L228" s="285">
        <v>0</v>
      </c>
      <c r="M228" s="285"/>
      <c r="N228" s="285">
        <v>0</v>
      </c>
    </row>
    <row r="229" spans="1:14" x14ac:dyDescent="0.35">
      <c r="A229" t="s">
        <v>527</v>
      </c>
      <c r="C229" s="285">
        <v>12</v>
      </c>
      <c r="D229" s="285" t="s">
        <v>551</v>
      </c>
      <c r="E229" s="285"/>
      <c r="F229" s="285">
        <v>0</v>
      </c>
      <c r="G229" s="285">
        <v>0</v>
      </c>
      <c r="H229" s="285">
        <v>0</v>
      </c>
      <c r="I229" s="285"/>
      <c r="J229" s="285">
        <v>0</v>
      </c>
      <c r="K229" s="285">
        <v>0</v>
      </c>
      <c r="L229" s="285">
        <v>0</v>
      </c>
      <c r="M229" s="285"/>
      <c r="N229" s="285">
        <v>0</v>
      </c>
    </row>
    <row r="230" spans="1:14" x14ac:dyDescent="0.35">
      <c r="A230" t="s">
        <v>527</v>
      </c>
      <c r="C230" s="285">
        <v>13</v>
      </c>
      <c r="D230" s="285" t="s">
        <v>552</v>
      </c>
      <c r="E230" s="285"/>
      <c r="F230" s="285">
        <v>0</v>
      </c>
      <c r="G230" s="285">
        <v>0</v>
      </c>
      <c r="H230" s="285">
        <v>0</v>
      </c>
      <c r="I230" s="285"/>
      <c r="J230" s="285">
        <v>0</v>
      </c>
      <c r="K230" s="285">
        <v>0</v>
      </c>
      <c r="L230" s="285">
        <v>0</v>
      </c>
      <c r="M230" s="285"/>
      <c r="N230" s="285">
        <v>0</v>
      </c>
    </row>
    <row r="231" spans="1:14" x14ac:dyDescent="0.35">
      <c r="A231" t="s">
        <v>527</v>
      </c>
      <c r="C231" s="285">
        <v>14</v>
      </c>
      <c r="D231" s="285" t="s">
        <v>553</v>
      </c>
      <c r="E231" s="285"/>
      <c r="F231" s="285">
        <v>0</v>
      </c>
      <c r="G231" s="285">
        <v>0</v>
      </c>
      <c r="H231" s="285">
        <v>0</v>
      </c>
      <c r="I231" s="285"/>
      <c r="J231" s="285">
        <v>0</v>
      </c>
      <c r="K231" s="285">
        <v>0</v>
      </c>
      <c r="L231" s="285">
        <v>0</v>
      </c>
      <c r="M231" s="285"/>
      <c r="N231" s="285">
        <v>0</v>
      </c>
    </row>
    <row r="232" spans="1:14" x14ac:dyDescent="0.35">
      <c r="A232" t="s">
        <v>527</v>
      </c>
      <c r="C232" s="285">
        <v>15</v>
      </c>
      <c r="D232" s="285" t="s">
        <v>554</v>
      </c>
      <c r="E232" s="285"/>
      <c r="F232" s="285">
        <v>0</v>
      </c>
      <c r="G232" s="285">
        <v>0</v>
      </c>
      <c r="H232" s="285">
        <v>0</v>
      </c>
      <c r="I232" s="285"/>
      <c r="J232" s="285">
        <v>0</v>
      </c>
      <c r="K232" s="285">
        <v>0</v>
      </c>
      <c r="L232" s="285">
        <v>0</v>
      </c>
      <c r="M232" s="285"/>
      <c r="N232" s="285">
        <v>0</v>
      </c>
    </row>
    <row r="233" spans="1:14" x14ac:dyDescent="0.35">
      <c r="A233" t="s">
        <v>527</v>
      </c>
      <c r="C233" s="285"/>
      <c r="D233" s="285" t="s">
        <v>555</v>
      </c>
      <c r="E233" s="285"/>
      <c r="F233" s="285">
        <v>0</v>
      </c>
      <c r="G233" s="285">
        <v>0</v>
      </c>
      <c r="H233" s="285">
        <v>0</v>
      </c>
      <c r="I233" s="285"/>
      <c r="J233" s="285">
        <v>0</v>
      </c>
      <c r="K233" s="285">
        <v>0</v>
      </c>
      <c r="L233" s="285">
        <v>0</v>
      </c>
      <c r="M233" s="285"/>
      <c r="N233" s="285">
        <v>0</v>
      </c>
    </row>
    <row r="234" spans="1:14" x14ac:dyDescent="0.35">
      <c r="A234" t="s">
        <v>527</v>
      </c>
      <c r="C234" s="285">
        <v>16</v>
      </c>
      <c r="D234" s="285" t="s">
        <v>550</v>
      </c>
      <c r="E234" s="285"/>
      <c r="F234" s="285">
        <v>0</v>
      </c>
      <c r="G234" s="285">
        <v>0</v>
      </c>
      <c r="H234" s="285">
        <v>0</v>
      </c>
      <c r="I234" s="285"/>
      <c r="J234" s="285">
        <v>0</v>
      </c>
      <c r="K234" s="285">
        <v>0</v>
      </c>
      <c r="L234" s="285">
        <v>0</v>
      </c>
      <c r="M234" s="285"/>
      <c r="N234" s="285">
        <v>0</v>
      </c>
    </row>
    <row r="235" spans="1:14" x14ac:dyDescent="0.35">
      <c r="A235" t="s">
        <v>527</v>
      </c>
      <c r="C235" s="285">
        <v>17</v>
      </c>
      <c r="D235" s="285" t="s">
        <v>556</v>
      </c>
      <c r="E235" s="285"/>
      <c r="F235" s="285">
        <v>0</v>
      </c>
      <c r="G235" s="285">
        <v>0</v>
      </c>
      <c r="H235" s="285">
        <v>0</v>
      </c>
      <c r="I235" s="285"/>
      <c r="J235" s="285">
        <v>0</v>
      </c>
      <c r="K235" s="285">
        <v>0</v>
      </c>
      <c r="L235" s="285">
        <v>0</v>
      </c>
      <c r="M235" s="285"/>
      <c r="N235" s="285">
        <v>0</v>
      </c>
    </row>
    <row r="236" spans="1:14" x14ac:dyDescent="0.35">
      <c r="A236" t="s">
        <v>527</v>
      </c>
      <c r="C236" s="285">
        <v>18</v>
      </c>
      <c r="D236" s="285" t="s">
        <v>557</v>
      </c>
      <c r="E236" s="285"/>
      <c r="F236" s="285">
        <v>0</v>
      </c>
      <c r="G236" s="285">
        <v>0</v>
      </c>
      <c r="H236" s="285">
        <v>0</v>
      </c>
      <c r="I236" s="285"/>
      <c r="J236" s="285">
        <v>0</v>
      </c>
      <c r="K236" s="285">
        <v>0</v>
      </c>
      <c r="L236" s="285">
        <v>0</v>
      </c>
      <c r="M236" s="285"/>
      <c r="N236" s="285">
        <v>0</v>
      </c>
    </row>
    <row r="237" spans="1:14" x14ac:dyDescent="0.35">
      <c r="A237" t="s">
        <v>527</v>
      </c>
      <c r="C237" s="285">
        <v>19</v>
      </c>
      <c r="D237" s="285" t="s">
        <v>558</v>
      </c>
      <c r="E237" s="285"/>
      <c r="F237" s="285">
        <v>0</v>
      </c>
      <c r="G237" s="285">
        <v>0</v>
      </c>
      <c r="H237" s="285">
        <v>0</v>
      </c>
      <c r="I237" s="285"/>
      <c r="J237" s="285">
        <v>0</v>
      </c>
      <c r="K237" s="285">
        <v>0</v>
      </c>
      <c r="L237" s="285">
        <v>0</v>
      </c>
      <c r="M237" s="285"/>
      <c r="N237" s="285">
        <v>0</v>
      </c>
    </row>
    <row r="238" spans="1:14" x14ac:dyDescent="0.35">
      <c r="A238" t="s">
        <v>527</v>
      </c>
      <c r="C238" s="285">
        <v>20</v>
      </c>
      <c r="D238" s="285" t="s">
        <v>559</v>
      </c>
      <c r="E238" s="285"/>
      <c r="F238" s="285">
        <v>0</v>
      </c>
      <c r="G238" s="285">
        <v>0</v>
      </c>
      <c r="H238" s="285">
        <v>0</v>
      </c>
      <c r="I238" s="285"/>
      <c r="J238" s="285">
        <v>0</v>
      </c>
      <c r="K238" s="285">
        <v>0</v>
      </c>
      <c r="L238" s="285">
        <v>0</v>
      </c>
      <c r="M238" s="285"/>
      <c r="N238" s="285">
        <v>0</v>
      </c>
    </row>
    <row r="239" spans="1:14" x14ac:dyDescent="0.35">
      <c r="A239" t="s">
        <v>527</v>
      </c>
      <c r="C239" s="285">
        <v>21</v>
      </c>
      <c r="D239" s="285" t="s">
        <v>560</v>
      </c>
      <c r="E239" s="285"/>
      <c r="F239" s="285">
        <v>0</v>
      </c>
      <c r="G239" s="285">
        <v>0</v>
      </c>
      <c r="H239" s="285">
        <v>0</v>
      </c>
      <c r="I239" s="285"/>
      <c r="J239" s="285">
        <v>0</v>
      </c>
      <c r="K239" s="285">
        <v>0</v>
      </c>
      <c r="L239" s="285">
        <v>0</v>
      </c>
      <c r="M239" s="285"/>
      <c r="N239" s="285">
        <v>0</v>
      </c>
    </row>
    <row r="240" spans="1:14" x14ac:dyDescent="0.35">
      <c r="A240" t="s">
        <v>527</v>
      </c>
      <c r="C240" s="285">
        <v>22</v>
      </c>
      <c r="D240" s="285" t="s">
        <v>561</v>
      </c>
      <c r="E240" s="285"/>
      <c r="F240" s="285">
        <v>0</v>
      </c>
      <c r="G240" s="285">
        <v>0</v>
      </c>
      <c r="H240" s="285">
        <v>0</v>
      </c>
      <c r="I240" s="285"/>
      <c r="J240" s="285">
        <v>0</v>
      </c>
      <c r="K240" s="285">
        <v>0</v>
      </c>
      <c r="L240" s="285">
        <v>0</v>
      </c>
      <c r="M240" s="285"/>
      <c r="N240" s="285">
        <v>0</v>
      </c>
    </row>
    <row r="241" spans="1:14" x14ac:dyDescent="0.35">
      <c r="A241" t="s">
        <v>527</v>
      </c>
      <c r="C241" s="285">
        <v>23</v>
      </c>
      <c r="D241" s="285" t="s">
        <v>562</v>
      </c>
      <c r="E241" s="285"/>
      <c r="F241" s="285">
        <v>0</v>
      </c>
      <c r="G241" s="285">
        <v>0</v>
      </c>
      <c r="H241" s="285">
        <v>0</v>
      </c>
      <c r="I241" s="285"/>
      <c r="J241" s="285">
        <v>0</v>
      </c>
      <c r="K241" s="285">
        <v>0</v>
      </c>
      <c r="L241" s="285">
        <v>0</v>
      </c>
      <c r="M241" s="285"/>
      <c r="N241" s="285">
        <v>0</v>
      </c>
    </row>
    <row r="242" spans="1:14" x14ac:dyDescent="0.35">
      <c r="A242" t="s">
        <v>527</v>
      </c>
      <c r="C242" s="285">
        <v>24</v>
      </c>
      <c r="D242" s="285" t="s">
        <v>563</v>
      </c>
      <c r="E242" s="285"/>
      <c r="F242" s="285">
        <v>0</v>
      </c>
      <c r="G242" s="285">
        <v>0</v>
      </c>
      <c r="H242" s="285">
        <v>0</v>
      </c>
      <c r="I242" s="285"/>
      <c r="J242" s="285">
        <v>0</v>
      </c>
      <c r="K242" s="285">
        <v>0</v>
      </c>
      <c r="L242" s="285">
        <v>0</v>
      </c>
      <c r="M242" s="285"/>
      <c r="N242" s="285">
        <v>0</v>
      </c>
    </row>
    <row r="243" spans="1:14" x14ac:dyDescent="0.35">
      <c r="A243" t="s">
        <v>527</v>
      </c>
      <c r="C243" s="285">
        <v>25</v>
      </c>
      <c r="D243" s="285" t="s">
        <v>564</v>
      </c>
      <c r="E243" s="285"/>
      <c r="F243" s="285">
        <v>0</v>
      </c>
      <c r="G243" s="285">
        <v>0</v>
      </c>
      <c r="H243" s="285">
        <v>0</v>
      </c>
      <c r="I243" s="285"/>
      <c r="J243" s="285">
        <v>0</v>
      </c>
      <c r="K243" s="285">
        <v>0</v>
      </c>
      <c r="L243" s="285">
        <v>0</v>
      </c>
      <c r="M243" s="285"/>
      <c r="N243" s="285">
        <v>0</v>
      </c>
    </row>
    <row r="244" spans="1:14" x14ac:dyDescent="0.35">
      <c r="A244" t="s">
        <v>527</v>
      </c>
      <c r="C244" s="285"/>
      <c r="D244" s="285" t="s">
        <v>565</v>
      </c>
      <c r="E244" s="285"/>
      <c r="F244" s="285">
        <v>13878031586</v>
      </c>
      <c r="G244" s="285">
        <v>0</v>
      </c>
      <c r="H244" s="285">
        <v>13878031586</v>
      </c>
      <c r="I244" s="285"/>
      <c r="J244" s="285">
        <v>13878031586</v>
      </c>
      <c r="K244" s="285">
        <v>0</v>
      </c>
      <c r="L244" s="285">
        <v>13878031586</v>
      </c>
      <c r="M244" s="285"/>
      <c r="N244" s="285">
        <v>0</v>
      </c>
    </row>
    <row r="245" spans="1:14" x14ac:dyDescent="0.35">
      <c r="A245" t="s">
        <v>527</v>
      </c>
      <c r="C245" s="285">
        <v>26</v>
      </c>
      <c r="D245" s="285" t="s">
        <v>432</v>
      </c>
      <c r="E245" s="285"/>
      <c r="F245" s="285">
        <v>7474892633</v>
      </c>
      <c r="G245" s="285">
        <v>0</v>
      </c>
      <c r="H245" s="285">
        <v>7474892633</v>
      </c>
      <c r="I245" s="285"/>
      <c r="J245" s="285">
        <v>7474892633</v>
      </c>
      <c r="K245" s="285">
        <v>0</v>
      </c>
      <c r="L245" s="285">
        <v>7474892633</v>
      </c>
      <c r="M245" s="285"/>
      <c r="N245" s="285">
        <v>0</v>
      </c>
    </row>
    <row r="246" spans="1:14" x14ac:dyDescent="0.35">
      <c r="A246" t="s">
        <v>527</v>
      </c>
      <c r="C246" s="285">
        <v>27</v>
      </c>
      <c r="D246" s="285" t="s">
        <v>566</v>
      </c>
      <c r="E246" s="285"/>
      <c r="F246" s="285">
        <v>1281706841</v>
      </c>
      <c r="G246" s="285">
        <v>0</v>
      </c>
      <c r="H246" s="285">
        <v>1281706841</v>
      </c>
      <c r="I246" s="285"/>
      <c r="J246" s="285">
        <v>1281706841</v>
      </c>
      <c r="K246" s="285">
        <v>0</v>
      </c>
      <c r="L246" s="285">
        <v>1281706841</v>
      </c>
      <c r="M246" s="285"/>
      <c r="N246" s="285">
        <v>0</v>
      </c>
    </row>
    <row r="247" spans="1:14" x14ac:dyDescent="0.35">
      <c r="A247" t="s">
        <v>527</v>
      </c>
      <c r="C247" s="285">
        <v>28</v>
      </c>
      <c r="D247" s="285" t="s">
        <v>567</v>
      </c>
      <c r="E247" s="285"/>
      <c r="F247" s="285">
        <v>0</v>
      </c>
      <c r="G247" s="285">
        <v>0</v>
      </c>
      <c r="H247" s="285">
        <v>0</v>
      </c>
      <c r="I247" s="285"/>
      <c r="J247" s="285">
        <v>0</v>
      </c>
      <c r="K247" s="285">
        <v>0</v>
      </c>
      <c r="L247" s="285">
        <v>0</v>
      </c>
      <c r="M247" s="285"/>
      <c r="N247" s="285">
        <v>0</v>
      </c>
    </row>
    <row r="248" spans="1:14" x14ac:dyDescent="0.35">
      <c r="A248" t="s">
        <v>527</v>
      </c>
      <c r="C248" s="285" t="s">
        <v>568</v>
      </c>
      <c r="D248" s="285" t="s">
        <v>434</v>
      </c>
      <c r="E248" s="285"/>
      <c r="F248" s="285">
        <v>0</v>
      </c>
      <c r="G248" s="285">
        <v>0</v>
      </c>
      <c r="H248" s="285">
        <v>0</v>
      </c>
      <c r="I248" s="285"/>
      <c r="J248" s="285">
        <v>0</v>
      </c>
      <c r="K248" s="285">
        <v>0</v>
      </c>
      <c r="L248" s="285">
        <v>0</v>
      </c>
      <c r="M248" s="285"/>
      <c r="N248" s="285">
        <v>0</v>
      </c>
    </row>
    <row r="249" spans="1:14" x14ac:dyDescent="0.35">
      <c r="A249" t="s">
        <v>527</v>
      </c>
      <c r="C249" s="285" t="s">
        <v>569</v>
      </c>
      <c r="D249" s="285" t="s">
        <v>570</v>
      </c>
      <c r="E249" s="285"/>
      <c r="F249" s="285">
        <v>0</v>
      </c>
      <c r="G249" s="285">
        <v>0</v>
      </c>
      <c r="H249" s="285">
        <v>0</v>
      </c>
      <c r="I249" s="285"/>
      <c r="J249" s="285">
        <v>0</v>
      </c>
      <c r="K249" s="285">
        <v>0</v>
      </c>
      <c r="L249" s="285">
        <v>0</v>
      </c>
      <c r="M249" s="285"/>
      <c r="N249" s="285">
        <v>0</v>
      </c>
    </row>
    <row r="250" spans="1:14" x14ac:dyDescent="0.35">
      <c r="A250" t="s">
        <v>527</v>
      </c>
      <c r="C250" s="285">
        <v>30</v>
      </c>
      <c r="D250" s="285" t="s">
        <v>571</v>
      </c>
      <c r="E250" s="285"/>
      <c r="F250" s="285">
        <v>0</v>
      </c>
      <c r="G250" s="285">
        <v>0</v>
      </c>
      <c r="H250" s="285">
        <v>0</v>
      </c>
      <c r="I250" s="285"/>
      <c r="J250" s="285">
        <v>0</v>
      </c>
      <c r="K250" s="285">
        <v>0</v>
      </c>
      <c r="L250" s="285">
        <v>0</v>
      </c>
      <c r="M250" s="285"/>
      <c r="N250" s="285">
        <v>0</v>
      </c>
    </row>
    <row r="251" spans="1:14" x14ac:dyDescent="0.35">
      <c r="A251" t="s">
        <v>527</v>
      </c>
      <c r="C251" s="285">
        <v>31</v>
      </c>
      <c r="D251" s="285" t="s">
        <v>572</v>
      </c>
      <c r="E251" s="285"/>
      <c r="F251" s="285">
        <v>0</v>
      </c>
      <c r="G251" s="285">
        <v>0</v>
      </c>
      <c r="H251" s="285">
        <v>0</v>
      </c>
      <c r="I251" s="285"/>
      <c r="J251" s="285">
        <v>0</v>
      </c>
      <c r="K251" s="285">
        <v>0</v>
      </c>
      <c r="L251" s="285">
        <v>0</v>
      </c>
      <c r="M251" s="285"/>
      <c r="N251" s="285">
        <v>0</v>
      </c>
    </row>
    <row r="252" spans="1:14" x14ac:dyDescent="0.35">
      <c r="A252" t="s">
        <v>527</v>
      </c>
      <c r="C252" s="285">
        <v>32</v>
      </c>
      <c r="D252" s="285" t="s">
        <v>573</v>
      </c>
      <c r="E252" s="285"/>
      <c r="F252" s="285">
        <v>4038757</v>
      </c>
      <c r="G252" s="285">
        <v>0</v>
      </c>
      <c r="H252" s="285">
        <v>4038757</v>
      </c>
      <c r="I252" s="285"/>
      <c r="J252" s="285">
        <v>4038757</v>
      </c>
      <c r="K252" s="285">
        <v>0</v>
      </c>
      <c r="L252" s="285">
        <v>4038757</v>
      </c>
      <c r="M252" s="285"/>
      <c r="N252" s="285">
        <v>0</v>
      </c>
    </row>
    <row r="253" spans="1:14" x14ac:dyDescent="0.35">
      <c r="A253" t="s">
        <v>527</v>
      </c>
      <c r="C253" s="285">
        <v>33</v>
      </c>
      <c r="D253" s="285" t="s">
        <v>574</v>
      </c>
      <c r="E253" s="285"/>
      <c r="F253" s="285">
        <v>0</v>
      </c>
      <c r="G253" s="285">
        <v>0</v>
      </c>
      <c r="H253" s="285">
        <v>0</v>
      </c>
      <c r="I253" s="285"/>
      <c r="J253" s="285">
        <v>0</v>
      </c>
      <c r="K253" s="285">
        <v>0</v>
      </c>
      <c r="L253" s="285">
        <v>0</v>
      </c>
      <c r="M253" s="285"/>
      <c r="N253" s="285">
        <v>0</v>
      </c>
    </row>
    <row r="254" spans="1:14" x14ac:dyDescent="0.35">
      <c r="A254" t="s">
        <v>527</v>
      </c>
      <c r="C254" s="285">
        <v>34</v>
      </c>
      <c r="D254" s="285" t="s">
        <v>575</v>
      </c>
      <c r="E254" s="285"/>
      <c r="F254" s="285">
        <v>0</v>
      </c>
      <c r="G254" s="285">
        <v>0</v>
      </c>
      <c r="H254" s="285">
        <v>0</v>
      </c>
      <c r="I254" s="285"/>
      <c r="J254" s="285">
        <v>0</v>
      </c>
      <c r="K254" s="285">
        <v>0</v>
      </c>
      <c r="L254" s="285">
        <v>0</v>
      </c>
      <c r="M254" s="285"/>
      <c r="N254" s="285">
        <v>0</v>
      </c>
    </row>
    <row r="255" spans="1:14" x14ac:dyDescent="0.35">
      <c r="A255" t="s">
        <v>527</v>
      </c>
      <c r="C255" s="285">
        <v>35</v>
      </c>
      <c r="D255" s="285" t="s">
        <v>576</v>
      </c>
      <c r="E255" s="285"/>
      <c r="F255" s="285">
        <v>0</v>
      </c>
      <c r="G255" s="285">
        <v>0</v>
      </c>
      <c r="H255" s="285">
        <v>0</v>
      </c>
      <c r="I255" s="285"/>
      <c r="J255" s="285">
        <v>0</v>
      </c>
      <c r="K255" s="285">
        <v>0</v>
      </c>
      <c r="L255" s="285">
        <v>0</v>
      </c>
      <c r="M255" s="285"/>
      <c r="N255" s="285">
        <v>0</v>
      </c>
    </row>
    <row r="256" spans="1:14" x14ac:dyDescent="0.35">
      <c r="A256" t="s">
        <v>527</v>
      </c>
      <c r="C256" s="285">
        <v>36</v>
      </c>
      <c r="D256" s="285" t="s">
        <v>577</v>
      </c>
      <c r="E256" s="285"/>
      <c r="F256" s="285">
        <v>0</v>
      </c>
      <c r="G256" s="285">
        <v>0</v>
      </c>
      <c r="H256" s="285">
        <v>0</v>
      </c>
      <c r="I256" s="285"/>
      <c r="J256" s="285">
        <v>0</v>
      </c>
      <c r="K256" s="285">
        <v>0</v>
      </c>
      <c r="L256" s="285">
        <v>0</v>
      </c>
      <c r="M256" s="285"/>
      <c r="N256" s="285">
        <v>0</v>
      </c>
    </row>
    <row r="257" spans="1:14" x14ac:dyDescent="0.35">
      <c r="A257" t="s">
        <v>527</v>
      </c>
      <c r="C257" s="285">
        <v>37</v>
      </c>
      <c r="D257" s="285" t="s">
        <v>578</v>
      </c>
      <c r="E257" s="285"/>
      <c r="F257" s="285">
        <v>17831325</v>
      </c>
      <c r="G257" s="285">
        <v>0</v>
      </c>
      <c r="H257" s="285">
        <v>17831325</v>
      </c>
      <c r="I257" s="285"/>
      <c r="J257" s="285">
        <v>17831325</v>
      </c>
      <c r="K257" s="285">
        <v>0</v>
      </c>
      <c r="L257" s="285">
        <v>17831325</v>
      </c>
      <c r="M257" s="285"/>
      <c r="N257" s="285">
        <v>0</v>
      </c>
    </row>
    <row r="258" spans="1:14" x14ac:dyDescent="0.35">
      <c r="A258" t="s">
        <v>527</v>
      </c>
      <c r="C258" s="285">
        <v>38</v>
      </c>
      <c r="D258" s="285" t="s">
        <v>579</v>
      </c>
      <c r="E258" s="285"/>
      <c r="F258" s="285">
        <v>5099562030</v>
      </c>
      <c r="G258" s="285">
        <v>0</v>
      </c>
      <c r="H258" s="285">
        <v>5099562030</v>
      </c>
      <c r="I258" s="285"/>
      <c r="J258" s="285">
        <v>5099562030</v>
      </c>
      <c r="K258" s="285">
        <v>0</v>
      </c>
      <c r="L258" s="285">
        <v>5099562030</v>
      </c>
      <c r="M258" s="285"/>
      <c r="N258" s="285">
        <v>0</v>
      </c>
    </row>
    <row r="259" spans="1:14" x14ac:dyDescent="0.35">
      <c r="A259" t="s">
        <v>527</v>
      </c>
      <c r="C259" s="285">
        <v>39</v>
      </c>
      <c r="D259" s="285" t="s">
        <v>580</v>
      </c>
      <c r="E259" s="285"/>
      <c r="F259" s="285">
        <v>0</v>
      </c>
      <c r="G259" s="285">
        <v>0</v>
      </c>
      <c r="H259" s="285">
        <v>0</v>
      </c>
      <c r="I259" s="285"/>
      <c r="J259" s="285">
        <v>0</v>
      </c>
      <c r="K259" s="285">
        <v>0</v>
      </c>
      <c r="L259" s="285">
        <v>0</v>
      </c>
      <c r="M259" s="285"/>
      <c r="N259" s="285">
        <v>0</v>
      </c>
    </row>
    <row r="260" spans="1:14" x14ac:dyDescent="0.35">
      <c r="A260" t="s">
        <v>527</v>
      </c>
      <c r="C260" s="285"/>
      <c r="D260" s="285" t="s">
        <v>581</v>
      </c>
      <c r="E260" s="285"/>
      <c r="F260" s="285">
        <v>7065021773</v>
      </c>
      <c r="G260" s="285">
        <v>0</v>
      </c>
      <c r="H260" s="285">
        <v>7065021773</v>
      </c>
      <c r="I260" s="285"/>
      <c r="J260" s="285">
        <v>6488249071</v>
      </c>
      <c r="K260" s="285">
        <v>0</v>
      </c>
      <c r="L260" s="285">
        <v>6488249071</v>
      </c>
      <c r="M260" s="285"/>
      <c r="N260" s="285">
        <v>576772702</v>
      </c>
    </row>
    <row r="261" spans="1:14" x14ac:dyDescent="0.35">
      <c r="A261" t="s">
        <v>527</v>
      </c>
      <c r="C261" s="285">
        <v>40</v>
      </c>
      <c r="D261" s="285" t="s">
        <v>582</v>
      </c>
      <c r="E261" s="285"/>
      <c r="F261" s="285">
        <v>0</v>
      </c>
      <c r="G261" s="285">
        <v>0</v>
      </c>
      <c r="H261" s="285">
        <v>0</v>
      </c>
      <c r="I261" s="285"/>
      <c r="J261" s="285">
        <v>3605294844</v>
      </c>
      <c r="K261" s="285">
        <v>0</v>
      </c>
      <c r="L261" s="285">
        <v>3605294844</v>
      </c>
      <c r="M261" s="285"/>
      <c r="N261" s="285">
        <v>-3605294844</v>
      </c>
    </row>
    <row r="262" spans="1:14" x14ac:dyDescent="0.35">
      <c r="A262" t="s">
        <v>527</v>
      </c>
      <c r="C262" s="285">
        <v>41</v>
      </c>
      <c r="D262" s="285" t="s">
        <v>583</v>
      </c>
      <c r="E262" s="285"/>
      <c r="F262" s="285">
        <v>0</v>
      </c>
      <c r="G262" s="285">
        <v>0</v>
      </c>
      <c r="H262" s="285">
        <v>0</v>
      </c>
      <c r="I262" s="285"/>
      <c r="J262" s="285">
        <v>135065891</v>
      </c>
      <c r="K262" s="285">
        <v>0</v>
      </c>
      <c r="L262" s="285">
        <v>135065891</v>
      </c>
      <c r="M262" s="285"/>
      <c r="N262" s="285">
        <v>-135065891</v>
      </c>
    </row>
    <row r="263" spans="1:14" x14ac:dyDescent="0.35">
      <c r="A263" t="s">
        <v>527</v>
      </c>
      <c r="C263" s="285">
        <v>42</v>
      </c>
      <c r="D263" s="285" t="s">
        <v>584</v>
      </c>
      <c r="E263" s="285"/>
      <c r="F263" s="285">
        <v>0</v>
      </c>
      <c r="G263" s="285">
        <v>0</v>
      </c>
      <c r="H263" s="285">
        <v>0</v>
      </c>
      <c r="I263" s="285"/>
      <c r="J263" s="285">
        <v>168832136</v>
      </c>
      <c r="K263" s="285">
        <v>0</v>
      </c>
      <c r="L263" s="285">
        <v>168832136</v>
      </c>
      <c r="M263" s="285"/>
      <c r="N263" s="285">
        <v>-168832136</v>
      </c>
    </row>
    <row r="264" spans="1:14" x14ac:dyDescent="0.35">
      <c r="A264" t="s">
        <v>527</v>
      </c>
      <c r="C264" s="285">
        <v>43</v>
      </c>
      <c r="D264" s="285" t="s">
        <v>585</v>
      </c>
      <c r="E264" s="285"/>
      <c r="F264" s="285">
        <v>7065021773</v>
      </c>
      <c r="G264" s="285">
        <v>0</v>
      </c>
      <c r="H264" s="285">
        <v>7065021773</v>
      </c>
      <c r="I264" s="285"/>
      <c r="J264" s="285">
        <v>2425023275</v>
      </c>
      <c r="K264" s="285">
        <v>0</v>
      </c>
      <c r="L264" s="285">
        <v>2425023275</v>
      </c>
      <c r="M264" s="285"/>
      <c r="N264" s="285">
        <v>4639998498</v>
      </c>
    </row>
    <row r="265" spans="1:14" x14ac:dyDescent="0.35">
      <c r="A265" t="s">
        <v>527</v>
      </c>
      <c r="C265" s="285">
        <v>44</v>
      </c>
      <c r="D265" s="285" t="s">
        <v>586</v>
      </c>
      <c r="E265" s="285"/>
      <c r="F265" s="285">
        <v>0</v>
      </c>
      <c r="G265" s="285">
        <v>0</v>
      </c>
      <c r="H265" s="285">
        <v>0</v>
      </c>
      <c r="I265" s="285"/>
      <c r="J265" s="285">
        <v>84416071</v>
      </c>
      <c r="K265" s="285">
        <v>0</v>
      </c>
      <c r="L265" s="285">
        <v>84416071</v>
      </c>
      <c r="M265" s="285"/>
      <c r="N265" s="285">
        <v>-84416071</v>
      </c>
    </row>
    <row r="266" spans="1:14" x14ac:dyDescent="0.35">
      <c r="A266" t="s">
        <v>527</v>
      </c>
      <c r="C266" s="285">
        <v>45</v>
      </c>
      <c r="D266" s="285" t="s">
        <v>587</v>
      </c>
      <c r="E266" s="285"/>
      <c r="F266" s="285">
        <v>0</v>
      </c>
      <c r="G266" s="285">
        <v>0</v>
      </c>
      <c r="H266" s="285">
        <v>0</v>
      </c>
      <c r="I266" s="285"/>
      <c r="J266" s="285">
        <v>67326836</v>
      </c>
      <c r="K266" s="285">
        <v>0</v>
      </c>
      <c r="L266" s="285">
        <v>67326836</v>
      </c>
      <c r="M266" s="285"/>
      <c r="N266" s="285">
        <v>-67326836</v>
      </c>
    </row>
    <row r="267" spans="1:14" x14ac:dyDescent="0.35">
      <c r="A267" t="s">
        <v>527</v>
      </c>
      <c r="C267" s="285">
        <v>46</v>
      </c>
      <c r="D267" s="285" t="s">
        <v>588</v>
      </c>
      <c r="E267" s="285"/>
      <c r="F267" s="285">
        <v>0</v>
      </c>
      <c r="G267" s="285">
        <v>0</v>
      </c>
      <c r="H267" s="285">
        <v>0</v>
      </c>
      <c r="I267" s="285"/>
      <c r="J267" s="285">
        <v>2290018</v>
      </c>
      <c r="K267" s="285">
        <v>0</v>
      </c>
      <c r="L267" s="285">
        <v>2290018</v>
      </c>
      <c r="M267" s="285"/>
      <c r="N267" s="285">
        <v>-2290018</v>
      </c>
    </row>
    <row r="268" spans="1:14" x14ac:dyDescent="0.35">
      <c r="A268" t="s">
        <v>527</v>
      </c>
      <c r="C268" s="285">
        <v>47</v>
      </c>
      <c r="D268" s="285" t="s">
        <v>589</v>
      </c>
      <c r="E268" s="285"/>
      <c r="F268" s="285">
        <v>0</v>
      </c>
      <c r="G268" s="285">
        <v>0</v>
      </c>
      <c r="H268" s="285">
        <v>0</v>
      </c>
      <c r="I268" s="285"/>
      <c r="J268" s="285">
        <v>0</v>
      </c>
      <c r="K268" s="285">
        <v>0</v>
      </c>
      <c r="L268" s="285">
        <v>0</v>
      </c>
      <c r="M268" s="285"/>
      <c r="N268" s="285">
        <v>0</v>
      </c>
    </row>
    <row r="269" spans="1:14" x14ac:dyDescent="0.35">
      <c r="A269" t="s">
        <v>527</v>
      </c>
      <c r="C269" s="285"/>
      <c r="D269" s="285" t="s">
        <v>590</v>
      </c>
      <c r="E269" s="285"/>
      <c r="F269" s="285">
        <v>0</v>
      </c>
      <c r="G269" s="285">
        <v>0</v>
      </c>
      <c r="H269" s="285">
        <v>0</v>
      </c>
      <c r="I269" s="285"/>
      <c r="J269" s="285">
        <v>0</v>
      </c>
      <c r="K269" s="285">
        <v>0</v>
      </c>
      <c r="L269" s="285">
        <v>0</v>
      </c>
      <c r="M269" s="285"/>
      <c r="N269" s="285">
        <v>0</v>
      </c>
    </row>
    <row r="270" spans="1:14" x14ac:dyDescent="0.35">
      <c r="A270" t="s">
        <v>527</v>
      </c>
      <c r="C270" s="285">
        <v>48</v>
      </c>
      <c r="D270" s="285" t="s">
        <v>229</v>
      </c>
      <c r="E270" s="285"/>
      <c r="F270" s="285">
        <v>0</v>
      </c>
      <c r="G270" s="285">
        <v>0</v>
      </c>
      <c r="H270" s="285">
        <v>0</v>
      </c>
      <c r="I270" s="285"/>
      <c r="J270" s="285">
        <v>0</v>
      </c>
      <c r="K270" s="285">
        <v>0</v>
      </c>
      <c r="L270" s="285">
        <v>0</v>
      </c>
      <c r="M270" s="285"/>
      <c r="N270" s="285">
        <v>0</v>
      </c>
    </row>
    <row r="271" spans="1:14" x14ac:dyDescent="0.35">
      <c r="A271" t="s">
        <v>527</v>
      </c>
      <c r="C271" s="285">
        <v>49</v>
      </c>
      <c r="D271" s="285" t="s">
        <v>591</v>
      </c>
      <c r="E271" s="285"/>
      <c r="F271" s="285">
        <v>0</v>
      </c>
      <c r="G271" s="285">
        <v>0</v>
      </c>
      <c r="H271" s="285">
        <v>0</v>
      </c>
      <c r="I271" s="285"/>
      <c r="J271" s="285">
        <v>0</v>
      </c>
      <c r="K271" s="285">
        <v>0</v>
      </c>
      <c r="L271" s="285">
        <v>0</v>
      </c>
      <c r="M271" s="285"/>
      <c r="N271" s="285">
        <v>0</v>
      </c>
    </row>
    <row r="272" spans="1:14" x14ac:dyDescent="0.35">
      <c r="A272" t="s">
        <v>527</v>
      </c>
      <c r="C272" s="285">
        <v>50</v>
      </c>
      <c r="D272" s="285" t="s">
        <v>592</v>
      </c>
      <c r="E272" s="285"/>
      <c r="F272" s="285">
        <v>0</v>
      </c>
      <c r="G272" s="285">
        <v>0</v>
      </c>
      <c r="H272" s="285">
        <v>0</v>
      </c>
      <c r="I272" s="285"/>
      <c r="J272" s="285">
        <v>0</v>
      </c>
      <c r="K272" s="285">
        <v>0</v>
      </c>
      <c r="L272" s="285">
        <v>0</v>
      </c>
      <c r="M272" s="285"/>
      <c r="N272" s="285">
        <v>0</v>
      </c>
    </row>
    <row r="273" spans="1:14" x14ac:dyDescent="0.35">
      <c r="A273" t="s">
        <v>527</v>
      </c>
      <c r="C273" s="285"/>
      <c r="D273" s="285" t="s">
        <v>593</v>
      </c>
      <c r="E273" s="285"/>
      <c r="F273" s="285">
        <v>0</v>
      </c>
      <c r="G273" s="285">
        <v>0</v>
      </c>
      <c r="H273" s="285">
        <v>0</v>
      </c>
      <c r="I273" s="285"/>
      <c r="J273" s="285">
        <v>0</v>
      </c>
      <c r="K273" s="285">
        <v>0</v>
      </c>
      <c r="L273" s="285">
        <v>0</v>
      </c>
      <c r="M273" s="285"/>
      <c r="N273" s="285">
        <v>0</v>
      </c>
    </row>
    <row r="274" spans="1:14" x14ac:dyDescent="0.35">
      <c r="A274" t="s">
        <v>527</v>
      </c>
      <c r="C274" s="285">
        <v>51</v>
      </c>
      <c r="D274" s="285" t="s">
        <v>594</v>
      </c>
      <c r="E274" s="285"/>
      <c r="F274" s="285">
        <v>0</v>
      </c>
      <c r="G274" s="285">
        <v>0</v>
      </c>
      <c r="H274" s="285">
        <v>0</v>
      </c>
      <c r="I274" s="285"/>
      <c r="J274" s="285">
        <v>0</v>
      </c>
      <c r="K274" s="285">
        <v>0</v>
      </c>
      <c r="L274" s="285">
        <v>0</v>
      </c>
      <c r="M274" s="285"/>
      <c r="N274" s="285">
        <v>0</v>
      </c>
    </row>
    <row r="275" spans="1:14" x14ac:dyDescent="0.35">
      <c r="A275" t="s">
        <v>527</v>
      </c>
      <c r="C275" s="285">
        <v>52</v>
      </c>
      <c r="D275" s="285" t="s">
        <v>592</v>
      </c>
      <c r="E275" s="285"/>
      <c r="F275" s="285">
        <v>0</v>
      </c>
      <c r="G275" s="285">
        <v>0</v>
      </c>
      <c r="H275" s="285">
        <v>0</v>
      </c>
      <c r="I275" s="285"/>
      <c r="J275" s="285">
        <v>0</v>
      </c>
      <c r="K275" s="285">
        <v>0</v>
      </c>
      <c r="L275" s="285">
        <v>0</v>
      </c>
      <c r="M275" s="285"/>
      <c r="N275" s="285">
        <v>0</v>
      </c>
    </row>
    <row r="276" spans="1:14" x14ac:dyDescent="0.35">
      <c r="A276" t="s">
        <v>527</v>
      </c>
      <c r="C276" s="285"/>
      <c r="D276" s="285" t="s">
        <v>595</v>
      </c>
      <c r="E276" s="285"/>
      <c r="F276" s="285">
        <v>130032195</v>
      </c>
      <c r="G276" s="285">
        <v>0</v>
      </c>
      <c r="H276" s="285">
        <v>130032195</v>
      </c>
      <c r="I276" s="285"/>
      <c r="J276" s="285">
        <v>130032195</v>
      </c>
      <c r="K276" s="285">
        <v>0</v>
      </c>
      <c r="L276" s="285">
        <v>130032195</v>
      </c>
      <c r="M276" s="285"/>
      <c r="N276" s="285">
        <v>0</v>
      </c>
    </row>
    <row r="277" spans="1:14" x14ac:dyDescent="0.35">
      <c r="A277" t="s">
        <v>527</v>
      </c>
      <c r="C277" s="285">
        <v>53</v>
      </c>
      <c r="D277" s="285" t="s">
        <v>596</v>
      </c>
      <c r="E277" s="285"/>
      <c r="F277" s="285">
        <v>130032195</v>
      </c>
      <c r="G277" s="285">
        <v>0</v>
      </c>
      <c r="H277" s="285">
        <v>130032195</v>
      </c>
      <c r="I277" s="285"/>
      <c r="J277" s="285">
        <v>130032195</v>
      </c>
      <c r="K277" s="285">
        <v>0</v>
      </c>
      <c r="L277" s="285">
        <v>130032195</v>
      </c>
      <c r="M277" s="285"/>
      <c r="N277" s="285">
        <v>0</v>
      </c>
    </row>
    <row r="278" spans="1:14" x14ac:dyDescent="0.35">
      <c r="A278" t="s">
        <v>527</v>
      </c>
      <c r="C278" s="285"/>
      <c r="D278" s="285" t="s">
        <v>597</v>
      </c>
      <c r="E278" s="285"/>
      <c r="F278" s="285">
        <v>379030601</v>
      </c>
      <c r="G278" s="285">
        <v>0</v>
      </c>
      <c r="H278" s="285">
        <v>379030601</v>
      </c>
      <c r="I278" s="285"/>
      <c r="J278" s="285">
        <v>379030601</v>
      </c>
      <c r="K278" s="285">
        <v>0</v>
      </c>
      <c r="L278" s="285">
        <v>379030601</v>
      </c>
      <c r="M278" s="285"/>
      <c r="N278" s="285">
        <v>0</v>
      </c>
    </row>
    <row r="279" spans="1:14" x14ac:dyDescent="0.35">
      <c r="A279" t="s">
        <v>527</v>
      </c>
      <c r="C279" s="285">
        <v>54</v>
      </c>
      <c r="D279" s="285" t="s">
        <v>598</v>
      </c>
      <c r="E279" s="285"/>
      <c r="F279" s="285">
        <v>379030601</v>
      </c>
      <c r="G279" s="285">
        <v>0</v>
      </c>
      <c r="H279" s="285">
        <v>379030601</v>
      </c>
      <c r="I279" s="285"/>
      <c r="J279" s="285">
        <v>379030601</v>
      </c>
      <c r="K279" s="285">
        <v>0</v>
      </c>
      <c r="L279" s="285">
        <v>379030601</v>
      </c>
      <c r="M279" s="285"/>
      <c r="N279" s="285">
        <v>0</v>
      </c>
    </row>
    <row r="280" spans="1:14" x14ac:dyDescent="0.35">
      <c r="A280" t="s">
        <v>527</v>
      </c>
      <c r="C280" s="285"/>
      <c r="D280" s="285" t="s">
        <v>359</v>
      </c>
      <c r="E280" s="285"/>
      <c r="F280" s="285">
        <v>0</v>
      </c>
      <c r="G280" s="285">
        <v>0</v>
      </c>
      <c r="H280" s="285">
        <v>0</v>
      </c>
      <c r="I280" s="285">
        <v>808920</v>
      </c>
      <c r="J280" s="285">
        <v>0</v>
      </c>
      <c r="K280" s="285">
        <v>0</v>
      </c>
      <c r="L280" s="285">
        <v>0</v>
      </c>
      <c r="M280" s="285"/>
      <c r="N280" s="285">
        <v>0</v>
      </c>
    </row>
    <row r="281" spans="1:14" x14ac:dyDescent="0.35">
      <c r="A281" t="s">
        <v>527</v>
      </c>
      <c r="C281" s="285">
        <v>55</v>
      </c>
      <c r="D281" s="285" t="s">
        <v>599</v>
      </c>
      <c r="E281" s="285"/>
      <c r="F281" s="285"/>
      <c r="G281" s="285">
        <v>0</v>
      </c>
      <c r="H281" s="285">
        <v>0</v>
      </c>
      <c r="I281" s="285"/>
      <c r="J281" s="285"/>
      <c r="K281" s="285">
        <v>0</v>
      </c>
      <c r="L281" s="285">
        <v>0</v>
      </c>
      <c r="M281" s="285"/>
      <c r="N281" s="285">
        <v>0</v>
      </c>
    </row>
    <row r="282" spans="1:14" x14ac:dyDescent="0.35">
      <c r="A282" t="s">
        <v>527</v>
      </c>
      <c r="B282" t="s">
        <v>603</v>
      </c>
      <c r="C282" t="s">
        <v>529</v>
      </c>
      <c r="D282" t="s">
        <v>530</v>
      </c>
      <c r="F282" t="s">
        <v>531</v>
      </c>
      <c r="J282" t="s">
        <v>532</v>
      </c>
      <c r="N282" t="s">
        <v>533</v>
      </c>
    </row>
    <row r="283" spans="1:14" x14ac:dyDescent="0.35">
      <c r="A283" t="s">
        <v>527</v>
      </c>
      <c r="F283" t="s">
        <v>534</v>
      </c>
      <c r="G283" t="s">
        <v>535</v>
      </c>
      <c r="H283" t="s">
        <v>536</v>
      </c>
      <c r="J283" t="s">
        <v>534</v>
      </c>
      <c r="K283" t="s">
        <v>535</v>
      </c>
      <c r="L283" t="s">
        <v>536</v>
      </c>
    </row>
    <row r="284" spans="1:14" x14ac:dyDescent="0.35">
      <c r="A284" t="s">
        <v>527</v>
      </c>
      <c r="C284" t="s">
        <v>537</v>
      </c>
      <c r="F284">
        <v>0</v>
      </c>
      <c r="G284">
        <v>0</v>
      </c>
      <c r="H284">
        <v>0</v>
      </c>
      <c r="J284">
        <v>0</v>
      </c>
      <c r="K284">
        <v>0</v>
      </c>
      <c r="L284">
        <v>0</v>
      </c>
      <c r="N284">
        <v>0</v>
      </c>
    </row>
    <row r="285" spans="1:14" x14ac:dyDescent="0.35">
      <c r="A285" t="s">
        <v>527</v>
      </c>
      <c r="C285">
        <v>1</v>
      </c>
      <c r="D285" t="s">
        <v>538</v>
      </c>
      <c r="F285">
        <v>0</v>
      </c>
      <c r="G285">
        <v>0</v>
      </c>
      <c r="H285">
        <v>0</v>
      </c>
      <c r="J285">
        <v>0</v>
      </c>
      <c r="K285">
        <v>0</v>
      </c>
      <c r="L285">
        <v>0</v>
      </c>
      <c r="N285">
        <v>0</v>
      </c>
    </row>
    <row r="286" spans="1:14" x14ac:dyDescent="0.35">
      <c r="A286" t="s">
        <v>527</v>
      </c>
      <c r="C286">
        <v>2</v>
      </c>
      <c r="D286" t="s">
        <v>539</v>
      </c>
      <c r="F286">
        <v>0</v>
      </c>
      <c r="G286">
        <v>0</v>
      </c>
      <c r="H286">
        <v>0</v>
      </c>
      <c r="J286">
        <v>0</v>
      </c>
      <c r="K286">
        <v>0</v>
      </c>
      <c r="L286">
        <v>0</v>
      </c>
      <c r="N286">
        <v>0</v>
      </c>
    </row>
    <row r="287" spans="1:14" x14ac:dyDescent="0.35">
      <c r="A287" t="s">
        <v>527</v>
      </c>
      <c r="C287" t="s">
        <v>540</v>
      </c>
      <c r="F287">
        <v>8481567778</v>
      </c>
      <c r="G287">
        <v>0</v>
      </c>
      <c r="H287">
        <v>8481567778</v>
      </c>
      <c r="J287">
        <v>10350552662</v>
      </c>
      <c r="K287">
        <v>5587185</v>
      </c>
      <c r="L287">
        <v>10356139847</v>
      </c>
      <c r="N287">
        <v>-1874572069</v>
      </c>
    </row>
    <row r="288" spans="1:14" x14ac:dyDescent="0.35">
      <c r="A288" t="s">
        <v>527</v>
      </c>
      <c r="D288" t="s">
        <v>541</v>
      </c>
      <c r="F288">
        <v>4980914573</v>
      </c>
      <c r="G288">
        <v>0</v>
      </c>
      <c r="H288">
        <v>4980914573</v>
      </c>
      <c r="J288">
        <v>5005314573</v>
      </c>
      <c r="K288">
        <v>0</v>
      </c>
      <c r="L288">
        <v>5005314573</v>
      </c>
      <c r="N288">
        <v>-24400000</v>
      </c>
    </row>
    <row r="289" spans="1:14" x14ac:dyDescent="0.35">
      <c r="A289" t="s">
        <v>527</v>
      </c>
      <c r="C289">
        <v>3</v>
      </c>
      <c r="D289" t="s">
        <v>542</v>
      </c>
      <c r="F289">
        <v>4980914573</v>
      </c>
      <c r="G289">
        <v>0</v>
      </c>
      <c r="H289">
        <v>4980914573</v>
      </c>
      <c r="J289">
        <v>4980914573</v>
      </c>
      <c r="K289">
        <v>0</v>
      </c>
      <c r="L289">
        <v>4980914573</v>
      </c>
      <c r="N289">
        <v>0</v>
      </c>
    </row>
    <row r="290" spans="1:14" x14ac:dyDescent="0.35">
      <c r="A290" t="s">
        <v>527</v>
      </c>
      <c r="C290">
        <v>4</v>
      </c>
      <c r="D290" t="s">
        <v>543</v>
      </c>
      <c r="F290">
        <v>0</v>
      </c>
      <c r="G290">
        <v>0</v>
      </c>
      <c r="H290">
        <v>0</v>
      </c>
      <c r="J290">
        <v>24400000</v>
      </c>
      <c r="K290">
        <v>0</v>
      </c>
      <c r="L290">
        <v>24400000</v>
      </c>
      <c r="N290">
        <v>-24400000</v>
      </c>
    </row>
    <row r="291" spans="1:14" x14ac:dyDescent="0.35">
      <c r="A291" t="s">
        <v>527</v>
      </c>
      <c r="C291">
        <v>5</v>
      </c>
      <c r="D291" t="s">
        <v>544</v>
      </c>
      <c r="F291">
        <v>0</v>
      </c>
      <c r="G291">
        <v>0</v>
      </c>
      <c r="H291">
        <v>0</v>
      </c>
      <c r="J291">
        <v>0</v>
      </c>
      <c r="K291">
        <v>0</v>
      </c>
      <c r="L291">
        <v>0</v>
      </c>
      <c r="N291">
        <v>0</v>
      </c>
    </row>
    <row r="292" spans="1:14" x14ac:dyDescent="0.35">
      <c r="A292" t="s">
        <v>527</v>
      </c>
      <c r="C292">
        <v>6</v>
      </c>
      <c r="D292" t="s">
        <v>545</v>
      </c>
      <c r="F292">
        <v>0</v>
      </c>
      <c r="G292">
        <v>0</v>
      </c>
      <c r="H292">
        <v>0</v>
      </c>
      <c r="J292">
        <v>0</v>
      </c>
      <c r="K292">
        <v>0</v>
      </c>
      <c r="L292">
        <v>0</v>
      </c>
      <c r="N292">
        <v>0</v>
      </c>
    </row>
    <row r="293" spans="1:14" x14ac:dyDescent="0.35">
      <c r="A293" t="s">
        <v>527</v>
      </c>
      <c r="C293">
        <v>7</v>
      </c>
      <c r="D293" t="s">
        <v>454</v>
      </c>
      <c r="F293">
        <v>0</v>
      </c>
      <c r="G293">
        <v>0</v>
      </c>
      <c r="H293">
        <v>0</v>
      </c>
      <c r="J293">
        <v>0</v>
      </c>
      <c r="K293">
        <v>0</v>
      </c>
      <c r="L293">
        <v>0</v>
      </c>
      <c r="N293">
        <v>0</v>
      </c>
    </row>
    <row r="294" spans="1:14" x14ac:dyDescent="0.35">
      <c r="A294" t="s">
        <v>527</v>
      </c>
      <c r="D294" t="s">
        <v>546</v>
      </c>
      <c r="F294">
        <v>0</v>
      </c>
      <c r="G294">
        <v>0</v>
      </c>
      <c r="H294">
        <v>0</v>
      </c>
      <c r="J294">
        <v>0</v>
      </c>
      <c r="K294">
        <v>0</v>
      </c>
      <c r="L294">
        <v>0</v>
      </c>
      <c r="N294">
        <v>0</v>
      </c>
    </row>
    <row r="295" spans="1:14" x14ac:dyDescent="0.35">
      <c r="A295" t="s">
        <v>527</v>
      </c>
      <c r="C295">
        <v>8</v>
      </c>
      <c r="D295" t="s">
        <v>547</v>
      </c>
      <c r="F295">
        <v>0</v>
      </c>
      <c r="G295">
        <v>0</v>
      </c>
      <c r="H295">
        <v>0</v>
      </c>
      <c r="J295">
        <v>0</v>
      </c>
      <c r="K295">
        <v>0</v>
      </c>
      <c r="L295">
        <v>0</v>
      </c>
      <c r="N295">
        <v>0</v>
      </c>
    </row>
    <row r="296" spans="1:14" x14ac:dyDescent="0.35">
      <c r="A296" t="s">
        <v>527</v>
      </c>
      <c r="C296">
        <v>9</v>
      </c>
      <c r="D296" t="s">
        <v>548</v>
      </c>
      <c r="F296">
        <v>0</v>
      </c>
      <c r="G296">
        <v>0</v>
      </c>
      <c r="H296">
        <v>0</v>
      </c>
      <c r="J296">
        <v>0</v>
      </c>
      <c r="K296">
        <v>0</v>
      </c>
      <c r="L296">
        <v>0</v>
      </c>
      <c r="N296">
        <v>0</v>
      </c>
    </row>
    <row r="297" spans="1:14" x14ac:dyDescent="0.35">
      <c r="A297" t="s">
        <v>527</v>
      </c>
      <c r="C297">
        <v>10</v>
      </c>
      <c r="D297" t="s">
        <v>549</v>
      </c>
      <c r="F297">
        <v>0</v>
      </c>
      <c r="G297">
        <v>0</v>
      </c>
      <c r="H297">
        <v>0</v>
      </c>
      <c r="J297">
        <v>0</v>
      </c>
      <c r="K297">
        <v>0</v>
      </c>
      <c r="L297">
        <v>0</v>
      </c>
      <c r="N297">
        <v>0</v>
      </c>
    </row>
    <row r="298" spans="1:14" x14ac:dyDescent="0.35">
      <c r="A298" t="s">
        <v>527</v>
      </c>
      <c r="C298">
        <v>11</v>
      </c>
      <c r="D298" t="s">
        <v>550</v>
      </c>
      <c r="F298">
        <v>0</v>
      </c>
      <c r="G298">
        <v>0</v>
      </c>
      <c r="H298">
        <v>0</v>
      </c>
      <c r="J298">
        <v>0</v>
      </c>
      <c r="K298">
        <v>0</v>
      </c>
      <c r="L298">
        <v>0</v>
      </c>
      <c r="N298">
        <v>0</v>
      </c>
    </row>
    <row r="299" spans="1:14" x14ac:dyDescent="0.35">
      <c r="A299" t="s">
        <v>527</v>
      </c>
      <c r="C299">
        <v>12</v>
      </c>
      <c r="D299" t="s">
        <v>551</v>
      </c>
      <c r="F299">
        <v>0</v>
      </c>
      <c r="G299">
        <v>0</v>
      </c>
      <c r="H299">
        <v>0</v>
      </c>
      <c r="J299">
        <v>0</v>
      </c>
      <c r="K299">
        <v>0</v>
      </c>
      <c r="L299">
        <v>0</v>
      </c>
      <c r="N299">
        <v>0</v>
      </c>
    </row>
    <row r="300" spans="1:14" x14ac:dyDescent="0.35">
      <c r="A300" t="s">
        <v>527</v>
      </c>
      <c r="C300">
        <v>13</v>
      </c>
      <c r="D300" t="s">
        <v>552</v>
      </c>
      <c r="F300">
        <v>0</v>
      </c>
      <c r="G300">
        <v>0</v>
      </c>
      <c r="H300">
        <v>0</v>
      </c>
      <c r="J300">
        <v>0</v>
      </c>
      <c r="K300">
        <v>0</v>
      </c>
      <c r="L300">
        <v>0</v>
      </c>
      <c r="N300">
        <v>0</v>
      </c>
    </row>
    <row r="301" spans="1:14" x14ac:dyDescent="0.35">
      <c r="A301" t="s">
        <v>527</v>
      </c>
      <c r="C301">
        <v>14</v>
      </c>
      <c r="D301" t="s">
        <v>553</v>
      </c>
      <c r="F301">
        <v>0</v>
      </c>
      <c r="G301">
        <v>0</v>
      </c>
      <c r="H301">
        <v>0</v>
      </c>
      <c r="J301">
        <v>0</v>
      </c>
      <c r="K301">
        <v>0</v>
      </c>
      <c r="L301">
        <v>0</v>
      </c>
      <c r="N301">
        <v>0</v>
      </c>
    </row>
    <row r="302" spans="1:14" x14ac:dyDescent="0.35">
      <c r="A302" t="s">
        <v>527</v>
      </c>
      <c r="C302">
        <v>15</v>
      </c>
      <c r="D302" t="s">
        <v>554</v>
      </c>
      <c r="F302">
        <v>0</v>
      </c>
      <c r="G302">
        <v>0</v>
      </c>
      <c r="H302">
        <v>0</v>
      </c>
      <c r="J302">
        <v>0</v>
      </c>
      <c r="K302">
        <v>0</v>
      </c>
      <c r="L302">
        <v>0</v>
      </c>
      <c r="N302">
        <v>0</v>
      </c>
    </row>
    <row r="303" spans="1:14" x14ac:dyDescent="0.35">
      <c r="A303" t="s">
        <v>527</v>
      </c>
      <c r="D303" t="s">
        <v>555</v>
      </c>
      <c r="F303">
        <v>0</v>
      </c>
      <c r="G303">
        <v>0</v>
      </c>
      <c r="H303">
        <v>0</v>
      </c>
      <c r="J303">
        <v>0</v>
      </c>
      <c r="K303">
        <v>0</v>
      </c>
      <c r="L303">
        <v>0</v>
      </c>
      <c r="N303">
        <v>0</v>
      </c>
    </row>
    <row r="304" spans="1:14" x14ac:dyDescent="0.35">
      <c r="A304" t="s">
        <v>527</v>
      </c>
      <c r="C304">
        <v>16</v>
      </c>
      <c r="D304" t="s">
        <v>550</v>
      </c>
      <c r="F304">
        <v>0</v>
      </c>
      <c r="G304">
        <v>0</v>
      </c>
      <c r="H304">
        <v>0</v>
      </c>
      <c r="J304">
        <v>0</v>
      </c>
      <c r="K304">
        <v>0</v>
      </c>
      <c r="L304">
        <v>0</v>
      </c>
      <c r="N304">
        <v>0</v>
      </c>
    </row>
    <row r="305" spans="1:14" x14ac:dyDescent="0.35">
      <c r="A305" t="s">
        <v>527</v>
      </c>
      <c r="C305">
        <v>17</v>
      </c>
      <c r="D305" t="s">
        <v>556</v>
      </c>
      <c r="F305">
        <v>0</v>
      </c>
      <c r="G305">
        <v>0</v>
      </c>
      <c r="H305">
        <v>0</v>
      </c>
      <c r="J305">
        <v>0</v>
      </c>
      <c r="K305">
        <v>0</v>
      </c>
      <c r="L305">
        <v>0</v>
      </c>
      <c r="N305">
        <v>0</v>
      </c>
    </row>
    <row r="306" spans="1:14" x14ac:dyDescent="0.35">
      <c r="A306" t="s">
        <v>527</v>
      </c>
      <c r="C306">
        <v>18</v>
      </c>
      <c r="D306" t="s">
        <v>557</v>
      </c>
      <c r="F306">
        <v>0</v>
      </c>
      <c r="G306">
        <v>0</v>
      </c>
      <c r="H306">
        <v>0</v>
      </c>
      <c r="J306">
        <v>0</v>
      </c>
      <c r="K306">
        <v>0</v>
      </c>
      <c r="L306">
        <v>0</v>
      </c>
      <c r="N306">
        <v>0</v>
      </c>
    </row>
    <row r="307" spans="1:14" x14ac:dyDescent="0.35">
      <c r="A307" t="s">
        <v>527</v>
      </c>
      <c r="C307">
        <v>19</v>
      </c>
      <c r="D307" t="s">
        <v>558</v>
      </c>
      <c r="F307">
        <v>0</v>
      </c>
      <c r="G307">
        <v>0</v>
      </c>
      <c r="H307">
        <v>0</v>
      </c>
      <c r="J307">
        <v>0</v>
      </c>
      <c r="K307">
        <v>0</v>
      </c>
      <c r="L307">
        <v>0</v>
      </c>
      <c r="N307">
        <v>0</v>
      </c>
    </row>
    <row r="308" spans="1:14" x14ac:dyDescent="0.35">
      <c r="A308" t="s">
        <v>527</v>
      </c>
      <c r="C308">
        <v>20</v>
      </c>
      <c r="D308" t="s">
        <v>559</v>
      </c>
      <c r="F308">
        <v>0</v>
      </c>
      <c r="G308">
        <v>0</v>
      </c>
      <c r="H308">
        <v>0</v>
      </c>
      <c r="J308">
        <v>0</v>
      </c>
      <c r="K308">
        <v>0</v>
      </c>
      <c r="L308">
        <v>0</v>
      </c>
      <c r="N308">
        <v>0</v>
      </c>
    </row>
    <row r="309" spans="1:14" x14ac:dyDescent="0.35">
      <c r="A309" t="s">
        <v>527</v>
      </c>
      <c r="C309">
        <v>21</v>
      </c>
      <c r="D309" t="s">
        <v>560</v>
      </c>
      <c r="F309">
        <v>0</v>
      </c>
      <c r="G309">
        <v>0</v>
      </c>
      <c r="H309">
        <v>0</v>
      </c>
      <c r="J309">
        <v>0</v>
      </c>
      <c r="K309">
        <v>0</v>
      </c>
      <c r="L309">
        <v>0</v>
      </c>
      <c r="N309">
        <v>0</v>
      </c>
    </row>
    <row r="310" spans="1:14" x14ac:dyDescent="0.35">
      <c r="A310" t="s">
        <v>527</v>
      </c>
      <c r="C310">
        <v>22</v>
      </c>
      <c r="D310" t="s">
        <v>561</v>
      </c>
      <c r="F310">
        <v>0</v>
      </c>
      <c r="G310">
        <v>0</v>
      </c>
      <c r="H310">
        <v>0</v>
      </c>
      <c r="J310">
        <v>0</v>
      </c>
      <c r="K310">
        <v>0</v>
      </c>
      <c r="L310">
        <v>0</v>
      </c>
      <c r="N310">
        <v>0</v>
      </c>
    </row>
    <row r="311" spans="1:14" x14ac:dyDescent="0.35">
      <c r="A311" t="s">
        <v>527</v>
      </c>
      <c r="C311">
        <v>23</v>
      </c>
      <c r="D311" t="s">
        <v>562</v>
      </c>
      <c r="F311">
        <v>0</v>
      </c>
      <c r="G311">
        <v>0</v>
      </c>
      <c r="H311">
        <v>0</v>
      </c>
      <c r="J311">
        <v>0</v>
      </c>
      <c r="K311">
        <v>0</v>
      </c>
      <c r="L311">
        <v>0</v>
      </c>
      <c r="N311">
        <v>0</v>
      </c>
    </row>
    <row r="312" spans="1:14" x14ac:dyDescent="0.35">
      <c r="A312" t="s">
        <v>527</v>
      </c>
      <c r="C312">
        <v>24</v>
      </c>
      <c r="D312" t="s">
        <v>563</v>
      </c>
      <c r="F312">
        <v>0</v>
      </c>
      <c r="G312">
        <v>0</v>
      </c>
      <c r="H312">
        <v>0</v>
      </c>
      <c r="J312">
        <v>0</v>
      </c>
      <c r="K312">
        <v>0</v>
      </c>
      <c r="L312">
        <v>0</v>
      </c>
      <c r="N312">
        <v>0</v>
      </c>
    </row>
    <row r="313" spans="1:14" x14ac:dyDescent="0.35">
      <c r="A313" t="s">
        <v>527</v>
      </c>
      <c r="C313">
        <v>25</v>
      </c>
      <c r="D313" t="s">
        <v>564</v>
      </c>
      <c r="F313">
        <v>0</v>
      </c>
      <c r="G313">
        <v>0</v>
      </c>
      <c r="H313">
        <v>0</v>
      </c>
      <c r="J313">
        <v>0</v>
      </c>
      <c r="K313">
        <v>0</v>
      </c>
      <c r="L313">
        <v>0</v>
      </c>
      <c r="N313">
        <v>0</v>
      </c>
    </row>
    <row r="314" spans="1:14" x14ac:dyDescent="0.35">
      <c r="A314" t="s">
        <v>527</v>
      </c>
      <c r="D314" t="s">
        <v>565</v>
      </c>
      <c r="F314">
        <v>2589264380</v>
      </c>
      <c r="G314">
        <v>0</v>
      </c>
      <c r="H314">
        <v>2589264380</v>
      </c>
      <c r="J314">
        <v>4627051098</v>
      </c>
      <c r="K314">
        <v>0</v>
      </c>
      <c r="L314">
        <v>4627051098</v>
      </c>
      <c r="N314">
        <v>-2037786718</v>
      </c>
    </row>
    <row r="315" spans="1:14" x14ac:dyDescent="0.35">
      <c r="A315" t="s">
        <v>527</v>
      </c>
      <c r="C315">
        <v>26</v>
      </c>
      <c r="D315" t="s">
        <v>432</v>
      </c>
      <c r="F315">
        <v>82248</v>
      </c>
      <c r="G315">
        <v>0</v>
      </c>
      <c r="H315">
        <v>82248</v>
      </c>
      <c r="J315">
        <v>82248</v>
      </c>
      <c r="K315">
        <v>0</v>
      </c>
      <c r="L315">
        <v>82248</v>
      </c>
      <c r="N315">
        <v>0</v>
      </c>
    </row>
    <row r="316" spans="1:14" x14ac:dyDescent="0.35">
      <c r="A316" t="s">
        <v>527</v>
      </c>
      <c r="C316">
        <v>27</v>
      </c>
      <c r="D316" t="s">
        <v>566</v>
      </c>
      <c r="F316">
        <v>2240117301</v>
      </c>
      <c r="G316">
        <v>0</v>
      </c>
      <c r="H316">
        <v>2240117301</v>
      </c>
      <c r="J316">
        <v>4277904018</v>
      </c>
      <c r="K316">
        <v>0</v>
      </c>
      <c r="L316">
        <v>4277904018</v>
      </c>
      <c r="N316">
        <v>-2037786717</v>
      </c>
    </row>
    <row r="317" spans="1:14" x14ac:dyDescent="0.35">
      <c r="A317" t="s">
        <v>527</v>
      </c>
      <c r="C317">
        <v>28</v>
      </c>
      <c r="D317" t="s">
        <v>567</v>
      </c>
      <c r="F317">
        <v>0</v>
      </c>
      <c r="G317">
        <v>0</v>
      </c>
      <c r="H317">
        <v>0</v>
      </c>
      <c r="J317">
        <v>0</v>
      </c>
      <c r="K317">
        <v>0</v>
      </c>
      <c r="L317">
        <v>0</v>
      </c>
      <c r="N317">
        <v>0</v>
      </c>
    </row>
    <row r="318" spans="1:14" x14ac:dyDescent="0.35">
      <c r="A318" t="s">
        <v>527</v>
      </c>
      <c r="C318" t="s">
        <v>568</v>
      </c>
      <c r="D318" t="s">
        <v>434</v>
      </c>
      <c r="F318">
        <v>0</v>
      </c>
      <c r="G318">
        <v>0</v>
      </c>
      <c r="H318">
        <v>0</v>
      </c>
      <c r="J318">
        <v>0</v>
      </c>
      <c r="K318">
        <v>0</v>
      </c>
      <c r="L318">
        <v>0</v>
      </c>
      <c r="N318">
        <v>0</v>
      </c>
    </row>
    <row r="319" spans="1:14" x14ac:dyDescent="0.35">
      <c r="A319" t="s">
        <v>527</v>
      </c>
      <c r="C319" t="s">
        <v>569</v>
      </c>
      <c r="D319" t="s">
        <v>570</v>
      </c>
      <c r="F319">
        <v>0</v>
      </c>
      <c r="G319">
        <v>0</v>
      </c>
      <c r="H319">
        <v>0</v>
      </c>
      <c r="J319">
        <v>0</v>
      </c>
      <c r="K319">
        <v>0</v>
      </c>
      <c r="L319">
        <v>0</v>
      </c>
      <c r="N319">
        <v>0</v>
      </c>
    </row>
    <row r="320" spans="1:14" x14ac:dyDescent="0.35">
      <c r="A320" t="s">
        <v>527</v>
      </c>
      <c r="C320">
        <v>30</v>
      </c>
      <c r="D320" t="s">
        <v>571</v>
      </c>
      <c r="F320">
        <v>338490698</v>
      </c>
      <c r="G320">
        <v>0</v>
      </c>
      <c r="H320">
        <v>338490698</v>
      </c>
      <c r="J320">
        <v>338490699</v>
      </c>
      <c r="K320">
        <v>0</v>
      </c>
      <c r="L320">
        <v>338490699</v>
      </c>
      <c r="N320">
        <v>-1</v>
      </c>
    </row>
    <row r="321" spans="1:14" x14ac:dyDescent="0.35">
      <c r="A321" t="s">
        <v>527</v>
      </c>
      <c r="C321">
        <v>31</v>
      </c>
      <c r="D321" t="s">
        <v>572</v>
      </c>
      <c r="F321">
        <v>0</v>
      </c>
      <c r="G321">
        <v>0</v>
      </c>
      <c r="H321">
        <v>0</v>
      </c>
      <c r="J321">
        <v>0</v>
      </c>
      <c r="K321">
        <v>0</v>
      </c>
      <c r="L321">
        <v>0</v>
      </c>
      <c r="N321">
        <v>0</v>
      </c>
    </row>
    <row r="322" spans="1:14" x14ac:dyDescent="0.35">
      <c r="A322" t="s">
        <v>527</v>
      </c>
      <c r="C322">
        <v>32</v>
      </c>
      <c r="D322" t="s">
        <v>573</v>
      </c>
      <c r="F322">
        <v>6447570</v>
      </c>
      <c r="G322">
        <v>0</v>
      </c>
      <c r="H322">
        <v>6447570</v>
      </c>
      <c r="J322">
        <v>6447570</v>
      </c>
      <c r="K322">
        <v>0</v>
      </c>
      <c r="L322">
        <v>6447570</v>
      </c>
      <c r="N322">
        <v>0</v>
      </c>
    </row>
    <row r="323" spans="1:14" x14ac:dyDescent="0.35">
      <c r="A323" t="s">
        <v>527</v>
      </c>
      <c r="C323">
        <v>33</v>
      </c>
      <c r="D323" t="s">
        <v>574</v>
      </c>
      <c r="F323">
        <v>0</v>
      </c>
      <c r="G323">
        <v>0</v>
      </c>
      <c r="H323">
        <v>0</v>
      </c>
      <c r="J323">
        <v>0</v>
      </c>
      <c r="K323">
        <v>0</v>
      </c>
      <c r="L323">
        <v>0</v>
      </c>
      <c r="N323">
        <v>0</v>
      </c>
    </row>
    <row r="324" spans="1:14" x14ac:dyDescent="0.35">
      <c r="A324" t="s">
        <v>527</v>
      </c>
      <c r="C324">
        <v>34</v>
      </c>
      <c r="D324" t="s">
        <v>575</v>
      </c>
      <c r="F324">
        <v>0</v>
      </c>
      <c r="G324">
        <v>0</v>
      </c>
      <c r="H324">
        <v>0</v>
      </c>
      <c r="J324">
        <v>0</v>
      </c>
      <c r="K324">
        <v>0</v>
      </c>
      <c r="L324">
        <v>0</v>
      </c>
      <c r="N324">
        <v>0</v>
      </c>
    </row>
    <row r="325" spans="1:14" x14ac:dyDescent="0.35">
      <c r="A325" t="s">
        <v>527</v>
      </c>
      <c r="C325">
        <v>35</v>
      </c>
      <c r="D325" t="s">
        <v>576</v>
      </c>
      <c r="F325">
        <v>0</v>
      </c>
      <c r="G325">
        <v>0</v>
      </c>
      <c r="H325">
        <v>0</v>
      </c>
      <c r="J325">
        <v>0</v>
      </c>
      <c r="K325">
        <v>0</v>
      </c>
      <c r="L325">
        <v>0</v>
      </c>
      <c r="N325">
        <v>0</v>
      </c>
    </row>
    <row r="326" spans="1:14" x14ac:dyDescent="0.35">
      <c r="A326" t="s">
        <v>527</v>
      </c>
      <c r="C326">
        <v>36</v>
      </c>
      <c r="D326" t="s">
        <v>577</v>
      </c>
      <c r="F326">
        <v>0</v>
      </c>
      <c r="G326">
        <v>0</v>
      </c>
      <c r="H326">
        <v>0</v>
      </c>
      <c r="J326">
        <v>0</v>
      </c>
      <c r="K326">
        <v>0</v>
      </c>
      <c r="L326">
        <v>0</v>
      </c>
      <c r="N326">
        <v>0</v>
      </c>
    </row>
    <row r="327" spans="1:14" x14ac:dyDescent="0.35">
      <c r="A327" t="s">
        <v>527</v>
      </c>
      <c r="C327">
        <v>37</v>
      </c>
      <c r="D327" t="s">
        <v>578</v>
      </c>
      <c r="F327">
        <v>4126563</v>
      </c>
      <c r="G327">
        <v>0</v>
      </c>
      <c r="H327">
        <v>4126563</v>
      </c>
      <c r="J327">
        <v>4126563</v>
      </c>
      <c r="K327">
        <v>0</v>
      </c>
      <c r="L327">
        <v>4126563</v>
      </c>
      <c r="N327">
        <v>0</v>
      </c>
    </row>
    <row r="328" spans="1:14" x14ac:dyDescent="0.35">
      <c r="A328" t="s">
        <v>527</v>
      </c>
      <c r="C328">
        <v>38</v>
      </c>
      <c r="D328" t="s">
        <v>579</v>
      </c>
      <c r="F328">
        <v>0</v>
      </c>
      <c r="G328">
        <v>0</v>
      </c>
      <c r="H328">
        <v>0</v>
      </c>
      <c r="J328">
        <v>0</v>
      </c>
      <c r="K328">
        <v>0</v>
      </c>
      <c r="L328">
        <v>0</v>
      </c>
      <c r="N328">
        <v>0</v>
      </c>
    </row>
    <row r="329" spans="1:14" x14ac:dyDescent="0.35">
      <c r="A329" t="s">
        <v>527</v>
      </c>
      <c r="C329">
        <v>39</v>
      </c>
      <c r="D329" t="s">
        <v>580</v>
      </c>
      <c r="F329">
        <v>0</v>
      </c>
      <c r="G329">
        <v>0</v>
      </c>
      <c r="H329">
        <v>0</v>
      </c>
      <c r="J329">
        <v>0</v>
      </c>
      <c r="K329">
        <v>0</v>
      </c>
      <c r="L329">
        <v>0</v>
      </c>
      <c r="N329">
        <v>0</v>
      </c>
    </row>
    <row r="330" spans="1:14" x14ac:dyDescent="0.35">
      <c r="A330" t="s">
        <v>527</v>
      </c>
      <c r="D330" t="s">
        <v>581</v>
      </c>
      <c r="F330">
        <v>358092851</v>
      </c>
      <c r="G330">
        <v>0</v>
      </c>
      <c r="H330">
        <v>358092851</v>
      </c>
      <c r="J330">
        <v>170271503</v>
      </c>
      <c r="K330">
        <v>0</v>
      </c>
      <c r="L330">
        <v>170271503</v>
      </c>
      <c r="N330">
        <v>187821348</v>
      </c>
    </row>
    <row r="331" spans="1:14" x14ac:dyDescent="0.35">
      <c r="A331" t="s">
        <v>527</v>
      </c>
      <c r="C331">
        <v>40</v>
      </c>
      <c r="D331" t="s">
        <v>582</v>
      </c>
      <c r="F331">
        <v>0</v>
      </c>
      <c r="G331">
        <v>0</v>
      </c>
      <c r="H331">
        <v>0</v>
      </c>
      <c r="J331">
        <v>7057375</v>
      </c>
      <c r="K331">
        <v>0</v>
      </c>
      <c r="L331">
        <v>7057375</v>
      </c>
      <c r="N331">
        <v>-7057375</v>
      </c>
    </row>
    <row r="332" spans="1:14" x14ac:dyDescent="0.35">
      <c r="A332" t="s">
        <v>527</v>
      </c>
      <c r="C332">
        <v>41</v>
      </c>
      <c r="D332" t="s">
        <v>583</v>
      </c>
      <c r="F332">
        <v>0</v>
      </c>
      <c r="G332">
        <v>0</v>
      </c>
      <c r="H332">
        <v>0</v>
      </c>
      <c r="J332">
        <v>53948837</v>
      </c>
      <c r="K332">
        <v>0</v>
      </c>
      <c r="L332">
        <v>53948837</v>
      </c>
      <c r="N332">
        <v>-53948837</v>
      </c>
    </row>
    <row r="333" spans="1:14" x14ac:dyDescent="0.35">
      <c r="A333" t="s">
        <v>527</v>
      </c>
      <c r="C333">
        <v>42</v>
      </c>
      <c r="D333" t="s">
        <v>584</v>
      </c>
      <c r="F333">
        <v>0</v>
      </c>
      <c r="G333">
        <v>0</v>
      </c>
      <c r="H333">
        <v>0</v>
      </c>
      <c r="J333">
        <v>66563086</v>
      </c>
      <c r="K333">
        <v>0</v>
      </c>
      <c r="L333">
        <v>66563086</v>
      </c>
      <c r="N333">
        <v>-66563086</v>
      </c>
    </row>
    <row r="334" spans="1:14" x14ac:dyDescent="0.35">
      <c r="A334" t="s">
        <v>527</v>
      </c>
      <c r="C334">
        <v>43</v>
      </c>
      <c r="D334" t="s">
        <v>585</v>
      </c>
      <c r="F334">
        <v>358092851</v>
      </c>
      <c r="G334">
        <v>0</v>
      </c>
      <c r="H334">
        <v>358092851</v>
      </c>
      <c r="J334">
        <v>3962888</v>
      </c>
      <c r="K334">
        <v>0</v>
      </c>
      <c r="L334">
        <v>3962888</v>
      </c>
      <c r="N334">
        <v>354129963</v>
      </c>
    </row>
    <row r="335" spans="1:14" x14ac:dyDescent="0.35">
      <c r="A335" t="s">
        <v>527</v>
      </c>
      <c r="C335">
        <v>44</v>
      </c>
      <c r="D335" t="s">
        <v>586</v>
      </c>
      <c r="F335">
        <v>0</v>
      </c>
      <c r="G335">
        <v>0</v>
      </c>
      <c r="H335">
        <v>0</v>
      </c>
      <c r="J335">
        <v>33324155</v>
      </c>
      <c r="K335">
        <v>0</v>
      </c>
      <c r="L335">
        <v>33324155</v>
      </c>
      <c r="N335">
        <v>-33324155</v>
      </c>
    </row>
    <row r="336" spans="1:14" x14ac:dyDescent="0.35">
      <c r="A336" t="s">
        <v>527</v>
      </c>
      <c r="C336">
        <v>45</v>
      </c>
      <c r="D336" t="s">
        <v>587</v>
      </c>
      <c r="F336">
        <v>0</v>
      </c>
      <c r="G336">
        <v>0</v>
      </c>
      <c r="H336">
        <v>0</v>
      </c>
      <c r="J336">
        <v>11472</v>
      </c>
      <c r="K336">
        <v>0</v>
      </c>
      <c r="L336">
        <v>11472</v>
      </c>
      <c r="N336">
        <v>-11472</v>
      </c>
    </row>
    <row r="337" spans="1:14" x14ac:dyDescent="0.35">
      <c r="A337" t="s">
        <v>527</v>
      </c>
      <c r="C337">
        <v>46</v>
      </c>
      <c r="D337" t="s">
        <v>588</v>
      </c>
      <c r="F337">
        <v>0</v>
      </c>
      <c r="G337">
        <v>0</v>
      </c>
      <c r="H337">
        <v>0</v>
      </c>
      <c r="J337">
        <v>1607662</v>
      </c>
      <c r="K337">
        <v>0</v>
      </c>
      <c r="L337">
        <v>1607662</v>
      </c>
      <c r="N337">
        <v>-1607662</v>
      </c>
    </row>
    <row r="338" spans="1:14" x14ac:dyDescent="0.35">
      <c r="A338" t="s">
        <v>527</v>
      </c>
      <c r="C338">
        <v>47</v>
      </c>
      <c r="D338" t="s">
        <v>589</v>
      </c>
      <c r="F338">
        <v>0</v>
      </c>
      <c r="G338">
        <v>0</v>
      </c>
      <c r="H338">
        <v>0</v>
      </c>
      <c r="J338">
        <v>3796028</v>
      </c>
      <c r="K338">
        <v>0</v>
      </c>
      <c r="L338">
        <v>3796028</v>
      </c>
      <c r="N338">
        <v>-3796028</v>
      </c>
    </row>
    <row r="339" spans="1:14" x14ac:dyDescent="0.35">
      <c r="A339" t="s">
        <v>527</v>
      </c>
      <c r="D339" t="s">
        <v>590</v>
      </c>
      <c r="F339">
        <v>0</v>
      </c>
      <c r="G339">
        <v>0</v>
      </c>
      <c r="H339">
        <v>0</v>
      </c>
      <c r="J339">
        <v>0</v>
      </c>
      <c r="K339">
        <v>0</v>
      </c>
      <c r="L339">
        <v>0</v>
      </c>
      <c r="N339">
        <v>0</v>
      </c>
    </row>
    <row r="340" spans="1:14" x14ac:dyDescent="0.35">
      <c r="A340" t="s">
        <v>527</v>
      </c>
      <c r="C340">
        <v>48</v>
      </c>
      <c r="D340" t="s">
        <v>229</v>
      </c>
      <c r="F340">
        <v>0</v>
      </c>
      <c r="G340">
        <v>0</v>
      </c>
      <c r="H340">
        <v>0</v>
      </c>
      <c r="J340">
        <v>0</v>
      </c>
      <c r="K340">
        <v>0</v>
      </c>
      <c r="L340">
        <v>0</v>
      </c>
      <c r="N340">
        <v>0</v>
      </c>
    </row>
    <row r="341" spans="1:14" x14ac:dyDescent="0.35">
      <c r="A341" t="s">
        <v>527</v>
      </c>
      <c r="C341">
        <v>49</v>
      </c>
      <c r="D341" t="s">
        <v>591</v>
      </c>
      <c r="F341">
        <v>0</v>
      </c>
      <c r="G341">
        <v>0</v>
      </c>
      <c r="H341">
        <v>0</v>
      </c>
      <c r="J341">
        <v>0</v>
      </c>
      <c r="K341">
        <v>0</v>
      </c>
      <c r="L341">
        <v>0</v>
      </c>
      <c r="N341">
        <v>0</v>
      </c>
    </row>
    <row r="342" spans="1:14" x14ac:dyDescent="0.35">
      <c r="A342" t="s">
        <v>527</v>
      </c>
      <c r="C342">
        <v>50</v>
      </c>
      <c r="D342" t="s">
        <v>592</v>
      </c>
      <c r="F342">
        <v>0</v>
      </c>
      <c r="G342">
        <v>0</v>
      </c>
      <c r="H342">
        <v>0</v>
      </c>
      <c r="J342">
        <v>0</v>
      </c>
      <c r="K342">
        <v>0</v>
      </c>
      <c r="L342">
        <v>0</v>
      </c>
      <c r="N342">
        <v>0</v>
      </c>
    </row>
    <row r="343" spans="1:14" x14ac:dyDescent="0.35">
      <c r="A343" t="s">
        <v>527</v>
      </c>
      <c r="D343" t="s">
        <v>593</v>
      </c>
      <c r="F343">
        <v>0</v>
      </c>
      <c r="G343">
        <v>0</v>
      </c>
      <c r="H343">
        <v>0</v>
      </c>
      <c r="J343">
        <v>0</v>
      </c>
      <c r="K343">
        <v>0</v>
      </c>
      <c r="L343">
        <v>0</v>
      </c>
      <c r="N343">
        <v>0</v>
      </c>
    </row>
    <row r="344" spans="1:14" x14ac:dyDescent="0.35">
      <c r="A344" t="s">
        <v>527</v>
      </c>
      <c r="C344">
        <v>51</v>
      </c>
      <c r="D344" t="s">
        <v>594</v>
      </c>
      <c r="F344">
        <v>0</v>
      </c>
      <c r="G344">
        <v>0</v>
      </c>
      <c r="H344">
        <v>0</v>
      </c>
      <c r="J344">
        <v>0</v>
      </c>
      <c r="K344">
        <v>0</v>
      </c>
      <c r="L344">
        <v>0</v>
      </c>
      <c r="N344">
        <v>0</v>
      </c>
    </row>
    <row r="345" spans="1:14" x14ac:dyDescent="0.35">
      <c r="A345" t="s">
        <v>527</v>
      </c>
      <c r="C345">
        <v>52</v>
      </c>
      <c r="D345" t="s">
        <v>592</v>
      </c>
      <c r="F345">
        <v>0</v>
      </c>
      <c r="G345">
        <v>0</v>
      </c>
      <c r="H345">
        <v>0</v>
      </c>
      <c r="J345">
        <v>0</v>
      </c>
      <c r="K345">
        <v>0</v>
      </c>
      <c r="L345">
        <v>0</v>
      </c>
      <c r="N345">
        <v>0</v>
      </c>
    </row>
    <row r="346" spans="1:14" x14ac:dyDescent="0.35">
      <c r="A346" t="s">
        <v>527</v>
      </c>
      <c r="D346" t="s">
        <v>595</v>
      </c>
      <c r="F346">
        <v>65111888</v>
      </c>
      <c r="G346">
        <v>0</v>
      </c>
      <c r="H346">
        <v>65111888</v>
      </c>
      <c r="J346">
        <v>59524702</v>
      </c>
      <c r="K346">
        <v>5587185</v>
      </c>
      <c r="L346">
        <v>65111887</v>
      </c>
      <c r="N346">
        <v>1</v>
      </c>
    </row>
    <row r="347" spans="1:14" x14ac:dyDescent="0.35">
      <c r="A347" t="s">
        <v>527</v>
      </c>
      <c r="C347">
        <v>53</v>
      </c>
      <c r="D347" t="s">
        <v>596</v>
      </c>
      <c r="F347">
        <v>65111888</v>
      </c>
      <c r="G347">
        <v>0</v>
      </c>
      <c r="H347">
        <v>65111888</v>
      </c>
      <c r="J347">
        <v>59524702</v>
      </c>
      <c r="K347">
        <v>5587185</v>
      </c>
      <c r="L347">
        <v>65111887</v>
      </c>
      <c r="N347">
        <v>1</v>
      </c>
    </row>
    <row r="348" spans="1:14" x14ac:dyDescent="0.35">
      <c r="A348" t="s">
        <v>527</v>
      </c>
      <c r="D348" t="s">
        <v>597</v>
      </c>
      <c r="F348">
        <v>488184086</v>
      </c>
      <c r="G348">
        <v>0</v>
      </c>
      <c r="H348">
        <v>488184086</v>
      </c>
      <c r="J348">
        <v>488184086</v>
      </c>
      <c r="K348">
        <v>0</v>
      </c>
      <c r="L348">
        <v>488184086</v>
      </c>
      <c r="N348">
        <v>0</v>
      </c>
    </row>
    <row r="349" spans="1:14" x14ac:dyDescent="0.35">
      <c r="A349" t="s">
        <v>527</v>
      </c>
      <c r="C349">
        <v>54</v>
      </c>
      <c r="D349" t="s">
        <v>598</v>
      </c>
      <c r="F349">
        <v>488184086</v>
      </c>
      <c r="G349">
        <v>0</v>
      </c>
      <c r="H349">
        <v>488184086</v>
      </c>
      <c r="J349">
        <v>488184086</v>
      </c>
      <c r="K349">
        <v>0</v>
      </c>
      <c r="L349">
        <v>488184086</v>
      </c>
      <c r="N349">
        <v>0</v>
      </c>
    </row>
    <row r="350" spans="1:14" x14ac:dyDescent="0.35">
      <c r="A350" t="s">
        <v>527</v>
      </c>
      <c r="D350" t="s">
        <v>359</v>
      </c>
      <c r="F350">
        <v>0</v>
      </c>
      <c r="G350">
        <v>0</v>
      </c>
      <c r="H350">
        <v>0</v>
      </c>
      <c r="I350">
        <v>808920</v>
      </c>
      <c r="J350">
        <v>206700</v>
      </c>
      <c r="K350">
        <v>0</v>
      </c>
      <c r="L350">
        <v>206700</v>
      </c>
      <c r="N350">
        <v>-206700</v>
      </c>
    </row>
    <row r="351" spans="1:14" x14ac:dyDescent="0.35">
      <c r="A351" t="s">
        <v>527</v>
      </c>
      <c r="C351">
        <v>55</v>
      </c>
      <c r="D351" t="s">
        <v>599</v>
      </c>
      <c r="G351">
        <v>0</v>
      </c>
      <c r="H351">
        <v>0</v>
      </c>
      <c r="J351">
        <v>206700</v>
      </c>
      <c r="K351">
        <v>0</v>
      </c>
      <c r="L351">
        <v>206700</v>
      </c>
      <c r="N351">
        <v>-206700</v>
      </c>
    </row>
    <row r="352" spans="1:14" x14ac:dyDescent="0.35">
      <c r="A352" t="s">
        <v>527</v>
      </c>
      <c r="B352" t="s">
        <v>604</v>
      </c>
      <c r="C352" s="285" t="s">
        <v>529</v>
      </c>
      <c r="D352" s="285" t="s">
        <v>530</v>
      </c>
      <c r="E352" s="285"/>
      <c r="F352" s="285" t="s">
        <v>531</v>
      </c>
      <c r="G352" s="285"/>
      <c r="H352" s="285"/>
      <c r="I352" s="285"/>
      <c r="J352" s="285" t="s">
        <v>532</v>
      </c>
      <c r="K352" s="285"/>
      <c r="L352" s="285"/>
      <c r="M352" s="285"/>
      <c r="N352" s="285" t="s">
        <v>533</v>
      </c>
    </row>
    <row r="353" spans="1:14" x14ac:dyDescent="0.35">
      <c r="A353" t="s">
        <v>527</v>
      </c>
      <c r="C353" s="285"/>
      <c r="D353" s="285"/>
      <c r="E353" s="285"/>
      <c r="F353" s="285" t="s">
        <v>534</v>
      </c>
      <c r="G353" s="285" t="s">
        <v>535</v>
      </c>
      <c r="H353" s="285" t="s">
        <v>536</v>
      </c>
      <c r="I353" s="285"/>
      <c r="J353" s="285" t="s">
        <v>534</v>
      </c>
      <c r="K353" s="285" t="s">
        <v>535</v>
      </c>
      <c r="L353" s="285" t="s">
        <v>536</v>
      </c>
      <c r="M353" s="285"/>
      <c r="N353" s="285"/>
    </row>
    <row r="354" spans="1:14" x14ac:dyDescent="0.35">
      <c r="A354" t="s">
        <v>527</v>
      </c>
      <c r="C354" s="285" t="s">
        <v>537</v>
      </c>
      <c r="D354" s="285"/>
      <c r="E354" s="285"/>
      <c r="F354" s="285">
        <v>0</v>
      </c>
      <c r="G354" s="285">
        <v>0</v>
      </c>
      <c r="H354" s="285">
        <v>0</v>
      </c>
      <c r="I354" s="285"/>
      <c r="J354" s="285">
        <v>0</v>
      </c>
      <c r="K354" s="285">
        <v>0</v>
      </c>
      <c r="L354" s="285">
        <v>0</v>
      </c>
      <c r="M354" s="285"/>
      <c r="N354" s="285">
        <v>0</v>
      </c>
    </row>
    <row r="355" spans="1:14" x14ac:dyDescent="0.35">
      <c r="A355" t="s">
        <v>527</v>
      </c>
      <c r="C355" s="285">
        <v>1</v>
      </c>
      <c r="D355" s="285" t="s">
        <v>538</v>
      </c>
      <c r="E355" s="285"/>
      <c r="F355" s="285">
        <v>0</v>
      </c>
      <c r="G355" s="285">
        <v>0</v>
      </c>
      <c r="H355" s="285">
        <v>0</v>
      </c>
      <c r="I355" s="285"/>
      <c r="J355" s="285">
        <v>0</v>
      </c>
      <c r="K355" s="285">
        <v>0</v>
      </c>
      <c r="L355" s="285">
        <v>0</v>
      </c>
      <c r="M355" s="285"/>
      <c r="N355" s="285">
        <v>0</v>
      </c>
    </row>
    <row r="356" spans="1:14" x14ac:dyDescent="0.35">
      <c r="A356" t="s">
        <v>527</v>
      </c>
      <c r="C356" s="285">
        <v>2</v>
      </c>
      <c r="D356" s="285" t="s">
        <v>539</v>
      </c>
      <c r="E356" s="285"/>
      <c r="F356" s="285">
        <v>0</v>
      </c>
      <c r="G356" s="285">
        <v>0</v>
      </c>
      <c r="H356" s="285">
        <v>0</v>
      </c>
      <c r="I356" s="285"/>
      <c r="J356" s="285">
        <v>0</v>
      </c>
      <c r="K356" s="285">
        <v>0</v>
      </c>
      <c r="L356" s="285">
        <v>0</v>
      </c>
      <c r="M356" s="285"/>
      <c r="N356" s="285">
        <v>0</v>
      </c>
    </row>
    <row r="357" spans="1:14" x14ac:dyDescent="0.35">
      <c r="A357" t="s">
        <v>527</v>
      </c>
      <c r="C357" s="285" t="s">
        <v>540</v>
      </c>
      <c r="D357" s="285"/>
      <c r="E357" s="285"/>
      <c r="F357" s="285">
        <v>572629229</v>
      </c>
      <c r="G357" s="285">
        <v>0</v>
      </c>
      <c r="H357" s="285">
        <v>572629229</v>
      </c>
      <c r="I357" s="285"/>
      <c r="J357" s="285">
        <v>454131077</v>
      </c>
      <c r="K357" s="285">
        <v>115998660</v>
      </c>
      <c r="L357" s="285">
        <v>570129737</v>
      </c>
      <c r="M357" s="285"/>
      <c r="N357" s="285">
        <v>2499492</v>
      </c>
    </row>
    <row r="358" spans="1:14" x14ac:dyDescent="0.35">
      <c r="A358" t="s">
        <v>527</v>
      </c>
      <c r="C358" s="285"/>
      <c r="D358" s="285" t="s">
        <v>541</v>
      </c>
      <c r="E358" s="285"/>
      <c r="F358" s="285">
        <v>123109281</v>
      </c>
      <c r="G358" s="285">
        <v>0</v>
      </c>
      <c r="H358" s="285">
        <v>123109281</v>
      </c>
      <c r="I358" s="285"/>
      <c r="J358" s="285">
        <v>7110621</v>
      </c>
      <c r="K358" s="285">
        <v>115998660</v>
      </c>
      <c r="L358" s="285">
        <v>123109281</v>
      </c>
      <c r="M358" s="285"/>
      <c r="N358" s="285">
        <v>0</v>
      </c>
    </row>
    <row r="359" spans="1:14" x14ac:dyDescent="0.35">
      <c r="A359" t="s">
        <v>527</v>
      </c>
      <c r="C359" s="285">
        <v>3</v>
      </c>
      <c r="D359" s="285" t="s">
        <v>542</v>
      </c>
      <c r="E359" s="285"/>
      <c r="F359" s="285">
        <v>112200476</v>
      </c>
      <c r="G359" s="285">
        <v>0</v>
      </c>
      <c r="H359" s="285">
        <v>112200476</v>
      </c>
      <c r="I359" s="285"/>
      <c r="J359" s="285">
        <v>0</v>
      </c>
      <c r="K359" s="285">
        <v>112200476</v>
      </c>
      <c r="L359" s="285">
        <v>112200476</v>
      </c>
      <c r="M359" s="285"/>
      <c r="N359" s="285">
        <v>0</v>
      </c>
    </row>
    <row r="360" spans="1:14" x14ac:dyDescent="0.35">
      <c r="A360" t="s">
        <v>527</v>
      </c>
      <c r="C360" s="285">
        <v>4</v>
      </c>
      <c r="D360" s="285" t="s">
        <v>543</v>
      </c>
      <c r="E360" s="285"/>
      <c r="F360" s="285">
        <v>10908805</v>
      </c>
      <c r="G360" s="285">
        <v>0</v>
      </c>
      <c r="H360" s="285">
        <v>10908805</v>
      </c>
      <c r="I360" s="285"/>
      <c r="J360" s="285">
        <v>7110621</v>
      </c>
      <c r="K360" s="285">
        <v>3798184</v>
      </c>
      <c r="L360" s="285">
        <v>10908805</v>
      </c>
      <c r="M360" s="285"/>
      <c r="N360" s="285">
        <v>0</v>
      </c>
    </row>
    <row r="361" spans="1:14" x14ac:dyDescent="0.35">
      <c r="A361" t="s">
        <v>527</v>
      </c>
      <c r="C361" s="285">
        <v>5</v>
      </c>
      <c r="D361" s="285" t="s">
        <v>544</v>
      </c>
      <c r="E361" s="285"/>
      <c r="F361" s="285">
        <v>0</v>
      </c>
      <c r="G361" s="285">
        <v>0</v>
      </c>
      <c r="H361" s="285">
        <v>0</v>
      </c>
      <c r="I361" s="285"/>
      <c r="J361" s="285">
        <v>0</v>
      </c>
      <c r="K361" s="285">
        <v>0</v>
      </c>
      <c r="L361" s="285">
        <v>0</v>
      </c>
      <c r="M361" s="285"/>
      <c r="N361" s="285">
        <v>0</v>
      </c>
    </row>
    <row r="362" spans="1:14" x14ac:dyDescent="0.35">
      <c r="A362" t="s">
        <v>527</v>
      </c>
      <c r="C362" s="285">
        <v>6</v>
      </c>
      <c r="D362" s="285" t="s">
        <v>545</v>
      </c>
      <c r="E362" s="285"/>
      <c r="F362" s="285">
        <v>0</v>
      </c>
      <c r="G362" s="285">
        <v>0</v>
      </c>
      <c r="H362" s="285">
        <v>0</v>
      </c>
      <c r="I362" s="285"/>
      <c r="J362" s="285">
        <v>0</v>
      </c>
      <c r="K362" s="285">
        <v>0</v>
      </c>
      <c r="L362" s="285">
        <v>0</v>
      </c>
      <c r="M362" s="285"/>
      <c r="N362" s="285">
        <v>0</v>
      </c>
    </row>
    <row r="363" spans="1:14" x14ac:dyDescent="0.35">
      <c r="A363" t="s">
        <v>527</v>
      </c>
      <c r="C363" s="285">
        <v>7</v>
      </c>
      <c r="D363" s="285" t="s">
        <v>454</v>
      </c>
      <c r="E363" s="285"/>
      <c r="F363" s="285">
        <v>0</v>
      </c>
      <c r="G363" s="285">
        <v>0</v>
      </c>
      <c r="H363" s="285">
        <v>0</v>
      </c>
      <c r="I363" s="285"/>
      <c r="J363" s="285">
        <v>0</v>
      </c>
      <c r="K363" s="285">
        <v>0</v>
      </c>
      <c r="L363" s="285">
        <v>0</v>
      </c>
      <c r="M363" s="285"/>
      <c r="N363" s="285">
        <v>0</v>
      </c>
    </row>
    <row r="364" spans="1:14" x14ac:dyDescent="0.35">
      <c r="A364" t="s">
        <v>527</v>
      </c>
      <c r="C364" s="285"/>
      <c r="D364" s="285" t="s">
        <v>546</v>
      </c>
      <c r="E364" s="285"/>
      <c r="F364" s="285">
        <v>0</v>
      </c>
      <c r="G364" s="285">
        <v>0</v>
      </c>
      <c r="H364" s="285">
        <v>0</v>
      </c>
      <c r="I364" s="285"/>
      <c r="J364" s="285">
        <v>0</v>
      </c>
      <c r="K364" s="285">
        <v>0</v>
      </c>
      <c r="L364" s="285">
        <v>0</v>
      </c>
      <c r="M364" s="285"/>
      <c r="N364" s="285">
        <v>0</v>
      </c>
    </row>
    <row r="365" spans="1:14" x14ac:dyDescent="0.35">
      <c r="A365" t="s">
        <v>527</v>
      </c>
      <c r="C365" s="285">
        <v>8</v>
      </c>
      <c r="D365" s="285" t="s">
        <v>547</v>
      </c>
      <c r="E365" s="285"/>
      <c r="F365" s="285">
        <v>0</v>
      </c>
      <c r="G365" s="285">
        <v>0</v>
      </c>
      <c r="H365" s="285">
        <v>0</v>
      </c>
      <c r="I365" s="285"/>
      <c r="J365" s="285">
        <v>0</v>
      </c>
      <c r="K365" s="285">
        <v>0</v>
      </c>
      <c r="L365" s="285">
        <v>0</v>
      </c>
      <c r="M365" s="285"/>
      <c r="N365" s="285">
        <v>0</v>
      </c>
    </row>
    <row r="366" spans="1:14" x14ac:dyDescent="0.35">
      <c r="A366" t="s">
        <v>527</v>
      </c>
      <c r="C366" s="285">
        <v>9</v>
      </c>
      <c r="D366" s="285" t="s">
        <v>548</v>
      </c>
      <c r="E366" s="285"/>
      <c r="F366" s="285">
        <v>0</v>
      </c>
      <c r="G366" s="285">
        <v>0</v>
      </c>
      <c r="H366" s="285">
        <v>0</v>
      </c>
      <c r="I366" s="285"/>
      <c r="J366" s="285">
        <v>0</v>
      </c>
      <c r="K366" s="285">
        <v>0</v>
      </c>
      <c r="L366" s="285">
        <v>0</v>
      </c>
      <c r="M366" s="285"/>
      <c r="N366" s="285">
        <v>0</v>
      </c>
    </row>
    <row r="367" spans="1:14" x14ac:dyDescent="0.35">
      <c r="A367" t="s">
        <v>527</v>
      </c>
      <c r="C367" s="285">
        <v>10</v>
      </c>
      <c r="D367" s="285" t="s">
        <v>549</v>
      </c>
      <c r="E367" s="285"/>
      <c r="F367" s="285">
        <v>0</v>
      </c>
      <c r="G367" s="285">
        <v>0</v>
      </c>
      <c r="H367" s="285">
        <v>0</v>
      </c>
      <c r="I367" s="285"/>
      <c r="J367" s="285">
        <v>0</v>
      </c>
      <c r="K367" s="285">
        <v>0</v>
      </c>
      <c r="L367" s="285">
        <v>0</v>
      </c>
      <c r="M367" s="285"/>
      <c r="N367" s="285">
        <v>0</v>
      </c>
    </row>
    <row r="368" spans="1:14" x14ac:dyDescent="0.35">
      <c r="A368" t="s">
        <v>527</v>
      </c>
      <c r="C368" s="285">
        <v>11</v>
      </c>
      <c r="D368" s="285" t="s">
        <v>550</v>
      </c>
      <c r="E368" s="285"/>
      <c r="F368" s="285">
        <v>0</v>
      </c>
      <c r="G368" s="285">
        <v>0</v>
      </c>
      <c r="H368" s="285">
        <v>0</v>
      </c>
      <c r="I368" s="285"/>
      <c r="J368" s="285">
        <v>0</v>
      </c>
      <c r="K368" s="285">
        <v>0</v>
      </c>
      <c r="L368" s="285">
        <v>0</v>
      </c>
      <c r="M368" s="285"/>
      <c r="N368" s="285">
        <v>0</v>
      </c>
    </row>
    <row r="369" spans="1:14" x14ac:dyDescent="0.35">
      <c r="A369" t="s">
        <v>527</v>
      </c>
      <c r="C369" s="285">
        <v>12</v>
      </c>
      <c r="D369" s="285" t="s">
        <v>551</v>
      </c>
      <c r="E369" s="285"/>
      <c r="F369" s="285">
        <v>0</v>
      </c>
      <c r="G369" s="285">
        <v>0</v>
      </c>
      <c r="H369" s="285">
        <v>0</v>
      </c>
      <c r="I369" s="285"/>
      <c r="J369" s="285">
        <v>0</v>
      </c>
      <c r="K369" s="285">
        <v>0</v>
      </c>
      <c r="L369" s="285">
        <v>0</v>
      </c>
      <c r="M369" s="285"/>
      <c r="N369" s="285">
        <v>0</v>
      </c>
    </row>
    <row r="370" spans="1:14" x14ac:dyDescent="0.35">
      <c r="A370" t="s">
        <v>527</v>
      </c>
      <c r="C370" s="285">
        <v>13</v>
      </c>
      <c r="D370" s="285" t="s">
        <v>552</v>
      </c>
      <c r="E370" s="285"/>
      <c r="F370" s="285">
        <v>0</v>
      </c>
      <c r="G370" s="285">
        <v>0</v>
      </c>
      <c r="H370" s="285">
        <v>0</v>
      </c>
      <c r="I370" s="285"/>
      <c r="J370" s="285">
        <v>0</v>
      </c>
      <c r="K370" s="285">
        <v>0</v>
      </c>
      <c r="L370" s="285">
        <v>0</v>
      </c>
      <c r="M370" s="285"/>
      <c r="N370" s="285">
        <v>0</v>
      </c>
    </row>
    <row r="371" spans="1:14" x14ac:dyDescent="0.35">
      <c r="A371" t="s">
        <v>527</v>
      </c>
      <c r="C371" s="285">
        <v>14</v>
      </c>
      <c r="D371" s="285" t="s">
        <v>553</v>
      </c>
      <c r="E371" s="285"/>
      <c r="F371" s="285">
        <v>0</v>
      </c>
      <c r="G371" s="285">
        <v>0</v>
      </c>
      <c r="H371" s="285">
        <v>0</v>
      </c>
      <c r="I371" s="285"/>
      <c r="J371" s="285">
        <v>0</v>
      </c>
      <c r="K371" s="285">
        <v>0</v>
      </c>
      <c r="L371" s="285">
        <v>0</v>
      </c>
      <c r="M371" s="285"/>
      <c r="N371" s="285">
        <v>0</v>
      </c>
    </row>
    <row r="372" spans="1:14" x14ac:dyDescent="0.35">
      <c r="A372" t="s">
        <v>527</v>
      </c>
      <c r="C372" s="285">
        <v>15</v>
      </c>
      <c r="D372" s="285" t="s">
        <v>554</v>
      </c>
      <c r="E372" s="285"/>
      <c r="F372" s="285">
        <v>0</v>
      </c>
      <c r="G372" s="285">
        <v>0</v>
      </c>
      <c r="H372" s="285">
        <v>0</v>
      </c>
      <c r="I372" s="285"/>
      <c r="J372" s="285">
        <v>0</v>
      </c>
      <c r="K372" s="285">
        <v>0</v>
      </c>
      <c r="L372" s="285">
        <v>0</v>
      </c>
      <c r="M372" s="285"/>
      <c r="N372" s="285">
        <v>0</v>
      </c>
    </row>
    <row r="373" spans="1:14" x14ac:dyDescent="0.35">
      <c r="A373" t="s">
        <v>527</v>
      </c>
      <c r="C373" s="285"/>
      <c r="D373" s="285" t="s">
        <v>555</v>
      </c>
      <c r="E373" s="285"/>
      <c r="F373" s="285">
        <v>0</v>
      </c>
      <c r="G373" s="285">
        <v>0</v>
      </c>
      <c r="H373" s="285">
        <v>0</v>
      </c>
      <c r="I373" s="285"/>
      <c r="J373" s="285">
        <v>0</v>
      </c>
      <c r="K373" s="285">
        <v>0</v>
      </c>
      <c r="L373" s="285">
        <v>0</v>
      </c>
      <c r="M373" s="285"/>
      <c r="N373" s="285">
        <v>0</v>
      </c>
    </row>
    <row r="374" spans="1:14" x14ac:dyDescent="0.35">
      <c r="A374" t="s">
        <v>527</v>
      </c>
      <c r="C374" s="285">
        <v>16</v>
      </c>
      <c r="D374" s="285" t="s">
        <v>550</v>
      </c>
      <c r="E374" s="285"/>
      <c r="F374" s="285">
        <v>0</v>
      </c>
      <c r="G374" s="285">
        <v>0</v>
      </c>
      <c r="H374" s="285">
        <v>0</v>
      </c>
      <c r="I374" s="285"/>
      <c r="J374" s="285">
        <v>0</v>
      </c>
      <c r="K374" s="285">
        <v>0</v>
      </c>
      <c r="L374" s="285">
        <v>0</v>
      </c>
      <c r="M374" s="285"/>
      <c r="N374" s="285">
        <v>0</v>
      </c>
    </row>
    <row r="375" spans="1:14" x14ac:dyDescent="0.35">
      <c r="A375" t="s">
        <v>527</v>
      </c>
      <c r="C375" s="285">
        <v>17</v>
      </c>
      <c r="D375" s="285" t="s">
        <v>556</v>
      </c>
      <c r="E375" s="285"/>
      <c r="F375" s="285">
        <v>0</v>
      </c>
      <c r="G375" s="285">
        <v>0</v>
      </c>
      <c r="H375" s="285">
        <v>0</v>
      </c>
      <c r="I375" s="285"/>
      <c r="J375" s="285">
        <v>0</v>
      </c>
      <c r="K375" s="285">
        <v>0</v>
      </c>
      <c r="L375" s="285">
        <v>0</v>
      </c>
      <c r="M375" s="285"/>
      <c r="N375" s="285">
        <v>0</v>
      </c>
    </row>
    <row r="376" spans="1:14" x14ac:dyDescent="0.35">
      <c r="A376" t="s">
        <v>527</v>
      </c>
      <c r="C376" s="285">
        <v>18</v>
      </c>
      <c r="D376" s="285" t="s">
        <v>557</v>
      </c>
      <c r="E376" s="285"/>
      <c r="F376" s="285">
        <v>0</v>
      </c>
      <c r="G376" s="285">
        <v>0</v>
      </c>
      <c r="H376" s="285">
        <v>0</v>
      </c>
      <c r="I376" s="285"/>
      <c r="J376" s="285">
        <v>0</v>
      </c>
      <c r="K376" s="285">
        <v>0</v>
      </c>
      <c r="L376" s="285">
        <v>0</v>
      </c>
      <c r="M376" s="285"/>
      <c r="N376" s="285">
        <v>0</v>
      </c>
    </row>
    <row r="377" spans="1:14" x14ac:dyDescent="0.35">
      <c r="A377" t="s">
        <v>527</v>
      </c>
      <c r="C377" s="285">
        <v>19</v>
      </c>
      <c r="D377" s="285" t="s">
        <v>558</v>
      </c>
      <c r="E377" s="285"/>
      <c r="F377" s="285">
        <v>0</v>
      </c>
      <c r="G377" s="285">
        <v>0</v>
      </c>
      <c r="H377" s="285">
        <v>0</v>
      </c>
      <c r="I377" s="285"/>
      <c r="J377" s="285">
        <v>0</v>
      </c>
      <c r="K377" s="285">
        <v>0</v>
      </c>
      <c r="L377" s="285">
        <v>0</v>
      </c>
      <c r="M377" s="285"/>
      <c r="N377" s="285">
        <v>0</v>
      </c>
    </row>
    <row r="378" spans="1:14" x14ac:dyDescent="0.35">
      <c r="A378" t="s">
        <v>527</v>
      </c>
      <c r="C378" s="285">
        <v>20</v>
      </c>
      <c r="D378" s="285" t="s">
        <v>559</v>
      </c>
      <c r="E378" s="285"/>
      <c r="F378" s="285">
        <v>0</v>
      </c>
      <c r="G378" s="285">
        <v>0</v>
      </c>
      <c r="H378" s="285">
        <v>0</v>
      </c>
      <c r="I378" s="285"/>
      <c r="J378" s="285">
        <v>0</v>
      </c>
      <c r="K378" s="285">
        <v>0</v>
      </c>
      <c r="L378" s="285">
        <v>0</v>
      </c>
      <c r="M378" s="285"/>
      <c r="N378" s="285">
        <v>0</v>
      </c>
    </row>
    <row r="379" spans="1:14" x14ac:dyDescent="0.35">
      <c r="A379" t="s">
        <v>527</v>
      </c>
      <c r="C379" s="285">
        <v>21</v>
      </c>
      <c r="D379" s="285" t="s">
        <v>560</v>
      </c>
      <c r="E379" s="285"/>
      <c r="F379" s="285">
        <v>0</v>
      </c>
      <c r="G379" s="285">
        <v>0</v>
      </c>
      <c r="H379" s="285">
        <v>0</v>
      </c>
      <c r="I379" s="285"/>
      <c r="J379" s="285">
        <v>0</v>
      </c>
      <c r="K379" s="285">
        <v>0</v>
      </c>
      <c r="L379" s="285">
        <v>0</v>
      </c>
      <c r="M379" s="285"/>
      <c r="N379" s="285">
        <v>0</v>
      </c>
    </row>
    <row r="380" spans="1:14" x14ac:dyDescent="0.35">
      <c r="A380" t="s">
        <v>527</v>
      </c>
      <c r="C380" s="285">
        <v>22</v>
      </c>
      <c r="D380" s="285" t="s">
        <v>561</v>
      </c>
      <c r="E380" s="285"/>
      <c r="F380" s="285">
        <v>0</v>
      </c>
      <c r="G380" s="285">
        <v>0</v>
      </c>
      <c r="H380" s="285">
        <v>0</v>
      </c>
      <c r="I380" s="285"/>
      <c r="J380" s="285">
        <v>0</v>
      </c>
      <c r="K380" s="285">
        <v>0</v>
      </c>
      <c r="L380" s="285">
        <v>0</v>
      </c>
      <c r="M380" s="285"/>
      <c r="N380" s="285">
        <v>0</v>
      </c>
    </row>
    <row r="381" spans="1:14" x14ac:dyDescent="0.35">
      <c r="A381" t="s">
        <v>527</v>
      </c>
      <c r="C381" s="285">
        <v>23</v>
      </c>
      <c r="D381" s="285" t="s">
        <v>562</v>
      </c>
      <c r="E381" s="285"/>
      <c r="F381" s="285">
        <v>0</v>
      </c>
      <c r="G381" s="285">
        <v>0</v>
      </c>
      <c r="H381" s="285">
        <v>0</v>
      </c>
      <c r="I381" s="285"/>
      <c r="J381" s="285">
        <v>0</v>
      </c>
      <c r="K381" s="285">
        <v>0</v>
      </c>
      <c r="L381" s="285">
        <v>0</v>
      </c>
      <c r="M381" s="285"/>
      <c r="N381" s="285">
        <v>0</v>
      </c>
    </row>
    <row r="382" spans="1:14" x14ac:dyDescent="0.35">
      <c r="A382" t="s">
        <v>527</v>
      </c>
      <c r="C382" s="285">
        <v>24</v>
      </c>
      <c r="D382" s="285" t="s">
        <v>563</v>
      </c>
      <c r="E382" s="285"/>
      <c r="F382" s="285">
        <v>0</v>
      </c>
      <c r="G382" s="285">
        <v>0</v>
      </c>
      <c r="H382" s="285">
        <v>0</v>
      </c>
      <c r="I382" s="285"/>
      <c r="J382" s="285">
        <v>0</v>
      </c>
      <c r="K382" s="285">
        <v>0</v>
      </c>
      <c r="L382" s="285">
        <v>0</v>
      </c>
      <c r="M382" s="285"/>
      <c r="N382" s="285">
        <v>0</v>
      </c>
    </row>
    <row r="383" spans="1:14" x14ac:dyDescent="0.35">
      <c r="A383" t="s">
        <v>527</v>
      </c>
      <c r="C383" s="285">
        <v>25</v>
      </c>
      <c r="D383" s="285" t="s">
        <v>564</v>
      </c>
      <c r="E383" s="285"/>
      <c r="F383" s="285">
        <v>0</v>
      </c>
      <c r="G383" s="285">
        <v>0</v>
      </c>
      <c r="H383" s="285">
        <v>0</v>
      </c>
      <c r="I383" s="285"/>
      <c r="J383" s="285">
        <v>0</v>
      </c>
      <c r="K383" s="285">
        <v>0</v>
      </c>
      <c r="L383" s="285">
        <v>0</v>
      </c>
      <c r="M383" s="285"/>
      <c r="N383" s="285">
        <v>0</v>
      </c>
    </row>
    <row r="384" spans="1:14" x14ac:dyDescent="0.35">
      <c r="A384" t="s">
        <v>527</v>
      </c>
      <c r="C384" s="285"/>
      <c r="D384" s="285" t="s">
        <v>565</v>
      </c>
      <c r="E384" s="285"/>
      <c r="F384" s="285">
        <v>370800802</v>
      </c>
      <c r="G384" s="285">
        <v>0</v>
      </c>
      <c r="H384" s="285">
        <v>370800802</v>
      </c>
      <c r="I384" s="285"/>
      <c r="J384" s="285">
        <v>370800802</v>
      </c>
      <c r="K384" s="285">
        <v>0</v>
      </c>
      <c r="L384" s="285">
        <v>370800802</v>
      </c>
      <c r="M384" s="285"/>
      <c r="N384" s="285">
        <v>0</v>
      </c>
    </row>
    <row r="385" spans="1:14" x14ac:dyDescent="0.35">
      <c r="A385" t="s">
        <v>527</v>
      </c>
      <c r="C385" s="285">
        <v>26</v>
      </c>
      <c r="D385" s="285" t="s">
        <v>432</v>
      </c>
      <c r="E385" s="285"/>
      <c r="F385" s="285">
        <v>52892624</v>
      </c>
      <c r="G385" s="285">
        <v>0</v>
      </c>
      <c r="H385" s="285">
        <v>52892624</v>
      </c>
      <c r="I385" s="285"/>
      <c r="J385" s="285">
        <v>52892624</v>
      </c>
      <c r="K385" s="285">
        <v>0</v>
      </c>
      <c r="L385" s="285">
        <v>52892624</v>
      </c>
      <c r="M385" s="285"/>
      <c r="N385" s="285">
        <v>0</v>
      </c>
    </row>
    <row r="386" spans="1:14" x14ac:dyDescent="0.35">
      <c r="A386" t="s">
        <v>527</v>
      </c>
      <c r="C386" s="285">
        <v>27</v>
      </c>
      <c r="D386" s="285" t="s">
        <v>566</v>
      </c>
      <c r="E386" s="285"/>
      <c r="F386" s="285">
        <v>64415517</v>
      </c>
      <c r="G386" s="285">
        <v>0</v>
      </c>
      <c r="H386" s="285">
        <v>64415517</v>
      </c>
      <c r="I386" s="285"/>
      <c r="J386" s="285">
        <v>64415517</v>
      </c>
      <c r="K386" s="285">
        <v>0</v>
      </c>
      <c r="L386" s="285">
        <v>64415517</v>
      </c>
      <c r="M386" s="285"/>
      <c r="N386" s="285">
        <v>0</v>
      </c>
    </row>
    <row r="387" spans="1:14" x14ac:dyDescent="0.35">
      <c r="A387" t="s">
        <v>527</v>
      </c>
      <c r="C387" s="285">
        <v>28</v>
      </c>
      <c r="D387" s="285" t="s">
        <v>567</v>
      </c>
      <c r="E387" s="285"/>
      <c r="F387" s="285">
        <v>0</v>
      </c>
      <c r="G387" s="285">
        <v>0</v>
      </c>
      <c r="H387" s="285">
        <v>0</v>
      </c>
      <c r="I387" s="285"/>
      <c r="J387" s="285">
        <v>0</v>
      </c>
      <c r="K387" s="285">
        <v>0</v>
      </c>
      <c r="L387" s="285">
        <v>0</v>
      </c>
      <c r="M387" s="285"/>
      <c r="N387" s="285">
        <v>0</v>
      </c>
    </row>
    <row r="388" spans="1:14" x14ac:dyDescent="0.35">
      <c r="A388" t="s">
        <v>527</v>
      </c>
      <c r="C388" s="285" t="s">
        <v>568</v>
      </c>
      <c r="D388" s="285" t="s">
        <v>434</v>
      </c>
      <c r="E388" s="285"/>
      <c r="F388" s="285">
        <v>0</v>
      </c>
      <c r="G388" s="285">
        <v>0</v>
      </c>
      <c r="H388" s="285">
        <v>0</v>
      </c>
      <c r="I388" s="285"/>
      <c r="J388" s="285">
        <v>0</v>
      </c>
      <c r="K388" s="285">
        <v>0</v>
      </c>
      <c r="L388" s="285">
        <v>0</v>
      </c>
      <c r="M388" s="285"/>
      <c r="N388" s="285">
        <v>0</v>
      </c>
    </row>
    <row r="389" spans="1:14" x14ac:dyDescent="0.35">
      <c r="A389" t="s">
        <v>527</v>
      </c>
      <c r="C389" s="285" t="s">
        <v>569</v>
      </c>
      <c r="D389" s="285" t="s">
        <v>570</v>
      </c>
      <c r="E389" s="285"/>
      <c r="F389" s="285">
        <v>249177900</v>
      </c>
      <c r="G389" s="285">
        <v>0</v>
      </c>
      <c r="H389" s="285">
        <v>249177900</v>
      </c>
      <c r="I389" s="285"/>
      <c r="J389" s="285">
        <v>249177900</v>
      </c>
      <c r="K389" s="285">
        <v>0</v>
      </c>
      <c r="L389" s="285">
        <v>249177900</v>
      </c>
      <c r="M389" s="285"/>
      <c r="N389" s="285">
        <v>0</v>
      </c>
    </row>
    <row r="390" spans="1:14" x14ac:dyDescent="0.35">
      <c r="A390" t="s">
        <v>527</v>
      </c>
      <c r="C390" s="285">
        <v>30</v>
      </c>
      <c r="D390" s="285" t="s">
        <v>571</v>
      </c>
      <c r="E390" s="285"/>
      <c r="F390" s="285">
        <v>0</v>
      </c>
      <c r="G390" s="285">
        <v>0</v>
      </c>
      <c r="H390" s="285">
        <v>0</v>
      </c>
      <c r="I390" s="285"/>
      <c r="J390" s="285">
        <v>0</v>
      </c>
      <c r="K390" s="285">
        <v>0</v>
      </c>
      <c r="L390" s="285">
        <v>0</v>
      </c>
      <c r="M390" s="285"/>
      <c r="N390" s="285">
        <v>0</v>
      </c>
    </row>
    <row r="391" spans="1:14" x14ac:dyDescent="0.35">
      <c r="A391" t="s">
        <v>527</v>
      </c>
      <c r="C391" s="285">
        <v>31</v>
      </c>
      <c r="D391" s="285" t="s">
        <v>572</v>
      </c>
      <c r="E391" s="285"/>
      <c r="F391" s="285">
        <v>0</v>
      </c>
      <c r="G391" s="285">
        <v>0</v>
      </c>
      <c r="H391" s="285">
        <v>0</v>
      </c>
      <c r="I391" s="285"/>
      <c r="J391" s="285">
        <v>0</v>
      </c>
      <c r="K391" s="285">
        <v>0</v>
      </c>
      <c r="L391" s="285">
        <v>0</v>
      </c>
      <c r="M391" s="285"/>
      <c r="N391" s="285">
        <v>0</v>
      </c>
    </row>
    <row r="392" spans="1:14" x14ac:dyDescent="0.35">
      <c r="A392" t="s">
        <v>527</v>
      </c>
      <c r="C392" s="285">
        <v>32</v>
      </c>
      <c r="D392" s="285" t="s">
        <v>573</v>
      </c>
      <c r="E392" s="285"/>
      <c r="F392" s="285">
        <v>4314761</v>
      </c>
      <c r="G392" s="285">
        <v>0</v>
      </c>
      <c r="H392" s="285">
        <v>4314761</v>
      </c>
      <c r="I392" s="285"/>
      <c r="J392" s="285">
        <v>4314761</v>
      </c>
      <c r="K392" s="285">
        <v>0</v>
      </c>
      <c r="L392" s="285">
        <v>4314761</v>
      </c>
      <c r="M392" s="285"/>
      <c r="N392" s="285">
        <v>0</v>
      </c>
    </row>
    <row r="393" spans="1:14" x14ac:dyDescent="0.35">
      <c r="A393" t="s">
        <v>527</v>
      </c>
      <c r="C393" s="285">
        <v>33</v>
      </c>
      <c r="D393" s="285" t="s">
        <v>574</v>
      </c>
      <c r="E393" s="285"/>
      <c r="F393" s="285">
        <v>0</v>
      </c>
      <c r="G393" s="285">
        <v>0</v>
      </c>
      <c r="H393" s="285">
        <v>0</v>
      </c>
      <c r="I393" s="285"/>
      <c r="J393" s="285">
        <v>0</v>
      </c>
      <c r="K393" s="285">
        <v>0</v>
      </c>
      <c r="L393" s="285">
        <v>0</v>
      </c>
      <c r="M393" s="285"/>
      <c r="N393" s="285">
        <v>0</v>
      </c>
    </row>
    <row r="394" spans="1:14" x14ac:dyDescent="0.35">
      <c r="A394" t="s">
        <v>527</v>
      </c>
      <c r="C394" s="285">
        <v>34</v>
      </c>
      <c r="D394" s="285" t="s">
        <v>575</v>
      </c>
      <c r="E394" s="285"/>
      <c r="F394" s="285">
        <v>0</v>
      </c>
      <c r="G394" s="285">
        <v>0</v>
      </c>
      <c r="H394" s="285">
        <v>0</v>
      </c>
      <c r="I394" s="285"/>
      <c r="J394" s="285">
        <v>0</v>
      </c>
      <c r="K394" s="285">
        <v>0</v>
      </c>
      <c r="L394" s="285">
        <v>0</v>
      </c>
      <c r="M394" s="285"/>
      <c r="N394" s="285">
        <v>0</v>
      </c>
    </row>
    <row r="395" spans="1:14" x14ac:dyDescent="0.35">
      <c r="A395" t="s">
        <v>527</v>
      </c>
      <c r="C395" s="285">
        <v>35</v>
      </c>
      <c r="D395" s="285" t="s">
        <v>576</v>
      </c>
      <c r="E395" s="285"/>
      <c r="F395" s="285">
        <v>0</v>
      </c>
      <c r="G395" s="285">
        <v>0</v>
      </c>
      <c r="H395" s="285">
        <v>0</v>
      </c>
      <c r="I395" s="285"/>
      <c r="J395" s="285">
        <v>0</v>
      </c>
      <c r="K395" s="285">
        <v>0</v>
      </c>
      <c r="L395" s="285">
        <v>0</v>
      </c>
      <c r="M395" s="285"/>
      <c r="N395" s="285">
        <v>0</v>
      </c>
    </row>
    <row r="396" spans="1:14" x14ac:dyDescent="0.35">
      <c r="A396" t="s">
        <v>527</v>
      </c>
      <c r="C396" s="285">
        <v>36</v>
      </c>
      <c r="D396" s="285" t="s">
        <v>577</v>
      </c>
      <c r="E396" s="285"/>
      <c r="F396" s="285">
        <v>0</v>
      </c>
      <c r="G396" s="285">
        <v>0</v>
      </c>
      <c r="H396" s="285">
        <v>0</v>
      </c>
      <c r="I396" s="285"/>
      <c r="J396" s="285">
        <v>0</v>
      </c>
      <c r="K396" s="285">
        <v>0</v>
      </c>
      <c r="L396" s="285">
        <v>0</v>
      </c>
      <c r="M396" s="285"/>
      <c r="N396" s="285">
        <v>0</v>
      </c>
    </row>
    <row r="397" spans="1:14" x14ac:dyDescent="0.35">
      <c r="A397" t="s">
        <v>527</v>
      </c>
      <c r="C397" s="285">
        <v>37</v>
      </c>
      <c r="D397" s="285" t="s">
        <v>578</v>
      </c>
      <c r="E397" s="285"/>
      <c r="F397" s="285">
        <v>0</v>
      </c>
      <c r="G397" s="285">
        <v>0</v>
      </c>
      <c r="H397" s="285">
        <v>0</v>
      </c>
      <c r="I397" s="285"/>
      <c r="J397" s="285">
        <v>0</v>
      </c>
      <c r="K397" s="285">
        <v>0</v>
      </c>
      <c r="L397" s="285">
        <v>0</v>
      </c>
      <c r="M397" s="285"/>
      <c r="N397" s="285">
        <v>0</v>
      </c>
    </row>
    <row r="398" spans="1:14" x14ac:dyDescent="0.35">
      <c r="A398" t="s">
        <v>527</v>
      </c>
      <c r="C398" s="285">
        <v>38</v>
      </c>
      <c r="D398" s="285" t="s">
        <v>579</v>
      </c>
      <c r="E398" s="285"/>
      <c r="F398" s="285">
        <v>0</v>
      </c>
      <c r="G398" s="285">
        <v>0</v>
      </c>
      <c r="H398" s="285">
        <v>0</v>
      </c>
      <c r="I398" s="285"/>
      <c r="J398" s="285">
        <v>0</v>
      </c>
      <c r="K398" s="285">
        <v>0</v>
      </c>
      <c r="L398" s="285">
        <v>0</v>
      </c>
      <c r="M398" s="285"/>
      <c r="N398" s="285">
        <v>0</v>
      </c>
    </row>
    <row r="399" spans="1:14" x14ac:dyDescent="0.35">
      <c r="A399" t="s">
        <v>527</v>
      </c>
      <c r="C399" s="285">
        <v>39</v>
      </c>
      <c r="D399" s="285" t="s">
        <v>580</v>
      </c>
      <c r="E399" s="285"/>
      <c r="F399" s="285">
        <v>0</v>
      </c>
      <c r="G399" s="285">
        <v>0</v>
      </c>
      <c r="H399" s="285">
        <v>0</v>
      </c>
      <c r="I399" s="285"/>
      <c r="J399" s="285">
        <v>0</v>
      </c>
      <c r="K399" s="285">
        <v>0</v>
      </c>
      <c r="L399" s="285">
        <v>0</v>
      </c>
      <c r="M399" s="285"/>
      <c r="N399" s="285">
        <v>0</v>
      </c>
    </row>
    <row r="400" spans="1:14" x14ac:dyDescent="0.35">
      <c r="A400" t="s">
        <v>527</v>
      </c>
      <c r="C400" s="285"/>
      <c r="D400" s="285" t="s">
        <v>581</v>
      </c>
      <c r="E400" s="285"/>
      <c r="F400" s="285">
        <v>0</v>
      </c>
      <c r="G400" s="285">
        <v>0</v>
      </c>
      <c r="H400" s="285">
        <v>0</v>
      </c>
      <c r="I400" s="285"/>
      <c r="J400" s="285">
        <v>130168</v>
      </c>
      <c r="K400" s="285">
        <v>0</v>
      </c>
      <c r="L400" s="285">
        <v>130168</v>
      </c>
      <c r="M400" s="285"/>
      <c r="N400" s="285">
        <v>-130168</v>
      </c>
    </row>
    <row r="401" spans="1:14" x14ac:dyDescent="0.35">
      <c r="A401" t="s">
        <v>527</v>
      </c>
      <c r="C401" s="285">
        <v>40</v>
      </c>
      <c r="D401" s="285" t="s">
        <v>582</v>
      </c>
      <c r="E401" s="285"/>
      <c r="F401" s="285">
        <v>0</v>
      </c>
      <c r="G401" s="285">
        <v>0</v>
      </c>
      <c r="H401" s="285">
        <v>0</v>
      </c>
      <c r="I401" s="285"/>
      <c r="J401" s="285">
        <v>94148</v>
      </c>
      <c r="K401" s="285">
        <v>0</v>
      </c>
      <c r="L401" s="285">
        <v>94148</v>
      </c>
      <c r="M401" s="285"/>
      <c r="N401" s="285">
        <v>-94148</v>
      </c>
    </row>
    <row r="402" spans="1:14" x14ac:dyDescent="0.35">
      <c r="A402" t="s">
        <v>527</v>
      </c>
      <c r="C402" s="285">
        <v>41</v>
      </c>
      <c r="D402" s="285" t="s">
        <v>583</v>
      </c>
      <c r="E402" s="285"/>
      <c r="F402" s="285">
        <v>0</v>
      </c>
      <c r="G402" s="285">
        <v>0</v>
      </c>
      <c r="H402" s="285">
        <v>0</v>
      </c>
      <c r="I402" s="285"/>
      <c r="J402" s="285">
        <v>3947</v>
      </c>
      <c r="K402" s="285">
        <v>0</v>
      </c>
      <c r="L402" s="285">
        <v>3947</v>
      </c>
      <c r="M402" s="285"/>
      <c r="N402" s="285">
        <v>-3947</v>
      </c>
    </row>
    <row r="403" spans="1:14" x14ac:dyDescent="0.35">
      <c r="A403" t="s">
        <v>527</v>
      </c>
      <c r="C403" s="285">
        <v>42</v>
      </c>
      <c r="D403" s="285" t="s">
        <v>584</v>
      </c>
      <c r="E403" s="285"/>
      <c r="F403" s="285">
        <v>0</v>
      </c>
      <c r="G403" s="285">
        <v>0</v>
      </c>
      <c r="H403" s="285">
        <v>0</v>
      </c>
      <c r="I403" s="285"/>
      <c r="J403" s="285">
        <v>4934</v>
      </c>
      <c r="K403" s="285">
        <v>0</v>
      </c>
      <c r="L403" s="285">
        <v>4934</v>
      </c>
      <c r="M403" s="285"/>
      <c r="N403" s="285">
        <v>-4934</v>
      </c>
    </row>
    <row r="404" spans="1:14" x14ac:dyDescent="0.35">
      <c r="A404" t="s">
        <v>527</v>
      </c>
      <c r="C404" s="285">
        <v>43</v>
      </c>
      <c r="D404" s="285" t="s">
        <v>585</v>
      </c>
      <c r="E404" s="285"/>
      <c r="F404" s="285">
        <v>0</v>
      </c>
      <c r="G404" s="285">
        <v>0</v>
      </c>
      <c r="H404" s="285">
        <v>0</v>
      </c>
      <c r="I404" s="285"/>
      <c r="J404" s="285">
        <v>24672</v>
      </c>
      <c r="K404" s="285">
        <v>0</v>
      </c>
      <c r="L404" s="285">
        <v>24672</v>
      </c>
      <c r="M404" s="285"/>
      <c r="N404" s="285">
        <v>-24672</v>
      </c>
    </row>
    <row r="405" spans="1:14" x14ac:dyDescent="0.35">
      <c r="A405" t="s">
        <v>527</v>
      </c>
      <c r="C405" s="285">
        <v>44</v>
      </c>
      <c r="D405" s="285" t="s">
        <v>586</v>
      </c>
      <c r="E405" s="285"/>
      <c r="F405" s="285">
        <v>0</v>
      </c>
      <c r="G405" s="285">
        <v>0</v>
      </c>
      <c r="H405" s="285">
        <v>0</v>
      </c>
      <c r="I405" s="285"/>
      <c r="J405" s="285">
        <v>2467</v>
      </c>
      <c r="K405" s="285">
        <v>0</v>
      </c>
      <c r="L405" s="285">
        <v>2467</v>
      </c>
      <c r="M405" s="285"/>
      <c r="N405" s="285">
        <v>-2467</v>
      </c>
    </row>
    <row r="406" spans="1:14" x14ac:dyDescent="0.35">
      <c r="A406" t="s">
        <v>527</v>
      </c>
      <c r="C406" s="285">
        <v>45</v>
      </c>
      <c r="D406" s="285" t="s">
        <v>587</v>
      </c>
      <c r="E406" s="285"/>
      <c r="F406" s="285">
        <v>0</v>
      </c>
      <c r="G406" s="285">
        <v>0</v>
      </c>
      <c r="H406" s="285">
        <v>0</v>
      </c>
      <c r="I406" s="285"/>
      <c r="J406" s="285">
        <v>0</v>
      </c>
      <c r="K406" s="285">
        <v>0</v>
      </c>
      <c r="L406" s="285">
        <v>0</v>
      </c>
      <c r="M406" s="285"/>
      <c r="N406" s="285">
        <v>0</v>
      </c>
    </row>
    <row r="407" spans="1:14" x14ac:dyDescent="0.35">
      <c r="A407" t="s">
        <v>527</v>
      </c>
      <c r="C407" s="285">
        <v>46</v>
      </c>
      <c r="D407" s="285" t="s">
        <v>588</v>
      </c>
      <c r="E407" s="285"/>
      <c r="F407" s="285">
        <v>0</v>
      </c>
      <c r="G407" s="285">
        <v>0</v>
      </c>
      <c r="H407" s="285">
        <v>0</v>
      </c>
      <c r="I407" s="285"/>
      <c r="J407" s="285">
        <v>0</v>
      </c>
      <c r="K407" s="285">
        <v>0</v>
      </c>
      <c r="L407" s="285">
        <v>0</v>
      </c>
      <c r="M407" s="285"/>
      <c r="N407" s="285">
        <v>0</v>
      </c>
    </row>
    <row r="408" spans="1:14" x14ac:dyDescent="0.35">
      <c r="A408" t="s">
        <v>527</v>
      </c>
      <c r="C408" s="285">
        <v>47</v>
      </c>
      <c r="D408" s="285" t="s">
        <v>589</v>
      </c>
      <c r="E408" s="285"/>
      <c r="F408" s="285">
        <v>0</v>
      </c>
      <c r="G408" s="285">
        <v>0</v>
      </c>
      <c r="H408" s="285">
        <v>0</v>
      </c>
      <c r="I408" s="285"/>
      <c r="J408" s="285">
        <v>0</v>
      </c>
      <c r="K408" s="285">
        <v>0</v>
      </c>
      <c r="L408" s="285">
        <v>0</v>
      </c>
      <c r="M408" s="285"/>
      <c r="N408" s="285">
        <v>0</v>
      </c>
    </row>
    <row r="409" spans="1:14" x14ac:dyDescent="0.35">
      <c r="A409" t="s">
        <v>527</v>
      </c>
      <c r="C409" s="285"/>
      <c r="D409" s="285" t="s">
        <v>590</v>
      </c>
      <c r="E409" s="285"/>
      <c r="F409" s="285">
        <v>0</v>
      </c>
      <c r="G409" s="285">
        <v>0</v>
      </c>
      <c r="H409" s="285">
        <v>0</v>
      </c>
      <c r="I409" s="285"/>
      <c r="J409" s="285">
        <v>17080475</v>
      </c>
      <c r="K409" s="285">
        <v>0</v>
      </c>
      <c r="L409" s="285">
        <v>17080475</v>
      </c>
      <c r="M409" s="285"/>
      <c r="N409" s="285">
        <v>-17080475</v>
      </c>
    </row>
    <row r="410" spans="1:14" x14ac:dyDescent="0.35">
      <c r="A410" t="s">
        <v>527</v>
      </c>
      <c r="C410" s="285">
        <v>48</v>
      </c>
      <c r="D410" s="285" t="s">
        <v>229</v>
      </c>
      <c r="E410" s="285"/>
      <c r="F410" s="285">
        <v>0</v>
      </c>
      <c r="G410" s="285">
        <v>0</v>
      </c>
      <c r="H410" s="285">
        <v>0</v>
      </c>
      <c r="I410" s="285"/>
      <c r="J410" s="285">
        <v>17080475</v>
      </c>
      <c r="K410" s="285">
        <v>0</v>
      </c>
      <c r="L410" s="285">
        <v>17080475</v>
      </c>
      <c r="M410" s="285"/>
      <c r="N410" s="285">
        <v>-17080475</v>
      </c>
    </row>
    <row r="411" spans="1:14" x14ac:dyDescent="0.35">
      <c r="A411" t="s">
        <v>527</v>
      </c>
      <c r="C411" s="285">
        <v>49</v>
      </c>
      <c r="D411" s="285" t="s">
        <v>591</v>
      </c>
      <c r="E411" s="285"/>
      <c r="F411" s="285">
        <v>0</v>
      </c>
      <c r="G411" s="285">
        <v>0</v>
      </c>
      <c r="H411" s="285">
        <v>0</v>
      </c>
      <c r="I411" s="285"/>
      <c r="J411" s="285">
        <v>0</v>
      </c>
      <c r="K411" s="285">
        <v>0</v>
      </c>
      <c r="L411" s="285">
        <v>0</v>
      </c>
      <c r="M411" s="285"/>
      <c r="N411" s="285">
        <v>0</v>
      </c>
    </row>
    <row r="412" spans="1:14" x14ac:dyDescent="0.35">
      <c r="A412" t="s">
        <v>527</v>
      </c>
      <c r="C412" s="285">
        <v>50</v>
      </c>
      <c r="D412" s="285" t="s">
        <v>592</v>
      </c>
      <c r="E412" s="285"/>
      <c r="F412" s="285">
        <v>0</v>
      </c>
      <c r="G412" s="285">
        <v>0</v>
      </c>
      <c r="H412" s="285">
        <v>0</v>
      </c>
      <c r="I412" s="285"/>
      <c r="J412" s="285">
        <v>0</v>
      </c>
      <c r="K412" s="285">
        <v>0</v>
      </c>
      <c r="L412" s="285">
        <v>0</v>
      </c>
      <c r="M412" s="285"/>
      <c r="N412" s="285">
        <v>0</v>
      </c>
    </row>
    <row r="413" spans="1:14" x14ac:dyDescent="0.35">
      <c r="A413" t="s">
        <v>527</v>
      </c>
      <c r="C413" s="285"/>
      <c r="D413" s="285" t="s">
        <v>593</v>
      </c>
      <c r="E413" s="285"/>
      <c r="F413" s="285">
        <v>12572000</v>
      </c>
      <c r="G413" s="285">
        <v>0</v>
      </c>
      <c r="H413" s="285">
        <v>12572000</v>
      </c>
      <c r="I413" s="285"/>
      <c r="J413" s="285">
        <v>12572000</v>
      </c>
      <c r="K413" s="285">
        <v>0</v>
      </c>
      <c r="L413" s="285">
        <v>12572000</v>
      </c>
      <c r="M413" s="285"/>
      <c r="N413" s="285">
        <v>0</v>
      </c>
    </row>
    <row r="414" spans="1:14" x14ac:dyDescent="0.35">
      <c r="A414" t="s">
        <v>527</v>
      </c>
      <c r="C414" s="285">
        <v>51</v>
      </c>
      <c r="D414" s="285" t="s">
        <v>594</v>
      </c>
      <c r="E414" s="285"/>
      <c r="F414" s="285">
        <v>0</v>
      </c>
      <c r="G414" s="285">
        <v>0</v>
      </c>
      <c r="H414" s="285">
        <v>0</v>
      </c>
      <c r="I414" s="285"/>
      <c r="J414" s="285">
        <v>0</v>
      </c>
      <c r="K414" s="285">
        <v>0</v>
      </c>
      <c r="L414" s="285">
        <v>0</v>
      </c>
      <c r="M414" s="285"/>
      <c r="N414" s="285">
        <v>0</v>
      </c>
    </row>
    <row r="415" spans="1:14" x14ac:dyDescent="0.35">
      <c r="A415" t="s">
        <v>527</v>
      </c>
      <c r="C415" s="285">
        <v>52</v>
      </c>
      <c r="D415" s="285" t="s">
        <v>592</v>
      </c>
      <c r="E415" s="285"/>
      <c r="F415" s="285">
        <v>12572000</v>
      </c>
      <c r="G415" s="285">
        <v>0</v>
      </c>
      <c r="H415" s="285">
        <v>12572000</v>
      </c>
      <c r="I415" s="285"/>
      <c r="J415" s="285">
        <v>12572000</v>
      </c>
      <c r="K415" s="285">
        <v>0</v>
      </c>
      <c r="L415" s="285">
        <v>12572000</v>
      </c>
      <c r="M415" s="285"/>
      <c r="N415" s="285">
        <v>0</v>
      </c>
    </row>
    <row r="416" spans="1:14" x14ac:dyDescent="0.35">
      <c r="A416" t="s">
        <v>527</v>
      </c>
      <c r="C416" s="285"/>
      <c r="D416" s="285" t="s">
        <v>595</v>
      </c>
      <c r="E416" s="285"/>
      <c r="F416" s="285">
        <v>7170454</v>
      </c>
      <c r="G416" s="285">
        <v>0</v>
      </c>
      <c r="H416" s="285">
        <v>7170454</v>
      </c>
      <c r="I416" s="285"/>
      <c r="J416" s="285">
        <v>6747094</v>
      </c>
      <c r="K416" s="285">
        <v>0</v>
      </c>
      <c r="L416" s="285">
        <v>6747094</v>
      </c>
      <c r="M416" s="285"/>
      <c r="N416" s="285">
        <v>423360</v>
      </c>
    </row>
    <row r="417" spans="1:14" x14ac:dyDescent="0.35">
      <c r="A417" t="s">
        <v>527</v>
      </c>
      <c r="C417" s="285">
        <v>53</v>
      </c>
      <c r="D417" s="285" t="s">
        <v>596</v>
      </c>
      <c r="E417" s="285"/>
      <c r="F417" s="285">
        <v>7170454</v>
      </c>
      <c r="G417" s="285">
        <v>0</v>
      </c>
      <c r="H417" s="285">
        <v>7170454</v>
      </c>
      <c r="I417" s="285"/>
      <c r="J417" s="285">
        <v>6747094</v>
      </c>
      <c r="K417" s="285">
        <v>0</v>
      </c>
      <c r="L417" s="285">
        <v>6747094</v>
      </c>
      <c r="M417" s="285"/>
      <c r="N417" s="285">
        <v>423360</v>
      </c>
    </row>
    <row r="418" spans="1:14" x14ac:dyDescent="0.35">
      <c r="A418" t="s">
        <v>527</v>
      </c>
      <c r="C418" s="285"/>
      <c r="D418" s="285" t="s">
        <v>597</v>
      </c>
      <c r="E418" s="285"/>
      <c r="F418" s="285">
        <v>39621017</v>
      </c>
      <c r="G418" s="285">
        <v>0</v>
      </c>
      <c r="H418" s="285">
        <v>39621017</v>
      </c>
      <c r="I418" s="285"/>
      <c r="J418" s="285">
        <v>39621017</v>
      </c>
      <c r="K418" s="285">
        <v>0</v>
      </c>
      <c r="L418" s="285">
        <v>39621017</v>
      </c>
      <c r="M418" s="285"/>
      <c r="N418" s="285">
        <v>0</v>
      </c>
    </row>
    <row r="419" spans="1:14" x14ac:dyDescent="0.35">
      <c r="A419" t="s">
        <v>527</v>
      </c>
      <c r="C419" s="285">
        <v>54</v>
      </c>
      <c r="D419" s="285" t="s">
        <v>598</v>
      </c>
      <c r="E419" s="285"/>
      <c r="F419" s="285">
        <v>39621017</v>
      </c>
      <c r="G419" s="285">
        <v>0</v>
      </c>
      <c r="H419" s="285">
        <v>39621017</v>
      </c>
      <c r="I419" s="285"/>
      <c r="J419" s="285">
        <v>39621017</v>
      </c>
      <c r="K419" s="285">
        <v>0</v>
      </c>
      <c r="L419" s="285">
        <v>39621017</v>
      </c>
      <c r="M419" s="285"/>
      <c r="N419" s="285">
        <v>0</v>
      </c>
    </row>
    <row r="420" spans="1:14" x14ac:dyDescent="0.35">
      <c r="A420" t="s">
        <v>527</v>
      </c>
      <c r="C420" s="285"/>
      <c r="D420" s="285" t="s">
        <v>359</v>
      </c>
      <c r="E420" s="285"/>
      <c r="F420" s="285">
        <v>19355675</v>
      </c>
      <c r="G420" s="285">
        <v>0</v>
      </c>
      <c r="H420" s="285">
        <v>19355675</v>
      </c>
      <c r="I420" s="285">
        <v>808920</v>
      </c>
      <c r="J420" s="285">
        <v>68900</v>
      </c>
      <c r="K420" s="285">
        <v>0</v>
      </c>
      <c r="L420" s="285">
        <v>68900</v>
      </c>
      <c r="M420" s="285"/>
      <c r="N420" s="285">
        <v>19286775</v>
      </c>
    </row>
    <row r="421" spans="1:14" x14ac:dyDescent="0.35">
      <c r="A421" t="s">
        <v>527</v>
      </c>
      <c r="C421" s="285">
        <v>55</v>
      </c>
      <c r="D421" s="285" t="s">
        <v>599</v>
      </c>
      <c r="E421" s="285"/>
      <c r="F421" s="285">
        <v>19355675</v>
      </c>
      <c r="G421" s="285">
        <v>0</v>
      </c>
      <c r="H421" s="285">
        <v>19355675</v>
      </c>
      <c r="I421" s="285"/>
      <c r="J421" s="285">
        <v>68900</v>
      </c>
      <c r="K421" s="285">
        <v>0</v>
      </c>
      <c r="L421" s="285">
        <v>68900</v>
      </c>
      <c r="M421" s="285"/>
      <c r="N421" s="285">
        <v>19286775</v>
      </c>
    </row>
    <row r="422" spans="1:14" x14ac:dyDescent="0.35">
      <c r="A422" t="s">
        <v>527</v>
      </c>
      <c r="B422" t="s">
        <v>605</v>
      </c>
      <c r="C422" t="s">
        <v>529</v>
      </c>
      <c r="D422" t="s">
        <v>530</v>
      </c>
      <c r="F422" t="s">
        <v>531</v>
      </c>
      <c r="J422" t="s">
        <v>532</v>
      </c>
      <c r="N422" t="s">
        <v>533</v>
      </c>
    </row>
    <row r="423" spans="1:14" x14ac:dyDescent="0.35">
      <c r="A423" t="s">
        <v>527</v>
      </c>
      <c r="F423" t="s">
        <v>534</v>
      </c>
      <c r="G423" t="s">
        <v>535</v>
      </c>
      <c r="H423" t="s">
        <v>536</v>
      </c>
      <c r="J423" t="s">
        <v>534</v>
      </c>
      <c r="K423" t="s">
        <v>535</v>
      </c>
      <c r="L423" t="s">
        <v>536</v>
      </c>
    </row>
    <row r="424" spans="1:14" x14ac:dyDescent="0.35">
      <c r="A424" t="s">
        <v>527</v>
      </c>
      <c r="C424" t="s">
        <v>537</v>
      </c>
      <c r="F424">
        <v>0</v>
      </c>
      <c r="G424">
        <v>0</v>
      </c>
      <c r="H424">
        <v>0</v>
      </c>
      <c r="J424">
        <v>0</v>
      </c>
      <c r="K424">
        <v>0</v>
      </c>
      <c r="L424">
        <v>0</v>
      </c>
      <c r="N424">
        <v>0</v>
      </c>
    </row>
    <row r="425" spans="1:14" x14ac:dyDescent="0.35">
      <c r="A425" t="s">
        <v>527</v>
      </c>
      <c r="C425">
        <v>1</v>
      </c>
      <c r="D425" t="s">
        <v>538</v>
      </c>
      <c r="F425">
        <v>0</v>
      </c>
      <c r="G425">
        <v>0</v>
      </c>
      <c r="H425">
        <v>0</v>
      </c>
      <c r="J425">
        <v>0</v>
      </c>
      <c r="K425">
        <v>0</v>
      </c>
      <c r="L425">
        <v>0</v>
      </c>
      <c r="N425">
        <v>0</v>
      </c>
    </row>
    <row r="426" spans="1:14" x14ac:dyDescent="0.35">
      <c r="A426" t="s">
        <v>527</v>
      </c>
      <c r="C426">
        <v>2</v>
      </c>
      <c r="D426" t="s">
        <v>539</v>
      </c>
      <c r="F426">
        <v>0</v>
      </c>
      <c r="G426">
        <v>0</v>
      </c>
      <c r="H426">
        <v>0</v>
      </c>
      <c r="J426">
        <v>0</v>
      </c>
      <c r="K426">
        <v>0</v>
      </c>
      <c r="L426">
        <v>0</v>
      </c>
      <c r="N426">
        <v>0</v>
      </c>
    </row>
    <row r="427" spans="1:14" x14ac:dyDescent="0.35">
      <c r="A427" t="s">
        <v>527</v>
      </c>
      <c r="C427" t="s">
        <v>540</v>
      </c>
      <c r="F427">
        <v>4898393211</v>
      </c>
      <c r="G427">
        <v>40600641</v>
      </c>
      <c r="H427">
        <v>4938993852</v>
      </c>
      <c r="J427">
        <v>4795817681</v>
      </c>
      <c r="K427">
        <v>143176175</v>
      </c>
      <c r="L427">
        <v>4938993856</v>
      </c>
      <c r="N427">
        <v>-4</v>
      </c>
    </row>
    <row r="428" spans="1:14" x14ac:dyDescent="0.35">
      <c r="A428" t="s">
        <v>527</v>
      </c>
      <c r="D428" t="s">
        <v>541</v>
      </c>
      <c r="F428">
        <v>0</v>
      </c>
      <c r="G428">
        <v>0</v>
      </c>
      <c r="H428">
        <v>0</v>
      </c>
      <c r="J428">
        <v>0</v>
      </c>
      <c r="K428">
        <v>0</v>
      </c>
      <c r="L428">
        <v>0</v>
      </c>
      <c r="N428">
        <v>0</v>
      </c>
    </row>
    <row r="429" spans="1:14" x14ac:dyDescent="0.35">
      <c r="A429" t="s">
        <v>527</v>
      </c>
      <c r="C429">
        <v>3</v>
      </c>
      <c r="D429" t="s">
        <v>542</v>
      </c>
      <c r="F429">
        <v>0</v>
      </c>
      <c r="G429">
        <v>0</v>
      </c>
      <c r="H429">
        <v>0</v>
      </c>
      <c r="J429">
        <v>0</v>
      </c>
      <c r="K429">
        <v>0</v>
      </c>
      <c r="L429">
        <v>0</v>
      </c>
      <c r="N429">
        <v>0</v>
      </c>
    </row>
    <row r="430" spans="1:14" x14ac:dyDescent="0.35">
      <c r="A430" t="s">
        <v>527</v>
      </c>
      <c r="C430">
        <v>4</v>
      </c>
      <c r="D430" t="s">
        <v>543</v>
      </c>
      <c r="F430">
        <v>0</v>
      </c>
      <c r="G430">
        <v>0</v>
      </c>
      <c r="H430">
        <v>0</v>
      </c>
      <c r="J430">
        <v>0</v>
      </c>
      <c r="K430">
        <v>0</v>
      </c>
      <c r="L430">
        <v>0</v>
      </c>
      <c r="N430">
        <v>0</v>
      </c>
    </row>
    <row r="431" spans="1:14" x14ac:dyDescent="0.35">
      <c r="A431" t="s">
        <v>527</v>
      </c>
      <c r="C431">
        <v>5</v>
      </c>
      <c r="D431" t="s">
        <v>544</v>
      </c>
      <c r="F431">
        <v>0</v>
      </c>
      <c r="G431">
        <v>0</v>
      </c>
      <c r="H431">
        <v>0</v>
      </c>
      <c r="J431">
        <v>0</v>
      </c>
      <c r="K431">
        <v>0</v>
      </c>
      <c r="L431">
        <v>0</v>
      </c>
      <c r="N431">
        <v>0</v>
      </c>
    </row>
    <row r="432" spans="1:14" x14ac:dyDescent="0.35">
      <c r="A432" t="s">
        <v>527</v>
      </c>
      <c r="C432">
        <v>6</v>
      </c>
      <c r="D432" t="s">
        <v>545</v>
      </c>
      <c r="F432">
        <v>0</v>
      </c>
      <c r="G432">
        <v>0</v>
      </c>
      <c r="H432">
        <v>0</v>
      </c>
      <c r="J432">
        <v>0</v>
      </c>
      <c r="K432">
        <v>0</v>
      </c>
      <c r="L432">
        <v>0</v>
      </c>
      <c r="N432">
        <v>0</v>
      </c>
    </row>
    <row r="433" spans="1:14" x14ac:dyDescent="0.35">
      <c r="A433" t="s">
        <v>527</v>
      </c>
      <c r="C433">
        <v>7</v>
      </c>
      <c r="D433" t="s">
        <v>454</v>
      </c>
      <c r="F433">
        <v>0</v>
      </c>
      <c r="G433">
        <v>0</v>
      </c>
      <c r="H433">
        <v>0</v>
      </c>
      <c r="J433">
        <v>0</v>
      </c>
      <c r="K433">
        <v>0</v>
      </c>
      <c r="L433">
        <v>0</v>
      </c>
      <c r="N433">
        <v>0</v>
      </c>
    </row>
    <row r="434" spans="1:14" x14ac:dyDescent="0.35">
      <c r="A434" t="s">
        <v>527</v>
      </c>
      <c r="D434" t="s">
        <v>546</v>
      </c>
      <c r="F434">
        <v>0</v>
      </c>
      <c r="G434">
        <v>0</v>
      </c>
      <c r="H434">
        <v>0</v>
      </c>
      <c r="J434">
        <v>0</v>
      </c>
      <c r="K434">
        <v>0</v>
      </c>
      <c r="L434">
        <v>0</v>
      </c>
      <c r="N434">
        <v>0</v>
      </c>
    </row>
    <row r="435" spans="1:14" x14ac:dyDescent="0.35">
      <c r="A435" t="s">
        <v>527</v>
      </c>
      <c r="C435">
        <v>8</v>
      </c>
      <c r="D435" t="s">
        <v>547</v>
      </c>
      <c r="F435">
        <v>0</v>
      </c>
      <c r="G435">
        <v>0</v>
      </c>
      <c r="H435">
        <v>0</v>
      </c>
      <c r="J435">
        <v>0</v>
      </c>
      <c r="K435">
        <v>0</v>
      </c>
      <c r="L435">
        <v>0</v>
      </c>
      <c r="N435">
        <v>0</v>
      </c>
    </row>
    <row r="436" spans="1:14" x14ac:dyDescent="0.35">
      <c r="A436" t="s">
        <v>527</v>
      </c>
      <c r="C436">
        <v>9</v>
      </c>
      <c r="D436" t="s">
        <v>548</v>
      </c>
      <c r="F436">
        <v>0</v>
      </c>
      <c r="G436">
        <v>0</v>
      </c>
      <c r="H436">
        <v>0</v>
      </c>
      <c r="J436">
        <v>0</v>
      </c>
      <c r="K436">
        <v>0</v>
      </c>
      <c r="L436">
        <v>0</v>
      </c>
      <c r="N436">
        <v>0</v>
      </c>
    </row>
    <row r="437" spans="1:14" x14ac:dyDescent="0.35">
      <c r="A437" t="s">
        <v>527</v>
      </c>
      <c r="C437">
        <v>10</v>
      </c>
      <c r="D437" t="s">
        <v>549</v>
      </c>
      <c r="F437">
        <v>0</v>
      </c>
      <c r="G437">
        <v>0</v>
      </c>
      <c r="H437">
        <v>0</v>
      </c>
      <c r="J437">
        <v>0</v>
      </c>
      <c r="K437">
        <v>0</v>
      </c>
      <c r="L437">
        <v>0</v>
      </c>
      <c r="N437">
        <v>0</v>
      </c>
    </row>
    <row r="438" spans="1:14" x14ac:dyDescent="0.35">
      <c r="A438" t="s">
        <v>527</v>
      </c>
      <c r="C438">
        <v>11</v>
      </c>
      <c r="D438" t="s">
        <v>550</v>
      </c>
      <c r="F438">
        <v>0</v>
      </c>
      <c r="G438">
        <v>0</v>
      </c>
      <c r="H438">
        <v>0</v>
      </c>
      <c r="J438">
        <v>0</v>
      </c>
      <c r="K438">
        <v>0</v>
      </c>
      <c r="L438">
        <v>0</v>
      </c>
      <c r="N438">
        <v>0</v>
      </c>
    </row>
    <row r="439" spans="1:14" x14ac:dyDescent="0.35">
      <c r="A439" t="s">
        <v>527</v>
      </c>
      <c r="C439">
        <v>12</v>
      </c>
      <c r="D439" t="s">
        <v>551</v>
      </c>
      <c r="F439">
        <v>0</v>
      </c>
      <c r="G439">
        <v>0</v>
      </c>
      <c r="H439">
        <v>0</v>
      </c>
      <c r="J439">
        <v>0</v>
      </c>
      <c r="K439">
        <v>0</v>
      </c>
      <c r="L439">
        <v>0</v>
      </c>
      <c r="N439">
        <v>0</v>
      </c>
    </row>
    <row r="440" spans="1:14" x14ac:dyDescent="0.35">
      <c r="A440" t="s">
        <v>527</v>
      </c>
      <c r="C440">
        <v>13</v>
      </c>
      <c r="D440" t="s">
        <v>552</v>
      </c>
      <c r="F440">
        <v>0</v>
      </c>
      <c r="G440">
        <v>0</v>
      </c>
      <c r="H440">
        <v>0</v>
      </c>
      <c r="J440">
        <v>0</v>
      </c>
      <c r="K440">
        <v>0</v>
      </c>
      <c r="L440">
        <v>0</v>
      </c>
      <c r="N440">
        <v>0</v>
      </c>
    </row>
    <row r="441" spans="1:14" x14ac:dyDescent="0.35">
      <c r="A441" t="s">
        <v>527</v>
      </c>
      <c r="C441">
        <v>14</v>
      </c>
      <c r="D441" t="s">
        <v>553</v>
      </c>
      <c r="F441">
        <v>0</v>
      </c>
      <c r="G441">
        <v>0</v>
      </c>
      <c r="H441">
        <v>0</v>
      </c>
      <c r="J441">
        <v>0</v>
      </c>
      <c r="K441">
        <v>0</v>
      </c>
      <c r="L441">
        <v>0</v>
      </c>
      <c r="N441">
        <v>0</v>
      </c>
    </row>
    <row r="442" spans="1:14" x14ac:dyDescent="0.35">
      <c r="A442" t="s">
        <v>527</v>
      </c>
      <c r="C442">
        <v>15</v>
      </c>
      <c r="D442" t="s">
        <v>554</v>
      </c>
      <c r="F442">
        <v>0</v>
      </c>
      <c r="G442">
        <v>0</v>
      </c>
      <c r="H442">
        <v>0</v>
      </c>
      <c r="J442">
        <v>0</v>
      </c>
      <c r="K442">
        <v>0</v>
      </c>
      <c r="L442">
        <v>0</v>
      </c>
      <c r="N442">
        <v>0</v>
      </c>
    </row>
    <row r="443" spans="1:14" x14ac:dyDescent="0.35">
      <c r="A443" t="s">
        <v>527</v>
      </c>
      <c r="D443" t="s">
        <v>555</v>
      </c>
      <c r="F443">
        <v>0</v>
      </c>
      <c r="G443">
        <v>0</v>
      </c>
      <c r="H443">
        <v>0</v>
      </c>
      <c r="J443">
        <v>0</v>
      </c>
      <c r="K443">
        <v>0</v>
      </c>
      <c r="L443">
        <v>0</v>
      </c>
      <c r="N443">
        <v>0</v>
      </c>
    </row>
    <row r="444" spans="1:14" x14ac:dyDescent="0.35">
      <c r="A444" t="s">
        <v>527</v>
      </c>
      <c r="C444">
        <v>16</v>
      </c>
      <c r="D444" t="s">
        <v>550</v>
      </c>
      <c r="F444">
        <v>0</v>
      </c>
      <c r="G444">
        <v>0</v>
      </c>
      <c r="H444">
        <v>0</v>
      </c>
      <c r="J444">
        <v>0</v>
      </c>
      <c r="K444">
        <v>0</v>
      </c>
      <c r="L444">
        <v>0</v>
      </c>
      <c r="N444">
        <v>0</v>
      </c>
    </row>
    <row r="445" spans="1:14" x14ac:dyDescent="0.35">
      <c r="A445" t="s">
        <v>527</v>
      </c>
      <c r="C445">
        <v>17</v>
      </c>
      <c r="D445" t="s">
        <v>556</v>
      </c>
      <c r="F445">
        <v>0</v>
      </c>
      <c r="G445">
        <v>0</v>
      </c>
      <c r="H445">
        <v>0</v>
      </c>
      <c r="J445">
        <v>0</v>
      </c>
      <c r="K445">
        <v>0</v>
      </c>
      <c r="L445">
        <v>0</v>
      </c>
      <c r="N445">
        <v>0</v>
      </c>
    </row>
    <row r="446" spans="1:14" x14ac:dyDescent="0.35">
      <c r="A446" t="s">
        <v>527</v>
      </c>
      <c r="C446">
        <v>18</v>
      </c>
      <c r="D446" t="s">
        <v>557</v>
      </c>
      <c r="F446">
        <v>0</v>
      </c>
      <c r="G446">
        <v>0</v>
      </c>
      <c r="H446">
        <v>0</v>
      </c>
      <c r="J446">
        <v>0</v>
      </c>
      <c r="K446">
        <v>0</v>
      </c>
      <c r="L446">
        <v>0</v>
      </c>
      <c r="N446">
        <v>0</v>
      </c>
    </row>
    <row r="447" spans="1:14" x14ac:dyDescent="0.35">
      <c r="A447" t="s">
        <v>527</v>
      </c>
      <c r="C447">
        <v>19</v>
      </c>
      <c r="D447" t="s">
        <v>558</v>
      </c>
      <c r="F447">
        <v>0</v>
      </c>
      <c r="G447">
        <v>0</v>
      </c>
      <c r="H447">
        <v>0</v>
      </c>
      <c r="J447">
        <v>0</v>
      </c>
      <c r="K447">
        <v>0</v>
      </c>
      <c r="L447">
        <v>0</v>
      </c>
      <c r="N447">
        <v>0</v>
      </c>
    </row>
    <row r="448" spans="1:14" x14ac:dyDescent="0.35">
      <c r="A448" t="s">
        <v>527</v>
      </c>
      <c r="C448">
        <v>20</v>
      </c>
      <c r="D448" t="s">
        <v>559</v>
      </c>
      <c r="F448">
        <v>0</v>
      </c>
      <c r="G448">
        <v>0</v>
      </c>
      <c r="H448">
        <v>0</v>
      </c>
      <c r="J448">
        <v>0</v>
      </c>
      <c r="K448">
        <v>0</v>
      </c>
      <c r="L448">
        <v>0</v>
      </c>
      <c r="N448">
        <v>0</v>
      </c>
    </row>
    <row r="449" spans="1:14" x14ac:dyDescent="0.35">
      <c r="A449" t="s">
        <v>527</v>
      </c>
      <c r="C449">
        <v>21</v>
      </c>
      <c r="D449" t="s">
        <v>560</v>
      </c>
      <c r="F449">
        <v>0</v>
      </c>
      <c r="G449">
        <v>0</v>
      </c>
      <c r="H449">
        <v>0</v>
      </c>
      <c r="J449">
        <v>0</v>
      </c>
      <c r="K449">
        <v>0</v>
      </c>
      <c r="L449">
        <v>0</v>
      </c>
      <c r="N449">
        <v>0</v>
      </c>
    </row>
    <row r="450" spans="1:14" x14ac:dyDescent="0.35">
      <c r="A450" t="s">
        <v>527</v>
      </c>
      <c r="C450">
        <v>22</v>
      </c>
      <c r="D450" t="s">
        <v>561</v>
      </c>
      <c r="F450">
        <v>0</v>
      </c>
      <c r="G450">
        <v>0</v>
      </c>
      <c r="H450">
        <v>0</v>
      </c>
      <c r="J450">
        <v>0</v>
      </c>
      <c r="K450">
        <v>0</v>
      </c>
      <c r="L450">
        <v>0</v>
      </c>
      <c r="N450">
        <v>0</v>
      </c>
    </row>
    <row r="451" spans="1:14" x14ac:dyDescent="0.35">
      <c r="A451" t="s">
        <v>527</v>
      </c>
      <c r="C451">
        <v>23</v>
      </c>
      <c r="D451" t="s">
        <v>562</v>
      </c>
      <c r="F451">
        <v>0</v>
      </c>
      <c r="G451">
        <v>0</v>
      </c>
      <c r="H451">
        <v>0</v>
      </c>
      <c r="J451">
        <v>0</v>
      </c>
      <c r="K451">
        <v>0</v>
      </c>
      <c r="L451">
        <v>0</v>
      </c>
      <c r="N451">
        <v>0</v>
      </c>
    </row>
    <row r="452" spans="1:14" x14ac:dyDescent="0.35">
      <c r="A452" t="s">
        <v>527</v>
      </c>
      <c r="C452">
        <v>24</v>
      </c>
      <c r="D452" t="s">
        <v>563</v>
      </c>
      <c r="F452">
        <v>0</v>
      </c>
      <c r="G452">
        <v>0</v>
      </c>
      <c r="H452">
        <v>0</v>
      </c>
      <c r="J452">
        <v>0</v>
      </c>
      <c r="K452">
        <v>0</v>
      </c>
      <c r="L452">
        <v>0</v>
      </c>
      <c r="N452">
        <v>0</v>
      </c>
    </row>
    <row r="453" spans="1:14" x14ac:dyDescent="0.35">
      <c r="A453" t="s">
        <v>527</v>
      </c>
      <c r="C453">
        <v>25</v>
      </c>
      <c r="D453" t="s">
        <v>564</v>
      </c>
      <c r="F453">
        <v>0</v>
      </c>
      <c r="G453">
        <v>0</v>
      </c>
      <c r="H453">
        <v>0</v>
      </c>
      <c r="J453">
        <v>0</v>
      </c>
      <c r="K453">
        <v>0</v>
      </c>
      <c r="L453">
        <v>0</v>
      </c>
      <c r="N453">
        <v>0</v>
      </c>
    </row>
    <row r="454" spans="1:14" x14ac:dyDescent="0.35">
      <c r="A454" t="s">
        <v>527</v>
      </c>
      <c r="D454" t="s">
        <v>565</v>
      </c>
      <c r="F454">
        <v>3809405822</v>
      </c>
      <c r="G454">
        <v>16124254</v>
      </c>
      <c r="H454">
        <v>3825530076</v>
      </c>
      <c r="J454">
        <v>3682353901</v>
      </c>
      <c r="K454">
        <v>143176175</v>
      </c>
      <c r="L454">
        <v>3825530076</v>
      </c>
      <c r="N454">
        <v>0</v>
      </c>
    </row>
    <row r="455" spans="1:14" x14ac:dyDescent="0.35">
      <c r="A455" t="s">
        <v>527</v>
      </c>
      <c r="C455">
        <v>26</v>
      </c>
      <c r="D455" t="s">
        <v>432</v>
      </c>
      <c r="F455">
        <v>733881381</v>
      </c>
      <c r="G455">
        <v>0</v>
      </c>
      <c r="H455">
        <v>733881381</v>
      </c>
      <c r="J455">
        <v>600362347</v>
      </c>
      <c r="K455">
        <v>133519034</v>
      </c>
      <c r="L455">
        <v>733881381</v>
      </c>
      <c r="N455">
        <v>0</v>
      </c>
    </row>
    <row r="456" spans="1:14" x14ac:dyDescent="0.35">
      <c r="A456" t="s">
        <v>527</v>
      </c>
      <c r="C456">
        <v>27</v>
      </c>
      <c r="D456" t="s">
        <v>566</v>
      </c>
      <c r="F456">
        <v>3022422584</v>
      </c>
      <c r="G456">
        <v>16124254</v>
      </c>
      <c r="H456">
        <v>3038546838</v>
      </c>
      <c r="J456">
        <v>3038546838</v>
      </c>
      <c r="K456">
        <v>0</v>
      </c>
      <c r="L456">
        <v>3038546838</v>
      </c>
      <c r="N456">
        <v>0</v>
      </c>
    </row>
    <row r="457" spans="1:14" x14ac:dyDescent="0.35">
      <c r="A457" t="s">
        <v>527</v>
      </c>
      <c r="C457">
        <v>28</v>
      </c>
      <c r="D457" t="s">
        <v>567</v>
      </c>
      <c r="F457">
        <v>0</v>
      </c>
      <c r="G457">
        <v>0</v>
      </c>
      <c r="H457">
        <v>0</v>
      </c>
      <c r="J457">
        <v>0</v>
      </c>
      <c r="K457">
        <v>0</v>
      </c>
      <c r="L457">
        <v>0</v>
      </c>
      <c r="N457">
        <v>0</v>
      </c>
    </row>
    <row r="458" spans="1:14" x14ac:dyDescent="0.35">
      <c r="A458" t="s">
        <v>527</v>
      </c>
      <c r="C458" t="s">
        <v>568</v>
      </c>
      <c r="D458" t="s">
        <v>434</v>
      </c>
      <c r="F458">
        <v>0</v>
      </c>
      <c r="G458">
        <v>0</v>
      </c>
      <c r="H458">
        <v>0</v>
      </c>
      <c r="J458">
        <v>0</v>
      </c>
      <c r="K458">
        <v>0</v>
      </c>
      <c r="L458">
        <v>0</v>
      </c>
      <c r="N458">
        <v>0</v>
      </c>
    </row>
    <row r="459" spans="1:14" x14ac:dyDescent="0.35">
      <c r="A459" t="s">
        <v>527</v>
      </c>
      <c r="C459" t="s">
        <v>569</v>
      </c>
      <c r="D459" t="s">
        <v>570</v>
      </c>
      <c r="F459">
        <v>0</v>
      </c>
      <c r="G459">
        <v>0</v>
      </c>
      <c r="H459">
        <v>0</v>
      </c>
      <c r="J459">
        <v>0</v>
      </c>
      <c r="K459">
        <v>0</v>
      </c>
      <c r="L459">
        <v>0</v>
      </c>
      <c r="N459">
        <v>0</v>
      </c>
    </row>
    <row r="460" spans="1:14" x14ac:dyDescent="0.35">
      <c r="A460" t="s">
        <v>527</v>
      </c>
      <c r="C460">
        <v>30</v>
      </c>
      <c r="D460" t="s">
        <v>571</v>
      </c>
      <c r="F460">
        <v>0</v>
      </c>
      <c r="G460">
        <v>0</v>
      </c>
      <c r="H460">
        <v>0</v>
      </c>
      <c r="J460">
        <v>0</v>
      </c>
      <c r="K460">
        <v>0</v>
      </c>
      <c r="L460">
        <v>0</v>
      </c>
      <c r="N460">
        <v>0</v>
      </c>
    </row>
    <row r="461" spans="1:14" x14ac:dyDescent="0.35">
      <c r="A461" t="s">
        <v>527</v>
      </c>
      <c r="C461">
        <v>31</v>
      </c>
      <c r="D461" t="s">
        <v>572</v>
      </c>
      <c r="F461">
        <v>0</v>
      </c>
      <c r="G461">
        <v>0</v>
      </c>
      <c r="H461">
        <v>0</v>
      </c>
      <c r="J461">
        <v>0</v>
      </c>
      <c r="K461">
        <v>0</v>
      </c>
      <c r="L461">
        <v>0</v>
      </c>
      <c r="N461">
        <v>0</v>
      </c>
    </row>
    <row r="462" spans="1:14" x14ac:dyDescent="0.35">
      <c r="A462" t="s">
        <v>527</v>
      </c>
      <c r="C462">
        <v>32</v>
      </c>
      <c r="D462" t="s">
        <v>573</v>
      </c>
      <c r="F462">
        <v>53101857</v>
      </c>
      <c r="G462">
        <v>0</v>
      </c>
      <c r="H462">
        <v>53101857</v>
      </c>
      <c r="J462">
        <v>43444716</v>
      </c>
      <c r="K462">
        <v>9657141</v>
      </c>
      <c r="L462">
        <v>53101857</v>
      </c>
      <c r="N462">
        <v>0</v>
      </c>
    </row>
    <row r="463" spans="1:14" x14ac:dyDescent="0.35">
      <c r="A463" t="s">
        <v>527</v>
      </c>
      <c r="C463">
        <v>33</v>
      </c>
      <c r="D463" t="s">
        <v>574</v>
      </c>
      <c r="F463">
        <v>0</v>
      </c>
      <c r="G463">
        <v>0</v>
      </c>
      <c r="H463">
        <v>0</v>
      </c>
      <c r="J463">
        <v>0</v>
      </c>
      <c r="K463">
        <v>0</v>
      </c>
      <c r="L463">
        <v>0</v>
      </c>
      <c r="N463">
        <v>0</v>
      </c>
    </row>
    <row r="464" spans="1:14" x14ac:dyDescent="0.35">
      <c r="A464" t="s">
        <v>527</v>
      </c>
      <c r="C464">
        <v>34</v>
      </c>
      <c r="D464" t="s">
        <v>575</v>
      </c>
      <c r="F464">
        <v>0</v>
      </c>
      <c r="G464">
        <v>0</v>
      </c>
      <c r="H464">
        <v>0</v>
      </c>
      <c r="J464">
        <v>0</v>
      </c>
      <c r="K464">
        <v>0</v>
      </c>
      <c r="L464">
        <v>0</v>
      </c>
      <c r="N464">
        <v>0</v>
      </c>
    </row>
    <row r="465" spans="1:14" x14ac:dyDescent="0.35">
      <c r="A465" t="s">
        <v>527</v>
      </c>
      <c r="C465">
        <v>35</v>
      </c>
      <c r="D465" t="s">
        <v>576</v>
      </c>
      <c r="F465">
        <v>0</v>
      </c>
      <c r="G465">
        <v>0</v>
      </c>
      <c r="H465">
        <v>0</v>
      </c>
      <c r="J465">
        <v>0</v>
      </c>
      <c r="K465">
        <v>0</v>
      </c>
      <c r="L465">
        <v>0</v>
      </c>
      <c r="N465">
        <v>0</v>
      </c>
    </row>
    <row r="466" spans="1:14" x14ac:dyDescent="0.35">
      <c r="A466" t="s">
        <v>527</v>
      </c>
      <c r="C466">
        <v>36</v>
      </c>
      <c r="D466" t="s">
        <v>577</v>
      </c>
      <c r="F466">
        <v>0</v>
      </c>
      <c r="G466">
        <v>0</v>
      </c>
      <c r="H466">
        <v>0</v>
      </c>
      <c r="J466">
        <v>0</v>
      </c>
      <c r="K466">
        <v>0</v>
      </c>
      <c r="L466">
        <v>0</v>
      </c>
      <c r="N466">
        <v>0</v>
      </c>
    </row>
    <row r="467" spans="1:14" x14ac:dyDescent="0.35">
      <c r="A467" t="s">
        <v>527</v>
      </c>
      <c r="C467">
        <v>37</v>
      </c>
      <c r="D467" t="s">
        <v>578</v>
      </c>
      <c r="F467">
        <v>0</v>
      </c>
      <c r="G467">
        <v>0</v>
      </c>
      <c r="H467">
        <v>0</v>
      </c>
      <c r="J467">
        <v>0</v>
      </c>
      <c r="K467">
        <v>0</v>
      </c>
      <c r="L467">
        <v>0</v>
      </c>
      <c r="N467">
        <v>0</v>
      </c>
    </row>
    <row r="468" spans="1:14" x14ac:dyDescent="0.35">
      <c r="A468" t="s">
        <v>527</v>
      </c>
      <c r="C468">
        <v>38</v>
      </c>
      <c r="D468" t="s">
        <v>579</v>
      </c>
      <c r="F468">
        <v>0</v>
      </c>
      <c r="G468">
        <v>0</v>
      </c>
      <c r="H468">
        <v>0</v>
      </c>
      <c r="J468">
        <v>0</v>
      </c>
      <c r="K468">
        <v>0</v>
      </c>
      <c r="L468">
        <v>0</v>
      </c>
      <c r="N468">
        <v>0</v>
      </c>
    </row>
    <row r="469" spans="1:14" x14ac:dyDescent="0.35">
      <c r="A469" t="s">
        <v>527</v>
      </c>
      <c r="C469">
        <v>39</v>
      </c>
      <c r="D469" t="s">
        <v>580</v>
      </c>
      <c r="F469">
        <v>0</v>
      </c>
      <c r="G469">
        <v>0</v>
      </c>
      <c r="H469">
        <v>0</v>
      </c>
      <c r="J469">
        <v>0</v>
      </c>
      <c r="K469">
        <v>0</v>
      </c>
      <c r="L469">
        <v>0</v>
      </c>
      <c r="N469">
        <v>0</v>
      </c>
    </row>
    <row r="470" spans="1:14" x14ac:dyDescent="0.35">
      <c r="A470" t="s">
        <v>527</v>
      </c>
      <c r="D470" t="s">
        <v>581</v>
      </c>
      <c r="F470">
        <v>0</v>
      </c>
      <c r="G470">
        <v>0</v>
      </c>
      <c r="H470">
        <v>0</v>
      </c>
      <c r="J470">
        <v>0</v>
      </c>
      <c r="K470">
        <v>0</v>
      </c>
      <c r="L470">
        <v>0</v>
      </c>
      <c r="N470">
        <v>0</v>
      </c>
    </row>
    <row r="471" spans="1:14" x14ac:dyDescent="0.35">
      <c r="A471" t="s">
        <v>527</v>
      </c>
      <c r="C471">
        <v>40</v>
      </c>
      <c r="D471" t="s">
        <v>582</v>
      </c>
      <c r="F471">
        <v>0</v>
      </c>
      <c r="G471">
        <v>0</v>
      </c>
      <c r="H471">
        <v>0</v>
      </c>
      <c r="J471">
        <v>0</v>
      </c>
      <c r="K471">
        <v>0</v>
      </c>
      <c r="L471">
        <v>0</v>
      </c>
      <c r="N471">
        <v>0</v>
      </c>
    </row>
    <row r="472" spans="1:14" x14ac:dyDescent="0.35">
      <c r="A472" t="s">
        <v>527</v>
      </c>
      <c r="C472">
        <v>41</v>
      </c>
      <c r="D472" t="s">
        <v>583</v>
      </c>
      <c r="F472">
        <v>0</v>
      </c>
      <c r="G472">
        <v>0</v>
      </c>
      <c r="H472">
        <v>0</v>
      </c>
      <c r="J472">
        <v>0</v>
      </c>
      <c r="K472">
        <v>0</v>
      </c>
      <c r="L472">
        <v>0</v>
      </c>
      <c r="N472">
        <v>0</v>
      </c>
    </row>
    <row r="473" spans="1:14" x14ac:dyDescent="0.35">
      <c r="A473" t="s">
        <v>527</v>
      </c>
      <c r="C473">
        <v>42</v>
      </c>
      <c r="D473" t="s">
        <v>584</v>
      </c>
      <c r="F473">
        <v>0</v>
      </c>
      <c r="G473">
        <v>0</v>
      </c>
      <c r="H473">
        <v>0</v>
      </c>
      <c r="J473">
        <v>0</v>
      </c>
      <c r="K473">
        <v>0</v>
      </c>
      <c r="L473">
        <v>0</v>
      </c>
      <c r="N473">
        <v>0</v>
      </c>
    </row>
    <row r="474" spans="1:14" x14ac:dyDescent="0.35">
      <c r="A474" t="s">
        <v>527</v>
      </c>
      <c r="C474">
        <v>43</v>
      </c>
      <c r="D474" t="s">
        <v>585</v>
      </c>
      <c r="F474">
        <v>0</v>
      </c>
      <c r="G474">
        <v>0</v>
      </c>
      <c r="H474">
        <v>0</v>
      </c>
      <c r="J474">
        <v>0</v>
      </c>
      <c r="K474">
        <v>0</v>
      </c>
      <c r="L474">
        <v>0</v>
      </c>
      <c r="N474">
        <v>0</v>
      </c>
    </row>
    <row r="475" spans="1:14" x14ac:dyDescent="0.35">
      <c r="A475" t="s">
        <v>527</v>
      </c>
      <c r="C475">
        <v>44</v>
      </c>
      <c r="D475" t="s">
        <v>586</v>
      </c>
      <c r="F475">
        <v>0</v>
      </c>
      <c r="G475">
        <v>0</v>
      </c>
      <c r="H475">
        <v>0</v>
      </c>
      <c r="J475">
        <v>0</v>
      </c>
      <c r="K475">
        <v>0</v>
      </c>
      <c r="L475">
        <v>0</v>
      </c>
      <c r="N475">
        <v>0</v>
      </c>
    </row>
    <row r="476" spans="1:14" x14ac:dyDescent="0.35">
      <c r="A476" t="s">
        <v>527</v>
      </c>
      <c r="C476">
        <v>45</v>
      </c>
      <c r="D476" t="s">
        <v>587</v>
      </c>
      <c r="F476">
        <v>0</v>
      </c>
      <c r="G476">
        <v>0</v>
      </c>
      <c r="H476">
        <v>0</v>
      </c>
      <c r="J476">
        <v>0</v>
      </c>
      <c r="K476">
        <v>0</v>
      </c>
      <c r="L476">
        <v>0</v>
      </c>
      <c r="N476">
        <v>0</v>
      </c>
    </row>
    <row r="477" spans="1:14" x14ac:dyDescent="0.35">
      <c r="A477" t="s">
        <v>527</v>
      </c>
      <c r="C477">
        <v>46</v>
      </c>
      <c r="D477" t="s">
        <v>588</v>
      </c>
      <c r="F477">
        <v>0</v>
      </c>
      <c r="G477">
        <v>0</v>
      </c>
      <c r="H477">
        <v>0</v>
      </c>
      <c r="J477">
        <v>0</v>
      </c>
      <c r="K477">
        <v>0</v>
      </c>
      <c r="L477">
        <v>0</v>
      </c>
      <c r="N477">
        <v>0</v>
      </c>
    </row>
    <row r="478" spans="1:14" x14ac:dyDescent="0.35">
      <c r="A478" t="s">
        <v>527</v>
      </c>
      <c r="C478">
        <v>47</v>
      </c>
      <c r="D478" t="s">
        <v>589</v>
      </c>
      <c r="F478">
        <v>0</v>
      </c>
      <c r="G478">
        <v>0</v>
      </c>
      <c r="H478">
        <v>0</v>
      </c>
      <c r="J478">
        <v>0</v>
      </c>
      <c r="K478">
        <v>0</v>
      </c>
      <c r="L478">
        <v>0</v>
      </c>
      <c r="N478">
        <v>0</v>
      </c>
    </row>
    <row r="479" spans="1:14" x14ac:dyDescent="0.35">
      <c r="A479" t="s">
        <v>527</v>
      </c>
      <c r="D479" t="s">
        <v>590</v>
      </c>
      <c r="F479">
        <v>0</v>
      </c>
      <c r="G479">
        <v>0</v>
      </c>
      <c r="H479">
        <v>0</v>
      </c>
      <c r="J479">
        <v>0</v>
      </c>
      <c r="K479">
        <v>0</v>
      </c>
      <c r="L479">
        <v>0</v>
      </c>
      <c r="N479">
        <v>0</v>
      </c>
    </row>
    <row r="480" spans="1:14" x14ac:dyDescent="0.35">
      <c r="A480" t="s">
        <v>527</v>
      </c>
      <c r="C480">
        <v>48</v>
      </c>
      <c r="D480" t="s">
        <v>229</v>
      </c>
      <c r="F480">
        <v>0</v>
      </c>
      <c r="G480">
        <v>0</v>
      </c>
      <c r="H480">
        <v>0</v>
      </c>
      <c r="J480">
        <v>0</v>
      </c>
      <c r="K480">
        <v>0</v>
      </c>
      <c r="L480">
        <v>0</v>
      </c>
      <c r="N480">
        <v>0</v>
      </c>
    </row>
    <row r="481" spans="1:14" x14ac:dyDescent="0.35">
      <c r="A481" t="s">
        <v>527</v>
      </c>
      <c r="C481">
        <v>49</v>
      </c>
      <c r="D481" t="s">
        <v>591</v>
      </c>
      <c r="F481">
        <v>0</v>
      </c>
      <c r="G481">
        <v>0</v>
      </c>
      <c r="H481">
        <v>0</v>
      </c>
      <c r="J481">
        <v>0</v>
      </c>
      <c r="K481">
        <v>0</v>
      </c>
      <c r="L481">
        <v>0</v>
      </c>
      <c r="N481">
        <v>0</v>
      </c>
    </row>
    <row r="482" spans="1:14" x14ac:dyDescent="0.35">
      <c r="A482" t="s">
        <v>527</v>
      </c>
      <c r="C482">
        <v>50</v>
      </c>
      <c r="D482" t="s">
        <v>592</v>
      </c>
      <c r="F482">
        <v>0</v>
      </c>
      <c r="G482">
        <v>0</v>
      </c>
      <c r="H482">
        <v>0</v>
      </c>
      <c r="J482">
        <v>0</v>
      </c>
      <c r="K482">
        <v>0</v>
      </c>
      <c r="L482">
        <v>0</v>
      </c>
      <c r="N482">
        <v>0</v>
      </c>
    </row>
    <row r="483" spans="1:14" x14ac:dyDescent="0.35">
      <c r="A483" t="s">
        <v>527</v>
      </c>
      <c r="D483" t="s">
        <v>593</v>
      </c>
      <c r="F483">
        <v>0</v>
      </c>
      <c r="G483">
        <v>0</v>
      </c>
      <c r="H483">
        <v>0</v>
      </c>
      <c r="J483">
        <v>0</v>
      </c>
      <c r="K483">
        <v>0</v>
      </c>
      <c r="L483">
        <v>0</v>
      </c>
      <c r="N483">
        <v>0</v>
      </c>
    </row>
    <row r="484" spans="1:14" x14ac:dyDescent="0.35">
      <c r="A484" t="s">
        <v>527</v>
      </c>
      <c r="C484">
        <v>51</v>
      </c>
      <c r="D484" t="s">
        <v>594</v>
      </c>
      <c r="F484">
        <v>0</v>
      </c>
      <c r="G484">
        <v>0</v>
      </c>
      <c r="H484">
        <v>0</v>
      </c>
      <c r="J484">
        <v>0</v>
      </c>
      <c r="K484">
        <v>0</v>
      </c>
      <c r="L484">
        <v>0</v>
      </c>
      <c r="N484">
        <v>0</v>
      </c>
    </row>
    <row r="485" spans="1:14" x14ac:dyDescent="0.35">
      <c r="A485" t="s">
        <v>527</v>
      </c>
      <c r="C485">
        <v>52</v>
      </c>
      <c r="D485" t="s">
        <v>592</v>
      </c>
      <c r="F485">
        <v>0</v>
      </c>
      <c r="G485">
        <v>0</v>
      </c>
      <c r="H485">
        <v>0</v>
      </c>
      <c r="J485">
        <v>0</v>
      </c>
      <c r="K485">
        <v>0</v>
      </c>
      <c r="L485">
        <v>0</v>
      </c>
      <c r="N485">
        <v>0</v>
      </c>
    </row>
    <row r="486" spans="1:14" x14ac:dyDescent="0.35">
      <c r="A486" t="s">
        <v>527</v>
      </c>
      <c r="D486" t="s">
        <v>595</v>
      </c>
      <c r="F486">
        <v>206845055</v>
      </c>
      <c r="G486">
        <v>0</v>
      </c>
      <c r="H486">
        <v>206845055</v>
      </c>
      <c r="J486">
        <v>206845059</v>
      </c>
      <c r="K486">
        <v>0</v>
      </c>
      <c r="L486">
        <v>206845059</v>
      </c>
      <c r="N486">
        <v>-4</v>
      </c>
    </row>
    <row r="487" spans="1:14" x14ac:dyDescent="0.35">
      <c r="A487" t="s">
        <v>527</v>
      </c>
      <c r="C487">
        <v>53</v>
      </c>
      <c r="D487" t="s">
        <v>596</v>
      </c>
      <c r="F487">
        <v>206845055</v>
      </c>
      <c r="G487">
        <v>0</v>
      </c>
      <c r="H487">
        <v>206845055</v>
      </c>
      <c r="J487">
        <v>206845059</v>
      </c>
      <c r="K487">
        <v>0</v>
      </c>
      <c r="L487">
        <v>206845059</v>
      </c>
      <c r="N487">
        <v>-4</v>
      </c>
    </row>
    <row r="488" spans="1:14" x14ac:dyDescent="0.35">
      <c r="A488" t="s">
        <v>527</v>
      </c>
      <c r="D488" t="s">
        <v>597</v>
      </c>
      <c r="F488">
        <v>882142334</v>
      </c>
      <c r="G488">
        <v>24476387</v>
      </c>
      <c r="H488">
        <v>906618721</v>
      </c>
      <c r="J488">
        <v>906618721</v>
      </c>
      <c r="K488">
        <v>0</v>
      </c>
      <c r="L488">
        <v>906618721</v>
      </c>
      <c r="N488">
        <v>0</v>
      </c>
    </row>
    <row r="489" spans="1:14" x14ac:dyDescent="0.35">
      <c r="A489" t="s">
        <v>527</v>
      </c>
      <c r="C489">
        <v>54</v>
      </c>
      <c r="D489" t="s">
        <v>598</v>
      </c>
      <c r="F489">
        <v>882142334</v>
      </c>
      <c r="G489">
        <v>24476387</v>
      </c>
      <c r="H489">
        <v>906618721</v>
      </c>
      <c r="J489">
        <v>906618721</v>
      </c>
      <c r="K489">
        <v>0</v>
      </c>
      <c r="L489">
        <v>906618721</v>
      </c>
      <c r="N489">
        <v>0</v>
      </c>
    </row>
    <row r="490" spans="1:14" x14ac:dyDescent="0.35">
      <c r="A490" t="s">
        <v>527</v>
      </c>
      <c r="D490" t="s">
        <v>359</v>
      </c>
      <c r="F490">
        <v>0</v>
      </c>
      <c r="G490">
        <v>0</v>
      </c>
      <c r="H490">
        <v>0</v>
      </c>
      <c r="I490">
        <v>808920</v>
      </c>
      <c r="J490">
        <v>0</v>
      </c>
      <c r="K490">
        <v>0</v>
      </c>
      <c r="L490">
        <v>0</v>
      </c>
      <c r="N490">
        <v>0</v>
      </c>
    </row>
    <row r="491" spans="1:14" x14ac:dyDescent="0.35">
      <c r="A491" t="s">
        <v>527</v>
      </c>
      <c r="C491">
        <v>55</v>
      </c>
      <c r="D491" t="s">
        <v>599</v>
      </c>
      <c r="G491">
        <v>0</v>
      </c>
      <c r="H491">
        <v>0</v>
      </c>
      <c r="K491">
        <v>0</v>
      </c>
      <c r="L491">
        <v>0</v>
      </c>
      <c r="N491">
        <v>0</v>
      </c>
    </row>
    <row r="492" spans="1:14" x14ac:dyDescent="0.35">
      <c r="A492" t="s">
        <v>527</v>
      </c>
      <c r="B492" t="s">
        <v>606</v>
      </c>
      <c r="C492" s="285" t="s">
        <v>529</v>
      </c>
      <c r="D492" s="285" t="s">
        <v>530</v>
      </c>
      <c r="E492" s="285"/>
      <c r="F492" s="285" t="s">
        <v>531</v>
      </c>
      <c r="G492" s="285"/>
      <c r="H492" s="285"/>
      <c r="I492" s="285"/>
      <c r="J492" s="285" t="s">
        <v>532</v>
      </c>
      <c r="K492" s="285"/>
      <c r="L492" s="285"/>
      <c r="M492" s="285"/>
      <c r="N492" s="285" t="s">
        <v>533</v>
      </c>
    </row>
    <row r="493" spans="1:14" x14ac:dyDescent="0.35">
      <c r="A493" t="s">
        <v>527</v>
      </c>
      <c r="C493" s="285"/>
      <c r="D493" s="285"/>
      <c r="E493" s="285"/>
      <c r="F493" s="285" t="s">
        <v>534</v>
      </c>
      <c r="G493" s="285" t="s">
        <v>535</v>
      </c>
      <c r="H493" s="285" t="s">
        <v>536</v>
      </c>
      <c r="I493" s="285"/>
      <c r="J493" s="285" t="s">
        <v>534</v>
      </c>
      <c r="K493" s="285" t="s">
        <v>535</v>
      </c>
      <c r="L493" s="285" t="s">
        <v>536</v>
      </c>
      <c r="M493" s="285"/>
      <c r="N493" s="285"/>
    </row>
    <row r="494" spans="1:14" x14ac:dyDescent="0.35">
      <c r="A494" t="s">
        <v>527</v>
      </c>
      <c r="C494" s="285" t="s">
        <v>537</v>
      </c>
      <c r="D494" s="285"/>
      <c r="E494" s="285"/>
      <c r="F494" s="285">
        <v>0</v>
      </c>
      <c r="G494" s="285">
        <v>0</v>
      </c>
      <c r="H494" s="285">
        <v>0</v>
      </c>
      <c r="I494" s="285"/>
      <c r="J494" s="285">
        <v>0</v>
      </c>
      <c r="K494" s="285">
        <v>0</v>
      </c>
      <c r="L494" s="285">
        <v>0</v>
      </c>
      <c r="M494" s="285"/>
      <c r="N494" s="285">
        <v>0</v>
      </c>
    </row>
    <row r="495" spans="1:14" x14ac:dyDescent="0.35">
      <c r="A495" t="s">
        <v>527</v>
      </c>
      <c r="C495" s="285">
        <v>1</v>
      </c>
      <c r="D495" s="285" t="s">
        <v>538</v>
      </c>
      <c r="E495" s="285"/>
      <c r="F495" s="285">
        <v>0</v>
      </c>
      <c r="G495" s="285">
        <v>0</v>
      </c>
      <c r="H495" s="285">
        <v>0</v>
      </c>
      <c r="I495" s="285"/>
      <c r="J495" s="285">
        <v>0</v>
      </c>
      <c r="K495" s="285">
        <v>0</v>
      </c>
      <c r="L495" s="285">
        <v>0</v>
      </c>
      <c r="M495" s="285"/>
      <c r="N495" s="285">
        <v>0</v>
      </c>
    </row>
    <row r="496" spans="1:14" x14ac:dyDescent="0.35">
      <c r="A496" t="s">
        <v>527</v>
      </c>
      <c r="C496" s="285">
        <v>2</v>
      </c>
      <c r="D496" s="285" t="s">
        <v>539</v>
      </c>
      <c r="E496" s="285"/>
      <c r="F496" s="285">
        <v>0</v>
      </c>
      <c r="G496" s="285">
        <v>0</v>
      </c>
      <c r="H496" s="285">
        <v>0</v>
      </c>
      <c r="I496" s="285"/>
      <c r="J496" s="285">
        <v>0</v>
      </c>
      <c r="K496" s="285">
        <v>0</v>
      </c>
      <c r="L496" s="285">
        <v>0</v>
      </c>
      <c r="M496" s="285"/>
      <c r="N496" s="285">
        <v>0</v>
      </c>
    </row>
    <row r="497" spans="1:14" x14ac:dyDescent="0.35">
      <c r="A497" t="s">
        <v>527</v>
      </c>
      <c r="C497" s="285" t="s">
        <v>540</v>
      </c>
      <c r="D497" s="285"/>
      <c r="E497" s="285"/>
      <c r="F497" s="285">
        <v>13920159167</v>
      </c>
      <c r="G497" s="285">
        <v>2024057</v>
      </c>
      <c r="H497" s="285">
        <v>13922183224</v>
      </c>
      <c r="I497" s="285"/>
      <c r="J497" s="285">
        <v>14568293169</v>
      </c>
      <c r="K497" s="285">
        <v>126551225</v>
      </c>
      <c r="L497" s="285">
        <v>14694844394</v>
      </c>
      <c r="M497" s="285"/>
      <c r="N497" s="285">
        <v>-772661170</v>
      </c>
    </row>
    <row r="498" spans="1:14" x14ac:dyDescent="0.35">
      <c r="A498" t="s">
        <v>527</v>
      </c>
      <c r="C498" s="285"/>
      <c r="D498" s="285" t="s">
        <v>541</v>
      </c>
      <c r="E498" s="285"/>
      <c r="F498" s="285">
        <v>124736825</v>
      </c>
      <c r="G498" s="285">
        <v>0</v>
      </c>
      <c r="H498" s="285">
        <v>124736825</v>
      </c>
      <c r="I498" s="285"/>
      <c r="J498" s="285">
        <v>0</v>
      </c>
      <c r="K498" s="285">
        <v>124736825</v>
      </c>
      <c r="L498" s="285">
        <v>124736825</v>
      </c>
      <c r="M498" s="285"/>
      <c r="N498" s="285">
        <v>0</v>
      </c>
    </row>
    <row r="499" spans="1:14" x14ac:dyDescent="0.35">
      <c r="A499" t="s">
        <v>527</v>
      </c>
      <c r="C499" s="285">
        <v>3</v>
      </c>
      <c r="D499" s="285" t="s">
        <v>542</v>
      </c>
      <c r="E499" s="285"/>
      <c r="F499" s="285">
        <v>105558825</v>
      </c>
      <c r="G499" s="285">
        <v>0</v>
      </c>
      <c r="H499" s="285">
        <v>105558825</v>
      </c>
      <c r="I499" s="285"/>
      <c r="J499" s="285">
        <v>0</v>
      </c>
      <c r="K499" s="285">
        <v>105558825</v>
      </c>
      <c r="L499" s="285">
        <v>105558825</v>
      </c>
      <c r="M499" s="285"/>
      <c r="N499" s="285">
        <v>0</v>
      </c>
    </row>
    <row r="500" spans="1:14" x14ac:dyDescent="0.35">
      <c r="A500" t="s">
        <v>527</v>
      </c>
      <c r="C500" s="285">
        <v>4</v>
      </c>
      <c r="D500" s="285" t="s">
        <v>543</v>
      </c>
      <c r="E500" s="285"/>
      <c r="F500" s="285">
        <v>0</v>
      </c>
      <c r="G500" s="285">
        <v>0</v>
      </c>
      <c r="H500" s="285">
        <v>0</v>
      </c>
      <c r="I500" s="285"/>
      <c r="J500" s="285">
        <v>0</v>
      </c>
      <c r="K500" s="285">
        <v>0</v>
      </c>
      <c r="L500" s="285">
        <v>0</v>
      </c>
      <c r="M500" s="285"/>
      <c r="N500" s="285">
        <v>0</v>
      </c>
    </row>
    <row r="501" spans="1:14" x14ac:dyDescent="0.35">
      <c r="A501" t="s">
        <v>527</v>
      </c>
      <c r="C501" s="285">
        <v>5</v>
      </c>
      <c r="D501" s="285" t="s">
        <v>544</v>
      </c>
      <c r="E501" s="285"/>
      <c r="F501" s="285">
        <v>0</v>
      </c>
      <c r="G501" s="285">
        <v>0</v>
      </c>
      <c r="H501" s="285">
        <v>0</v>
      </c>
      <c r="I501" s="285"/>
      <c r="J501" s="285">
        <v>0</v>
      </c>
      <c r="K501" s="285">
        <v>0</v>
      </c>
      <c r="L501" s="285">
        <v>0</v>
      </c>
      <c r="M501" s="285"/>
      <c r="N501" s="285">
        <v>0</v>
      </c>
    </row>
    <row r="502" spans="1:14" x14ac:dyDescent="0.35">
      <c r="A502" t="s">
        <v>527</v>
      </c>
      <c r="C502" s="285">
        <v>6</v>
      </c>
      <c r="D502" s="285" t="s">
        <v>545</v>
      </c>
      <c r="E502" s="285"/>
      <c r="F502" s="285">
        <v>0</v>
      </c>
      <c r="G502" s="285">
        <v>0</v>
      </c>
      <c r="H502" s="285">
        <v>0</v>
      </c>
      <c r="I502" s="285"/>
      <c r="J502" s="285">
        <v>0</v>
      </c>
      <c r="K502" s="285">
        <v>0</v>
      </c>
      <c r="L502" s="285">
        <v>0</v>
      </c>
      <c r="M502" s="285"/>
      <c r="N502" s="285">
        <v>0</v>
      </c>
    </row>
    <row r="503" spans="1:14" x14ac:dyDescent="0.35">
      <c r="A503" t="s">
        <v>527</v>
      </c>
      <c r="C503" s="285">
        <v>7</v>
      </c>
      <c r="D503" s="285" t="s">
        <v>454</v>
      </c>
      <c r="E503" s="285"/>
      <c r="F503" s="285">
        <v>19178000</v>
      </c>
      <c r="G503" s="285">
        <v>0</v>
      </c>
      <c r="H503" s="285">
        <v>19178000</v>
      </c>
      <c r="I503" s="285"/>
      <c r="J503" s="285">
        <v>0</v>
      </c>
      <c r="K503" s="285">
        <v>19178000</v>
      </c>
      <c r="L503" s="285">
        <v>19178000</v>
      </c>
      <c r="M503" s="285"/>
      <c r="N503" s="285">
        <v>0</v>
      </c>
    </row>
    <row r="504" spans="1:14" x14ac:dyDescent="0.35">
      <c r="A504" t="s">
        <v>527</v>
      </c>
      <c r="C504" s="285"/>
      <c r="D504" s="285" t="s">
        <v>546</v>
      </c>
      <c r="E504" s="285"/>
      <c r="F504" s="285">
        <v>0</v>
      </c>
      <c r="G504" s="285">
        <v>0</v>
      </c>
      <c r="H504" s="285">
        <v>0</v>
      </c>
      <c r="I504" s="285"/>
      <c r="J504" s="285">
        <v>0</v>
      </c>
      <c r="K504" s="285">
        <v>0</v>
      </c>
      <c r="L504" s="285">
        <v>0</v>
      </c>
      <c r="M504" s="285"/>
      <c r="N504" s="285">
        <v>0</v>
      </c>
    </row>
    <row r="505" spans="1:14" x14ac:dyDescent="0.35">
      <c r="A505" t="s">
        <v>527</v>
      </c>
      <c r="C505" s="285">
        <v>8</v>
      </c>
      <c r="D505" s="285" t="s">
        <v>547</v>
      </c>
      <c r="E505" s="285"/>
      <c r="F505" s="285">
        <v>0</v>
      </c>
      <c r="G505" s="285">
        <v>0</v>
      </c>
      <c r="H505" s="285">
        <v>0</v>
      </c>
      <c r="I505" s="285"/>
      <c r="J505" s="285">
        <v>0</v>
      </c>
      <c r="K505" s="285">
        <v>0</v>
      </c>
      <c r="L505" s="285">
        <v>0</v>
      </c>
      <c r="M505" s="285"/>
      <c r="N505" s="285">
        <v>0</v>
      </c>
    </row>
    <row r="506" spans="1:14" x14ac:dyDescent="0.35">
      <c r="A506" t="s">
        <v>527</v>
      </c>
      <c r="C506" s="285">
        <v>9</v>
      </c>
      <c r="D506" s="285" t="s">
        <v>548</v>
      </c>
      <c r="E506" s="285"/>
      <c r="F506" s="285">
        <v>0</v>
      </c>
      <c r="G506" s="285">
        <v>0</v>
      </c>
      <c r="H506" s="285">
        <v>0</v>
      </c>
      <c r="I506" s="285"/>
      <c r="J506" s="285">
        <v>0</v>
      </c>
      <c r="K506" s="285">
        <v>0</v>
      </c>
      <c r="L506" s="285">
        <v>0</v>
      </c>
      <c r="M506" s="285"/>
      <c r="N506" s="285">
        <v>0</v>
      </c>
    </row>
    <row r="507" spans="1:14" x14ac:dyDescent="0.35">
      <c r="A507" t="s">
        <v>527</v>
      </c>
      <c r="C507" s="285">
        <v>10</v>
      </c>
      <c r="D507" s="285" t="s">
        <v>549</v>
      </c>
      <c r="E507" s="285"/>
      <c r="F507" s="285">
        <v>0</v>
      </c>
      <c r="G507" s="285">
        <v>0</v>
      </c>
      <c r="H507" s="285">
        <v>0</v>
      </c>
      <c r="I507" s="285"/>
      <c r="J507" s="285">
        <v>0</v>
      </c>
      <c r="K507" s="285">
        <v>0</v>
      </c>
      <c r="L507" s="285">
        <v>0</v>
      </c>
      <c r="M507" s="285"/>
      <c r="N507" s="285">
        <v>0</v>
      </c>
    </row>
    <row r="508" spans="1:14" x14ac:dyDescent="0.35">
      <c r="A508" t="s">
        <v>527</v>
      </c>
      <c r="C508" s="285">
        <v>11</v>
      </c>
      <c r="D508" s="285" t="s">
        <v>550</v>
      </c>
      <c r="E508" s="285"/>
      <c r="F508" s="285">
        <v>0</v>
      </c>
      <c r="G508" s="285">
        <v>0</v>
      </c>
      <c r="H508" s="285">
        <v>0</v>
      </c>
      <c r="I508" s="285"/>
      <c r="J508" s="285">
        <v>0</v>
      </c>
      <c r="K508" s="285">
        <v>0</v>
      </c>
      <c r="L508" s="285">
        <v>0</v>
      </c>
      <c r="M508" s="285"/>
      <c r="N508" s="285">
        <v>0</v>
      </c>
    </row>
    <row r="509" spans="1:14" x14ac:dyDescent="0.35">
      <c r="A509" t="s">
        <v>527</v>
      </c>
      <c r="C509" s="285">
        <v>12</v>
      </c>
      <c r="D509" s="285" t="s">
        <v>551</v>
      </c>
      <c r="E509" s="285"/>
      <c r="F509" s="285">
        <v>0</v>
      </c>
      <c r="G509" s="285">
        <v>0</v>
      </c>
      <c r="H509" s="285">
        <v>0</v>
      </c>
      <c r="I509" s="285"/>
      <c r="J509" s="285">
        <v>0</v>
      </c>
      <c r="K509" s="285">
        <v>0</v>
      </c>
      <c r="L509" s="285">
        <v>0</v>
      </c>
      <c r="M509" s="285"/>
      <c r="N509" s="285">
        <v>0</v>
      </c>
    </row>
    <row r="510" spans="1:14" x14ac:dyDescent="0.35">
      <c r="A510" t="s">
        <v>527</v>
      </c>
      <c r="C510" s="285">
        <v>13</v>
      </c>
      <c r="D510" s="285" t="s">
        <v>552</v>
      </c>
      <c r="E510" s="285"/>
      <c r="F510" s="285">
        <v>0</v>
      </c>
      <c r="G510" s="285">
        <v>0</v>
      </c>
      <c r="H510" s="285">
        <v>0</v>
      </c>
      <c r="I510" s="285"/>
      <c r="J510" s="285">
        <v>0</v>
      </c>
      <c r="K510" s="285">
        <v>0</v>
      </c>
      <c r="L510" s="285">
        <v>0</v>
      </c>
      <c r="M510" s="285"/>
      <c r="N510" s="285">
        <v>0</v>
      </c>
    </row>
    <row r="511" spans="1:14" x14ac:dyDescent="0.35">
      <c r="A511" t="s">
        <v>527</v>
      </c>
      <c r="C511" s="285">
        <v>14</v>
      </c>
      <c r="D511" s="285" t="s">
        <v>553</v>
      </c>
      <c r="E511" s="285"/>
      <c r="F511" s="285">
        <v>0</v>
      </c>
      <c r="G511" s="285">
        <v>0</v>
      </c>
      <c r="H511" s="285">
        <v>0</v>
      </c>
      <c r="I511" s="285"/>
      <c r="J511" s="285">
        <v>0</v>
      </c>
      <c r="K511" s="285">
        <v>0</v>
      </c>
      <c r="L511" s="285">
        <v>0</v>
      </c>
      <c r="M511" s="285"/>
      <c r="N511" s="285">
        <v>0</v>
      </c>
    </row>
    <row r="512" spans="1:14" x14ac:dyDescent="0.35">
      <c r="A512" t="s">
        <v>527</v>
      </c>
      <c r="C512" s="285">
        <v>15</v>
      </c>
      <c r="D512" s="285" t="s">
        <v>554</v>
      </c>
      <c r="E512" s="285"/>
      <c r="F512" s="285">
        <v>0</v>
      </c>
      <c r="G512" s="285">
        <v>0</v>
      </c>
      <c r="H512" s="285">
        <v>0</v>
      </c>
      <c r="I512" s="285"/>
      <c r="J512" s="285">
        <v>0</v>
      </c>
      <c r="K512" s="285">
        <v>0</v>
      </c>
      <c r="L512" s="285">
        <v>0</v>
      </c>
      <c r="M512" s="285"/>
      <c r="N512" s="285">
        <v>0</v>
      </c>
    </row>
    <row r="513" spans="1:14" x14ac:dyDescent="0.35">
      <c r="A513" t="s">
        <v>527</v>
      </c>
      <c r="C513" s="285"/>
      <c r="D513" s="285" t="s">
        <v>555</v>
      </c>
      <c r="E513" s="285"/>
      <c r="F513" s="285">
        <v>0</v>
      </c>
      <c r="G513" s="285">
        <v>0</v>
      </c>
      <c r="H513" s="285">
        <v>0</v>
      </c>
      <c r="I513" s="285"/>
      <c r="J513" s="285">
        <v>0</v>
      </c>
      <c r="K513" s="285">
        <v>0</v>
      </c>
      <c r="L513" s="285">
        <v>0</v>
      </c>
      <c r="M513" s="285"/>
      <c r="N513" s="285">
        <v>0</v>
      </c>
    </row>
    <row r="514" spans="1:14" x14ac:dyDescent="0.35">
      <c r="A514" t="s">
        <v>527</v>
      </c>
      <c r="C514" s="285">
        <v>16</v>
      </c>
      <c r="D514" s="285" t="s">
        <v>550</v>
      </c>
      <c r="E514" s="285"/>
      <c r="F514" s="285">
        <v>0</v>
      </c>
      <c r="G514" s="285">
        <v>0</v>
      </c>
      <c r="H514" s="285">
        <v>0</v>
      </c>
      <c r="I514" s="285"/>
      <c r="J514" s="285">
        <v>0</v>
      </c>
      <c r="K514" s="285">
        <v>0</v>
      </c>
      <c r="L514" s="285">
        <v>0</v>
      </c>
      <c r="M514" s="285"/>
      <c r="N514" s="285">
        <v>0</v>
      </c>
    </row>
    <row r="515" spans="1:14" x14ac:dyDescent="0.35">
      <c r="A515" t="s">
        <v>527</v>
      </c>
      <c r="C515" s="285">
        <v>17</v>
      </c>
      <c r="D515" s="285" t="s">
        <v>556</v>
      </c>
      <c r="E515" s="285"/>
      <c r="F515" s="285">
        <v>0</v>
      </c>
      <c r="G515" s="285">
        <v>0</v>
      </c>
      <c r="H515" s="285">
        <v>0</v>
      </c>
      <c r="I515" s="285"/>
      <c r="J515" s="285">
        <v>0</v>
      </c>
      <c r="K515" s="285">
        <v>0</v>
      </c>
      <c r="L515" s="285">
        <v>0</v>
      </c>
      <c r="M515" s="285"/>
      <c r="N515" s="285">
        <v>0</v>
      </c>
    </row>
    <row r="516" spans="1:14" x14ac:dyDescent="0.35">
      <c r="A516" t="s">
        <v>527</v>
      </c>
      <c r="C516" s="285">
        <v>18</v>
      </c>
      <c r="D516" s="285" t="s">
        <v>557</v>
      </c>
      <c r="E516" s="285"/>
      <c r="F516" s="285">
        <v>0</v>
      </c>
      <c r="G516" s="285">
        <v>0</v>
      </c>
      <c r="H516" s="285">
        <v>0</v>
      </c>
      <c r="I516" s="285"/>
      <c r="J516" s="285">
        <v>0</v>
      </c>
      <c r="K516" s="285">
        <v>0</v>
      </c>
      <c r="L516" s="285">
        <v>0</v>
      </c>
      <c r="M516" s="285"/>
      <c r="N516" s="285">
        <v>0</v>
      </c>
    </row>
    <row r="517" spans="1:14" x14ac:dyDescent="0.35">
      <c r="A517" t="s">
        <v>527</v>
      </c>
      <c r="C517" s="285">
        <v>19</v>
      </c>
      <c r="D517" s="285" t="s">
        <v>558</v>
      </c>
      <c r="E517" s="285"/>
      <c r="F517" s="285">
        <v>0</v>
      </c>
      <c r="G517" s="285">
        <v>0</v>
      </c>
      <c r="H517" s="285">
        <v>0</v>
      </c>
      <c r="I517" s="285"/>
      <c r="J517" s="285">
        <v>0</v>
      </c>
      <c r="K517" s="285">
        <v>0</v>
      </c>
      <c r="L517" s="285">
        <v>0</v>
      </c>
      <c r="M517" s="285"/>
      <c r="N517" s="285">
        <v>0</v>
      </c>
    </row>
    <row r="518" spans="1:14" x14ac:dyDescent="0.35">
      <c r="A518" t="s">
        <v>527</v>
      </c>
      <c r="C518" s="285">
        <v>20</v>
      </c>
      <c r="D518" s="285" t="s">
        <v>559</v>
      </c>
      <c r="E518" s="285"/>
      <c r="F518" s="285">
        <v>0</v>
      </c>
      <c r="G518" s="285">
        <v>0</v>
      </c>
      <c r="H518" s="285">
        <v>0</v>
      </c>
      <c r="I518" s="285"/>
      <c r="J518" s="285">
        <v>0</v>
      </c>
      <c r="K518" s="285">
        <v>0</v>
      </c>
      <c r="L518" s="285">
        <v>0</v>
      </c>
      <c r="M518" s="285"/>
      <c r="N518" s="285">
        <v>0</v>
      </c>
    </row>
    <row r="519" spans="1:14" x14ac:dyDescent="0.35">
      <c r="A519" t="s">
        <v>527</v>
      </c>
      <c r="C519" s="285">
        <v>21</v>
      </c>
      <c r="D519" s="285" t="s">
        <v>560</v>
      </c>
      <c r="E519" s="285"/>
      <c r="F519" s="285">
        <v>0</v>
      </c>
      <c r="G519" s="285">
        <v>0</v>
      </c>
      <c r="H519" s="285">
        <v>0</v>
      </c>
      <c r="I519" s="285"/>
      <c r="J519" s="285">
        <v>0</v>
      </c>
      <c r="K519" s="285">
        <v>0</v>
      </c>
      <c r="L519" s="285">
        <v>0</v>
      </c>
      <c r="M519" s="285"/>
      <c r="N519" s="285">
        <v>0</v>
      </c>
    </row>
    <row r="520" spans="1:14" x14ac:dyDescent="0.35">
      <c r="A520" t="s">
        <v>527</v>
      </c>
      <c r="C520" s="285">
        <v>22</v>
      </c>
      <c r="D520" s="285" t="s">
        <v>561</v>
      </c>
      <c r="E520" s="285"/>
      <c r="F520" s="285">
        <v>0</v>
      </c>
      <c r="G520" s="285">
        <v>0</v>
      </c>
      <c r="H520" s="285">
        <v>0</v>
      </c>
      <c r="I520" s="285"/>
      <c r="J520" s="285">
        <v>0</v>
      </c>
      <c r="K520" s="285">
        <v>0</v>
      </c>
      <c r="L520" s="285">
        <v>0</v>
      </c>
      <c r="M520" s="285"/>
      <c r="N520" s="285">
        <v>0</v>
      </c>
    </row>
    <row r="521" spans="1:14" x14ac:dyDescent="0.35">
      <c r="A521" t="s">
        <v>527</v>
      </c>
      <c r="C521" s="285">
        <v>23</v>
      </c>
      <c r="D521" s="285" t="s">
        <v>562</v>
      </c>
      <c r="E521" s="285"/>
      <c r="F521" s="285">
        <v>0</v>
      </c>
      <c r="G521" s="285">
        <v>0</v>
      </c>
      <c r="H521" s="285">
        <v>0</v>
      </c>
      <c r="I521" s="285"/>
      <c r="J521" s="285">
        <v>0</v>
      </c>
      <c r="K521" s="285">
        <v>0</v>
      </c>
      <c r="L521" s="285">
        <v>0</v>
      </c>
      <c r="M521" s="285"/>
      <c r="N521" s="285">
        <v>0</v>
      </c>
    </row>
    <row r="522" spans="1:14" x14ac:dyDescent="0.35">
      <c r="A522" t="s">
        <v>527</v>
      </c>
      <c r="C522" s="285">
        <v>24</v>
      </c>
      <c r="D522" s="285" t="s">
        <v>563</v>
      </c>
      <c r="E522" s="285"/>
      <c r="F522" s="285">
        <v>0</v>
      </c>
      <c r="G522" s="285">
        <v>0</v>
      </c>
      <c r="H522" s="285">
        <v>0</v>
      </c>
      <c r="I522" s="285"/>
      <c r="J522" s="285">
        <v>0</v>
      </c>
      <c r="K522" s="285">
        <v>0</v>
      </c>
      <c r="L522" s="285">
        <v>0</v>
      </c>
      <c r="M522" s="285"/>
      <c r="N522" s="285">
        <v>0</v>
      </c>
    </row>
    <row r="523" spans="1:14" x14ac:dyDescent="0.35">
      <c r="A523" t="s">
        <v>527</v>
      </c>
      <c r="C523" s="285">
        <v>25</v>
      </c>
      <c r="D523" s="285" t="s">
        <v>564</v>
      </c>
      <c r="E523" s="285"/>
      <c r="F523" s="285">
        <v>0</v>
      </c>
      <c r="G523" s="285">
        <v>0</v>
      </c>
      <c r="H523" s="285">
        <v>0</v>
      </c>
      <c r="I523" s="285"/>
      <c r="J523" s="285">
        <v>0</v>
      </c>
      <c r="K523" s="285">
        <v>0</v>
      </c>
      <c r="L523" s="285">
        <v>0</v>
      </c>
      <c r="M523" s="285"/>
      <c r="N523" s="285">
        <v>0</v>
      </c>
    </row>
    <row r="524" spans="1:14" x14ac:dyDescent="0.35">
      <c r="A524" t="s">
        <v>527</v>
      </c>
      <c r="C524" s="285"/>
      <c r="D524" s="285" t="s">
        <v>565</v>
      </c>
      <c r="E524" s="285"/>
      <c r="F524" s="285">
        <v>11505277002</v>
      </c>
      <c r="G524" s="285">
        <v>0</v>
      </c>
      <c r="H524" s="285">
        <v>11505277002</v>
      </c>
      <c r="I524" s="285"/>
      <c r="J524" s="285">
        <v>12068624274</v>
      </c>
      <c r="K524" s="285">
        <v>0</v>
      </c>
      <c r="L524" s="285">
        <v>12068624274</v>
      </c>
      <c r="M524" s="285"/>
      <c r="N524" s="285">
        <v>-563347272</v>
      </c>
    </row>
    <row r="525" spans="1:14" x14ac:dyDescent="0.35">
      <c r="A525" t="s">
        <v>527</v>
      </c>
      <c r="C525" s="285">
        <v>26</v>
      </c>
      <c r="D525" s="285" t="s">
        <v>432</v>
      </c>
      <c r="E525" s="285"/>
      <c r="F525" s="285">
        <v>7094856510</v>
      </c>
      <c r="G525" s="285">
        <v>0</v>
      </c>
      <c r="H525" s="285">
        <v>7094856510</v>
      </c>
      <c r="I525" s="285"/>
      <c r="J525" s="285">
        <v>7658203782</v>
      </c>
      <c r="K525" s="285">
        <v>0</v>
      </c>
      <c r="L525" s="285">
        <v>7658203782</v>
      </c>
      <c r="M525" s="285"/>
      <c r="N525" s="285">
        <v>-563347272</v>
      </c>
    </row>
    <row r="526" spans="1:14" x14ac:dyDescent="0.35">
      <c r="A526" t="s">
        <v>527</v>
      </c>
      <c r="C526" s="285">
        <v>27</v>
      </c>
      <c r="D526" s="285" t="s">
        <v>566</v>
      </c>
      <c r="E526" s="285"/>
      <c r="F526" s="285">
        <v>922993992</v>
      </c>
      <c r="G526" s="285">
        <v>0</v>
      </c>
      <c r="H526" s="285">
        <v>922993992</v>
      </c>
      <c r="I526" s="285"/>
      <c r="J526" s="285">
        <v>922993992</v>
      </c>
      <c r="K526" s="285">
        <v>0</v>
      </c>
      <c r="L526" s="285">
        <v>922993992</v>
      </c>
      <c r="M526" s="285"/>
      <c r="N526" s="285">
        <v>0</v>
      </c>
    </row>
    <row r="527" spans="1:14" x14ac:dyDescent="0.35">
      <c r="A527" t="s">
        <v>527</v>
      </c>
      <c r="C527" s="285">
        <v>28</v>
      </c>
      <c r="D527" s="285" t="s">
        <v>567</v>
      </c>
      <c r="E527" s="285"/>
      <c r="F527" s="285">
        <v>0</v>
      </c>
      <c r="G527" s="285">
        <v>0</v>
      </c>
      <c r="H527" s="285">
        <v>0</v>
      </c>
      <c r="I527" s="285"/>
      <c r="J527" s="285">
        <v>0</v>
      </c>
      <c r="K527" s="285">
        <v>0</v>
      </c>
      <c r="L527" s="285">
        <v>0</v>
      </c>
      <c r="M527" s="285"/>
      <c r="N527" s="285">
        <v>0</v>
      </c>
    </row>
    <row r="528" spans="1:14" x14ac:dyDescent="0.35">
      <c r="A528" t="s">
        <v>527</v>
      </c>
      <c r="C528" s="285" t="s">
        <v>568</v>
      </c>
      <c r="D528" s="285" t="s">
        <v>434</v>
      </c>
      <c r="E528" s="285"/>
      <c r="F528" s="285">
        <v>0</v>
      </c>
      <c r="G528" s="285">
        <v>0</v>
      </c>
      <c r="H528" s="285">
        <v>0</v>
      </c>
      <c r="I528" s="285"/>
      <c r="J528" s="285">
        <v>0</v>
      </c>
      <c r="K528" s="285">
        <v>0</v>
      </c>
      <c r="L528" s="285">
        <v>0</v>
      </c>
      <c r="M528" s="285"/>
      <c r="N528" s="285">
        <v>0</v>
      </c>
    </row>
    <row r="529" spans="1:14" x14ac:dyDescent="0.35">
      <c r="A529" t="s">
        <v>527</v>
      </c>
      <c r="C529" s="285" t="s">
        <v>569</v>
      </c>
      <c r="D529" s="285" t="s">
        <v>570</v>
      </c>
      <c r="E529" s="285"/>
      <c r="F529" s="285">
        <v>0</v>
      </c>
      <c r="G529" s="285">
        <v>0</v>
      </c>
      <c r="H529" s="285">
        <v>0</v>
      </c>
      <c r="I529" s="285"/>
      <c r="J529" s="285">
        <v>0</v>
      </c>
      <c r="K529" s="285">
        <v>0</v>
      </c>
      <c r="L529" s="285">
        <v>0</v>
      </c>
      <c r="M529" s="285"/>
      <c r="N529" s="285">
        <v>0</v>
      </c>
    </row>
    <row r="530" spans="1:14" x14ac:dyDescent="0.35">
      <c r="A530" t="s">
        <v>527</v>
      </c>
      <c r="C530" s="285">
        <v>30</v>
      </c>
      <c r="D530" s="285" t="s">
        <v>571</v>
      </c>
      <c r="E530" s="285"/>
      <c r="F530" s="285">
        <v>163167135</v>
      </c>
      <c r="G530" s="285">
        <v>0</v>
      </c>
      <c r="H530" s="285">
        <v>163167135</v>
      </c>
      <c r="I530" s="285"/>
      <c r="J530" s="285">
        <v>163167135</v>
      </c>
      <c r="K530" s="285">
        <v>0</v>
      </c>
      <c r="L530" s="285">
        <v>163167135</v>
      </c>
      <c r="M530" s="285"/>
      <c r="N530" s="285">
        <v>0</v>
      </c>
    </row>
    <row r="531" spans="1:14" x14ac:dyDescent="0.35">
      <c r="A531" t="s">
        <v>527</v>
      </c>
      <c r="C531" s="285">
        <v>31</v>
      </c>
      <c r="D531" s="285" t="s">
        <v>572</v>
      </c>
      <c r="E531" s="285"/>
      <c r="F531" s="285">
        <v>0</v>
      </c>
      <c r="G531" s="285">
        <v>0</v>
      </c>
      <c r="H531" s="285">
        <v>0</v>
      </c>
      <c r="I531" s="285"/>
      <c r="J531" s="285">
        <v>0</v>
      </c>
      <c r="K531" s="285">
        <v>0</v>
      </c>
      <c r="L531" s="285">
        <v>0</v>
      </c>
      <c r="M531" s="285"/>
      <c r="N531" s="285">
        <v>0</v>
      </c>
    </row>
    <row r="532" spans="1:14" x14ac:dyDescent="0.35">
      <c r="A532" t="s">
        <v>527</v>
      </c>
      <c r="C532" s="285">
        <v>32</v>
      </c>
      <c r="D532" s="285" t="s">
        <v>573</v>
      </c>
      <c r="E532" s="285"/>
      <c r="F532" s="285">
        <v>2230328</v>
      </c>
      <c r="G532" s="285">
        <v>0</v>
      </c>
      <c r="H532" s="285">
        <v>2230328</v>
      </c>
      <c r="I532" s="285"/>
      <c r="J532" s="285">
        <v>2230328</v>
      </c>
      <c r="K532" s="285">
        <v>0</v>
      </c>
      <c r="L532" s="285">
        <v>2230328</v>
      </c>
      <c r="M532" s="285"/>
      <c r="N532" s="285">
        <v>0</v>
      </c>
    </row>
    <row r="533" spans="1:14" x14ac:dyDescent="0.35">
      <c r="A533" t="s">
        <v>527</v>
      </c>
      <c r="C533" s="285">
        <v>33</v>
      </c>
      <c r="D533" s="285" t="s">
        <v>574</v>
      </c>
      <c r="E533" s="285"/>
      <c r="F533" s="285">
        <v>0</v>
      </c>
      <c r="G533" s="285">
        <v>0</v>
      </c>
      <c r="H533" s="285">
        <v>0</v>
      </c>
      <c r="I533" s="285"/>
      <c r="J533" s="285">
        <v>0</v>
      </c>
      <c r="K533" s="285">
        <v>0</v>
      </c>
      <c r="L533" s="285">
        <v>0</v>
      </c>
      <c r="M533" s="285"/>
      <c r="N533" s="285">
        <v>0</v>
      </c>
    </row>
    <row r="534" spans="1:14" x14ac:dyDescent="0.35">
      <c r="A534" t="s">
        <v>527</v>
      </c>
      <c r="C534" s="285">
        <v>34</v>
      </c>
      <c r="D534" s="285" t="s">
        <v>575</v>
      </c>
      <c r="E534" s="285"/>
      <c r="F534" s="285">
        <v>0</v>
      </c>
      <c r="G534" s="285">
        <v>0</v>
      </c>
      <c r="H534" s="285">
        <v>0</v>
      </c>
      <c r="I534" s="285"/>
      <c r="J534" s="285">
        <v>0</v>
      </c>
      <c r="K534" s="285">
        <v>0</v>
      </c>
      <c r="L534" s="285">
        <v>0</v>
      </c>
      <c r="M534" s="285"/>
      <c r="N534" s="285">
        <v>0</v>
      </c>
    </row>
    <row r="535" spans="1:14" x14ac:dyDescent="0.35">
      <c r="A535" t="s">
        <v>527</v>
      </c>
      <c r="C535" s="285">
        <v>35</v>
      </c>
      <c r="D535" s="285" t="s">
        <v>576</v>
      </c>
      <c r="E535" s="285"/>
      <c r="F535" s="285">
        <v>0</v>
      </c>
      <c r="G535" s="285">
        <v>0</v>
      </c>
      <c r="H535" s="285">
        <v>0</v>
      </c>
      <c r="I535" s="285"/>
      <c r="J535" s="285">
        <v>0</v>
      </c>
      <c r="K535" s="285">
        <v>0</v>
      </c>
      <c r="L535" s="285">
        <v>0</v>
      </c>
      <c r="M535" s="285"/>
      <c r="N535" s="285">
        <v>0</v>
      </c>
    </row>
    <row r="536" spans="1:14" x14ac:dyDescent="0.35">
      <c r="A536" t="s">
        <v>527</v>
      </c>
      <c r="C536" s="285">
        <v>36</v>
      </c>
      <c r="D536" s="285" t="s">
        <v>577</v>
      </c>
      <c r="E536" s="285"/>
      <c r="F536" s="285">
        <v>0</v>
      </c>
      <c r="G536" s="285">
        <v>0</v>
      </c>
      <c r="H536" s="285">
        <v>0</v>
      </c>
      <c r="I536" s="285"/>
      <c r="J536" s="285">
        <v>0</v>
      </c>
      <c r="K536" s="285">
        <v>0</v>
      </c>
      <c r="L536" s="285">
        <v>0</v>
      </c>
      <c r="M536" s="285"/>
      <c r="N536" s="285">
        <v>0</v>
      </c>
    </row>
    <row r="537" spans="1:14" x14ac:dyDescent="0.35">
      <c r="A537" t="s">
        <v>527</v>
      </c>
      <c r="C537" s="285">
        <v>37</v>
      </c>
      <c r="D537" s="285" t="s">
        <v>578</v>
      </c>
      <c r="E537" s="285"/>
      <c r="F537" s="285">
        <v>28066328</v>
      </c>
      <c r="G537" s="285">
        <v>0</v>
      </c>
      <c r="H537" s="285">
        <v>28066328</v>
      </c>
      <c r="I537" s="285"/>
      <c r="J537" s="285">
        <v>28066328</v>
      </c>
      <c r="K537" s="285">
        <v>0</v>
      </c>
      <c r="L537" s="285">
        <v>28066328</v>
      </c>
      <c r="M537" s="285"/>
      <c r="N537" s="285">
        <v>0</v>
      </c>
    </row>
    <row r="538" spans="1:14" x14ac:dyDescent="0.35">
      <c r="A538" t="s">
        <v>527</v>
      </c>
      <c r="C538" s="285">
        <v>38</v>
      </c>
      <c r="D538" s="285" t="s">
        <v>579</v>
      </c>
      <c r="E538" s="285"/>
      <c r="F538" s="285">
        <v>3293962709</v>
      </c>
      <c r="G538" s="285">
        <v>0</v>
      </c>
      <c r="H538" s="285">
        <v>3293962709</v>
      </c>
      <c r="I538" s="285"/>
      <c r="J538" s="285">
        <v>3293962709</v>
      </c>
      <c r="K538" s="285">
        <v>0</v>
      </c>
      <c r="L538" s="285">
        <v>3293962709</v>
      </c>
      <c r="M538" s="285"/>
      <c r="N538" s="285">
        <v>0</v>
      </c>
    </row>
    <row r="539" spans="1:14" x14ac:dyDescent="0.35">
      <c r="A539" t="s">
        <v>527</v>
      </c>
      <c r="C539" s="285">
        <v>39</v>
      </c>
      <c r="D539" s="285" t="s">
        <v>580</v>
      </c>
      <c r="E539" s="285"/>
      <c r="F539" s="285">
        <v>0</v>
      </c>
      <c r="G539" s="285">
        <v>0</v>
      </c>
      <c r="H539" s="285">
        <v>0</v>
      </c>
      <c r="I539" s="285"/>
      <c r="J539" s="285">
        <v>0</v>
      </c>
      <c r="K539" s="285">
        <v>0</v>
      </c>
      <c r="L539" s="285">
        <v>0</v>
      </c>
      <c r="M539" s="285"/>
      <c r="N539" s="285">
        <v>0</v>
      </c>
    </row>
    <row r="540" spans="1:14" x14ac:dyDescent="0.35">
      <c r="A540" t="s">
        <v>527</v>
      </c>
      <c r="C540" s="285"/>
      <c r="D540" s="285" t="s">
        <v>581</v>
      </c>
      <c r="E540" s="285"/>
      <c r="F540" s="285">
        <v>2082646277</v>
      </c>
      <c r="G540" s="285">
        <v>0</v>
      </c>
      <c r="H540" s="285">
        <v>2082646277</v>
      </c>
      <c r="I540" s="285"/>
      <c r="J540" s="285">
        <v>2291960175</v>
      </c>
      <c r="K540" s="285">
        <v>0</v>
      </c>
      <c r="L540" s="285">
        <v>2291960175</v>
      </c>
      <c r="M540" s="285"/>
      <c r="N540" s="285">
        <v>-209313898</v>
      </c>
    </row>
    <row r="541" spans="1:14" x14ac:dyDescent="0.35">
      <c r="A541" t="s">
        <v>527</v>
      </c>
      <c r="C541" s="285">
        <v>40</v>
      </c>
      <c r="D541" s="285" t="s">
        <v>582</v>
      </c>
      <c r="E541" s="285"/>
      <c r="F541" s="285">
        <v>0</v>
      </c>
      <c r="G541" s="285">
        <v>0</v>
      </c>
      <c r="H541" s="285">
        <v>0</v>
      </c>
      <c r="I541" s="285"/>
      <c r="J541" s="285">
        <v>1199385140</v>
      </c>
      <c r="K541" s="285">
        <v>0</v>
      </c>
      <c r="L541" s="285">
        <v>1199385140</v>
      </c>
      <c r="M541" s="285"/>
      <c r="N541" s="285">
        <v>-1199385140</v>
      </c>
    </row>
    <row r="542" spans="1:14" x14ac:dyDescent="0.35">
      <c r="A542" t="s">
        <v>527</v>
      </c>
      <c r="C542" s="285">
        <v>41</v>
      </c>
      <c r="D542" s="285" t="s">
        <v>583</v>
      </c>
      <c r="E542" s="285"/>
      <c r="F542" s="285">
        <v>0</v>
      </c>
      <c r="G542" s="285">
        <v>0</v>
      </c>
      <c r="H542" s="285">
        <v>0</v>
      </c>
      <c r="I542" s="285"/>
      <c r="J542" s="285">
        <v>124705611</v>
      </c>
      <c r="K542" s="285">
        <v>0</v>
      </c>
      <c r="L542" s="285">
        <v>124705611</v>
      </c>
      <c r="M542" s="285"/>
      <c r="N542" s="285">
        <v>-124705611</v>
      </c>
    </row>
    <row r="543" spans="1:14" x14ac:dyDescent="0.35">
      <c r="A543" t="s">
        <v>527</v>
      </c>
      <c r="C543" s="285">
        <v>42</v>
      </c>
      <c r="D543" s="285" t="s">
        <v>584</v>
      </c>
      <c r="E543" s="285"/>
      <c r="F543" s="285">
        <v>0</v>
      </c>
      <c r="G543" s="285">
        <v>0</v>
      </c>
      <c r="H543" s="285">
        <v>0</v>
      </c>
      <c r="I543" s="285"/>
      <c r="J543" s="285">
        <v>155882018</v>
      </c>
      <c r="K543" s="285">
        <v>0</v>
      </c>
      <c r="L543" s="285">
        <v>155882018</v>
      </c>
      <c r="M543" s="285"/>
      <c r="N543" s="285">
        <v>-155882018</v>
      </c>
    </row>
    <row r="544" spans="1:14" x14ac:dyDescent="0.35">
      <c r="A544" t="s">
        <v>527</v>
      </c>
      <c r="C544" s="285">
        <v>43</v>
      </c>
      <c r="D544" s="285" t="s">
        <v>585</v>
      </c>
      <c r="E544" s="285"/>
      <c r="F544" s="285">
        <v>2007646277</v>
      </c>
      <c r="G544" s="285">
        <v>0</v>
      </c>
      <c r="H544" s="285">
        <v>2007646277</v>
      </c>
      <c r="I544" s="285"/>
      <c r="J544" s="285">
        <v>701865386</v>
      </c>
      <c r="K544" s="285">
        <v>0</v>
      </c>
      <c r="L544" s="285">
        <v>701865386</v>
      </c>
      <c r="M544" s="285"/>
      <c r="N544" s="285">
        <v>1305780891</v>
      </c>
    </row>
    <row r="545" spans="1:14" x14ac:dyDescent="0.35">
      <c r="A545" t="s">
        <v>527</v>
      </c>
      <c r="C545" s="285">
        <v>44</v>
      </c>
      <c r="D545" s="285" t="s">
        <v>586</v>
      </c>
      <c r="E545" s="285"/>
      <c r="F545" s="285">
        <v>0</v>
      </c>
      <c r="G545" s="285">
        <v>0</v>
      </c>
      <c r="H545" s="285">
        <v>0</v>
      </c>
      <c r="I545" s="285"/>
      <c r="J545" s="285">
        <v>76516900</v>
      </c>
      <c r="K545" s="285">
        <v>0</v>
      </c>
      <c r="L545" s="285">
        <v>76516900</v>
      </c>
      <c r="M545" s="285"/>
      <c r="N545" s="285">
        <v>-76516900</v>
      </c>
    </row>
    <row r="546" spans="1:14" x14ac:dyDescent="0.35">
      <c r="A546" t="s">
        <v>527</v>
      </c>
      <c r="C546" s="285">
        <v>45</v>
      </c>
      <c r="D546" s="285" t="s">
        <v>587</v>
      </c>
      <c r="E546" s="285"/>
      <c r="F546" s="285">
        <v>0</v>
      </c>
      <c r="G546" s="285">
        <v>0</v>
      </c>
      <c r="H546" s="285">
        <v>0</v>
      </c>
      <c r="I546" s="285"/>
      <c r="J546" s="285">
        <v>33469820</v>
      </c>
      <c r="K546" s="285">
        <v>0</v>
      </c>
      <c r="L546" s="285">
        <v>33469820</v>
      </c>
      <c r="M546" s="285"/>
      <c r="N546" s="285">
        <v>-33469820</v>
      </c>
    </row>
    <row r="547" spans="1:14" x14ac:dyDescent="0.35">
      <c r="A547" t="s">
        <v>527</v>
      </c>
      <c r="C547" s="285">
        <v>46</v>
      </c>
      <c r="D547" s="285" t="s">
        <v>588</v>
      </c>
      <c r="E547" s="285"/>
      <c r="F547" s="285">
        <v>0</v>
      </c>
      <c r="G547" s="285">
        <v>0</v>
      </c>
      <c r="H547" s="285">
        <v>0</v>
      </c>
      <c r="I547" s="285"/>
      <c r="J547" s="285">
        <v>135300</v>
      </c>
      <c r="K547" s="285">
        <v>0</v>
      </c>
      <c r="L547" s="285">
        <v>135300</v>
      </c>
      <c r="M547" s="285"/>
      <c r="N547" s="285">
        <v>-135300</v>
      </c>
    </row>
    <row r="548" spans="1:14" x14ac:dyDescent="0.35">
      <c r="A548" t="s">
        <v>527</v>
      </c>
      <c r="C548" s="285">
        <v>47</v>
      </c>
      <c r="D548" s="285" t="s">
        <v>589</v>
      </c>
      <c r="E548" s="285"/>
      <c r="F548" s="285">
        <v>75000000</v>
      </c>
      <c r="G548" s="285">
        <v>0</v>
      </c>
      <c r="H548" s="285">
        <v>75000000</v>
      </c>
      <c r="I548" s="285"/>
      <c r="J548" s="285">
        <v>0</v>
      </c>
      <c r="K548" s="285">
        <v>0</v>
      </c>
      <c r="L548" s="285">
        <v>0</v>
      </c>
      <c r="M548" s="285"/>
      <c r="N548" s="285">
        <v>75000000</v>
      </c>
    </row>
    <row r="549" spans="1:14" x14ac:dyDescent="0.35">
      <c r="A549" t="s">
        <v>527</v>
      </c>
      <c r="C549" s="285"/>
      <c r="D549" s="285" t="s">
        <v>590</v>
      </c>
      <c r="E549" s="285"/>
      <c r="F549" s="285">
        <v>10530000</v>
      </c>
      <c r="G549" s="285">
        <v>0</v>
      </c>
      <c r="H549" s="285">
        <v>10530000</v>
      </c>
      <c r="I549" s="285"/>
      <c r="J549" s="285">
        <v>10530000</v>
      </c>
      <c r="K549" s="285">
        <v>0</v>
      </c>
      <c r="L549" s="285">
        <v>10530000</v>
      </c>
      <c r="M549" s="285"/>
      <c r="N549" s="285">
        <v>0</v>
      </c>
    </row>
    <row r="550" spans="1:14" x14ac:dyDescent="0.35">
      <c r="A550" t="s">
        <v>527</v>
      </c>
      <c r="C550" s="285">
        <v>48</v>
      </c>
      <c r="D550" s="285" t="s">
        <v>229</v>
      </c>
      <c r="E550" s="285"/>
      <c r="F550" s="285">
        <v>10530000</v>
      </c>
      <c r="G550" s="285">
        <v>0</v>
      </c>
      <c r="H550" s="285">
        <v>10530000</v>
      </c>
      <c r="I550" s="285"/>
      <c r="J550" s="285">
        <v>10530000</v>
      </c>
      <c r="K550" s="285">
        <v>0</v>
      </c>
      <c r="L550" s="285">
        <v>10530000</v>
      </c>
      <c r="M550" s="285"/>
      <c r="N550" s="285">
        <v>0</v>
      </c>
    </row>
    <row r="551" spans="1:14" x14ac:dyDescent="0.35">
      <c r="A551" t="s">
        <v>527</v>
      </c>
      <c r="C551" s="285">
        <v>49</v>
      </c>
      <c r="D551" s="285" t="s">
        <v>591</v>
      </c>
      <c r="E551" s="285"/>
      <c r="F551" s="285">
        <v>0</v>
      </c>
      <c r="G551" s="285">
        <v>0</v>
      </c>
      <c r="H551" s="285">
        <v>0</v>
      </c>
      <c r="I551" s="285"/>
      <c r="J551" s="285">
        <v>0</v>
      </c>
      <c r="K551" s="285">
        <v>0</v>
      </c>
      <c r="L551" s="285">
        <v>0</v>
      </c>
      <c r="M551" s="285"/>
      <c r="N551" s="285">
        <v>0</v>
      </c>
    </row>
    <row r="552" spans="1:14" x14ac:dyDescent="0.35">
      <c r="A552" t="s">
        <v>527</v>
      </c>
      <c r="C552" s="285">
        <v>50</v>
      </c>
      <c r="D552" s="285" t="s">
        <v>592</v>
      </c>
      <c r="E552" s="285"/>
      <c r="F552" s="285">
        <v>0</v>
      </c>
      <c r="G552" s="285">
        <v>0</v>
      </c>
      <c r="H552" s="285">
        <v>0</v>
      </c>
      <c r="I552" s="285"/>
      <c r="J552" s="285">
        <v>0</v>
      </c>
      <c r="K552" s="285">
        <v>0</v>
      </c>
      <c r="L552" s="285">
        <v>0</v>
      </c>
      <c r="M552" s="285"/>
      <c r="N552" s="285">
        <v>0</v>
      </c>
    </row>
    <row r="553" spans="1:14" x14ac:dyDescent="0.35">
      <c r="A553" t="s">
        <v>527</v>
      </c>
      <c r="C553" s="285"/>
      <c r="D553" s="285" t="s">
        <v>593</v>
      </c>
      <c r="E553" s="285"/>
      <c r="F553" s="285">
        <v>0</v>
      </c>
      <c r="G553" s="285">
        <v>0</v>
      </c>
      <c r="H553" s="285">
        <v>0</v>
      </c>
      <c r="I553" s="285"/>
      <c r="J553" s="285">
        <v>0</v>
      </c>
      <c r="K553" s="285">
        <v>0</v>
      </c>
      <c r="L553" s="285">
        <v>0</v>
      </c>
      <c r="M553" s="285"/>
      <c r="N553" s="285">
        <v>0</v>
      </c>
    </row>
    <row r="554" spans="1:14" x14ac:dyDescent="0.35">
      <c r="A554" t="s">
        <v>527</v>
      </c>
      <c r="C554" s="285">
        <v>51</v>
      </c>
      <c r="D554" s="285" t="s">
        <v>594</v>
      </c>
      <c r="E554" s="285"/>
      <c r="F554" s="285">
        <v>0</v>
      </c>
      <c r="G554" s="285">
        <v>0</v>
      </c>
      <c r="H554" s="285">
        <v>0</v>
      </c>
      <c r="I554" s="285"/>
      <c r="J554" s="285">
        <v>0</v>
      </c>
      <c r="K554" s="285">
        <v>0</v>
      </c>
      <c r="L554" s="285">
        <v>0</v>
      </c>
      <c r="M554" s="285"/>
      <c r="N554" s="285">
        <v>0</v>
      </c>
    </row>
    <row r="555" spans="1:14" x14ac:dyDescent="0.35">
      <c r="A555" t="s">
        <v>527</v>
      </c>
      <c r="C555" s="285">
        <v>52</v>
      </c>
      <c r="D555" s="285" t="s">
        <v>592</v>
      </c>
      <c r="E555" s="285"/>
      <c r="F555" s="285">
        <v>0</v>
      </c>
      <c r="G555" s="285">
        <v>0</v>
      </c>
      <c r="H555" s="285">
        <v>0</v>
      </c>
      <c r="I555" s="285"/>
      <c r="J555" s="285">
        <v>0</v>
      </c>
      <c r="K555" s="285">
        <v>0</v>
      </c>
      <c r="L555" s="285">
        <v>0</v>
      </c>
      <c r="M555" s="285"/>
      <c r="N555" s="285">
        <v>0</v>
      </c>
    </row>
    <row r="556" spans="1:14" x14ac:dyDescent="0.35">
      <c r="A556" t="s">
        <v>527</v>
      </c>
      <c r="C556" s="285"/>
      <c r="D556" s="285" t="s">
        <v>595</v>
      </c>
      <c r="E556" s="285"/>
      <c r="F556" s="285">
        <v>22453200</v>
      </c>
      <c r="G556" s="285">
        <v>0</v>
      </c>
      <c r="H556" s="285">
        <v>22453200</v>
      </c>
      <c r="I556" s="285"/>
      <c r="J556" s="285">
        <v>20638800</v>
      </c>
      <c r="K556" s="285">
        <v>1814400</v>
      </c>
      <c r="L556" s="285">
        <v>22453200</v>
      </c>
      <c r="M556" s="285"/>
      <c r="N556" s="285">
        <v>0</v>
      </c>
    </row>
    <row r="557" spans="1:14" x14ac:dyDescent="0.35">
      <c r="A557" t="s">
        <v>527</v>
      </c>
      <c r="C557" s="285">
        <v>53</v>
      </c>
      <c r="D557" s="285" t="s">
        <v>596</v>
      </c>
      <c r="E557" s="285"/>
      <c r="F557" s="285">
        <v>22453200</v>
      </c>
      <c r="G557" s="285">
        <v>0</v>
      </c>
      <c r="H557" s="285">
        <v>22453200</v>
      </c>
      <c r="I557" s="285"/>
      <c r="J557" s="285">
        <v>20638800</v>
      </c>
      <c r="K557" s="285">
        <v>1814400</v>
      </c>
      <c r="L557" s="285">
        <v>22453200</v>
      </c>
      <c r="M557" s="285"/>
      <c r="N557" s="285">
        <v>0</v>
      </c>
    </row>
    <row r="558" spans="1:14" x14ac:dyDescent="0.35">
      <c r="A558" t="s">
        <v>527</v>
      </c>
      <c r="C558" s="285"/>
      <c r="D558" s="285" t="s">
        <v>597</v>
      </c>
      <c r="E558" s="285"/>
      <c r="F558" s="285">
        <v>174515863</v>
      </c>
      <c r="G558" s="285">
        <v>1380890</v>
      </c>
      <c r="H558" s="285">
        <v>175896753</v>
      </c>
      <c r="I558" s="285"/>
      <c r="J558" s="285">
        <v>175896753</v>
      </c>
      <c r="K558" s="285">
        <v>0</v>
      </c>
      <c r="L558" s="285">
        <v>175896753</v>
      </c>
      <c r="M558" s="285"/>
      <c r="N558" s="285">
        <v>0</v>
      </c>
    </row>
    <row r="559" spans="1:14" x14ac:dyDescent="0.35">
      <c r="A559" t="s">
        <v>527</v>
      </c>
      <c r="C559" s="285">
        <v>54</v>
      </c>
      <c r="D559" s="285" t="s">
        <v>598</v>
      </c>
      <c r="E559" s="285"/>
      <c r="F559" s="285">
        <v>174515863</v>
      </c>
      <c r="G559" s="285">
        <v>1380890</v>
      </c>
      <c r="H559" s="285">
        <v>175896753</v>
      </c>
      <c r="I559" s="285"/>
      <c r="J559" s="285">
        <v>175896753</v>
      </c>
      <c r="K559" s="285">
        <v>0</v>
      </c>
      <c r="L559" s="285">
        <v>175896753</v>
      </c>
      <c r="M559" s="285"/>
      <c r="N559" s="285">
        <v>0</v>
      </c>
    </row>
    <row r="560" spans="1:14" x14ac:dyDescent="0.35">
      <c r="A560" t="s">
        <v>527</v>
      </c>
      <c r="C560" s="285"/>
      <c r="D560" s="285" t="s">
        <v>359</v>
      </c>
      <c r="E560" s="285"/>
      <c r="F560" s="285">
        <v>0</v>
      </c>
      <c r="G560" s="285">
        <v>643167</v>
      </c>
      <c r="H560" s="285">
        <v>643167</v>
      </c>
      <c r="I560" s="285">
        <v>808920</v>
      </c>
      <c r="J560" s="285">
        <v>643167</v>
      </c>
      <c r="K560" s="285">
        <v>0</v>
      </c>
      <c r="L560" s="285">
        <v>643167</v>
      </c>
      <c r="M560" s="285"/>
      <c r="N560" s="285">
        <v>0</v>
      </c>
    </row>
    <row r="561" spans="1:14" x14ac:dyDescent="0.35">
      <c r="A561" t="s">
        <v>527</v>
      </c>
      <c r="C561" s="285">
        <v>55</v>
      </c>
      <c r="D561" s="285" t="s">
        <v>599</v>
      </c>
      <c r="E561" s="285"/>
      <c r="F561" s="285">
        <v>0</v>
      </c>
      <c r="G561" s="285">
        <v>643167</v>
      </c>
      <c r="H561" s="285">
        <v>643167</v>
      </c>
      <c r="I561" s="285"/>
      <c r="J561" s="285">
        <v>643167</v>
      </c>
      <c r="K561" s="285">
        <v>0</v>
      </c>
      <c r="L561" s="285">
        <v>643167</v>
      </c>
      <c r="M561" s="285"/>
      <c r="N561" s="285">
        <v>0</v>
      </c>
    </row>
    <row r="562" spans="1:14" x14ac:dyDescent="0.35">
      <c r="A562" t="s">
        <v>527</v>
      </c>
      <c r="B562" t="s">
        <v>607</v>
      </c>
      <c r="C562" t="s">
        <v>529</v>
      </c>
      <c r="D562" t="s">
        <v>530</v>
      </c>
      <c r="F562" t="s">
        <v>531</v>
      </c>
      <c r="J562" t="s">
        <v>532</v>
      </c>
      <c r="N562" t="s">
        <v>533</v>
      </c>
    </row>
    <row r="563" spans="1:14" x14ac:dyDescent="0.35">
      <c r="A563" t="s">
        <v>527</v>
      </c>
      <c r="F563" t="s">
        <v>534</v>
      </c>
      <c r="G563" t="s">
        <v>535</v>
      </c>
      <c r="H563" t="s">
        <v>536</v>
      </c>
      <c r="J563" t="s">
        <v>534</v>
      </c>
      <c r="K563" t="s">
        <v>535</v>
      </c>
      <c r="L563" t="s">
        <v>536</v>
      </c>
    </row>
    <row r="564" spans="1:14" x14ac:dyDescent="0.35">
      <c r="A564" t="s">
        <v>527</v>
      </c>
      <c r="C564" t="s">
        <v>537</v>
      </c>
      <c r="F564">
        <v>0</v>
      </c>
      <c r="G564">
        <v>0</v>
      </c>
      <c r="H564">
        <v>0</v>
      </c>
      <c r="J564">
        <v>0</v>
      </c>
      <c r="K564">
        <v>0</v>
      </c>
      <c r="L564">
        <v>0</v>
      </c>
      <c r="N564">
        <v>0</v>
      </c>
    </row>
    <row r="565" spans="1:14" x14ac:dyDescent="0.35">
      <c r="A565" t="s">
        <v>527</v>
      </c>
      <c r="C565">
        <v>1</v>
      </c>
      <c r="D565" t="s">
        <v>538</v>
      </c>
      <c r="F565">
        <v>0</v>
      </c>
      <c r="G565">
        <v>0</v>
      </c>
      <c r="H565">
        <v>0</v>
      </c>
      <c r="J565">
        <v>0</v>
      </c>
      <c r="K565">
        <v>0</v>
      </c>
      <c r="L565">
        <v>0</v>
      </c>
      <c r="N565">
        <v>0</v>
      </c>
    </row>
    <row r="566" spans="1:14" x14ac:dyDescent="0.35">
      <c r="A566" t="s">
        <v>527</v>
      </c>
      <c r="C566">
        <v>2</v>
      </c>
      <c r="D566" t="s">
        <v>539</v>
      </c>
      <c r="F566">
        <v>0</v>
      </c>
      <c r="G566">
        <v>0</v>
      </c>
      <c r="H566">
        <v>0</v>
      </c>
      <c r="J566">
        <v>0</v>
      </c>
      <c r="K566">
        <v>0</v>
      </c>
      <c r="L566">
        <v>0</v>
      </c>
      <c r="N566">
        <v>0</v>
      </c>
    </row>
    <row r="567" spans="1:14" x14ac:dyDescent="0.35">
      <c r="A567" t="s">
        <v>527</v>
      </c>
      <c r="C567" t="s">
        <v>540</v>
      </c>
      <c r="F567">
        <v>12726884202</v>
      </c>
      <c r="G567">
        <v>0</v>
      </c>
      <c r="H567">
        <v>12726884202</v>
      </c>
      <c r="J567">
        <v>12635933580</v>
      </c>
      <c r="K567">
        <v>52320100</v>
      </c>
      <c r="L567">
        <v>12688253680</v>
      </c>
      <c r="N567">
        <v>38630522</v>
      </c>
    </row>
    <row r="568" spans="1:14" x14ac:dyDescent="0.35">
      <c r="A568" t="s">
        <v>527</v>
      </c>
      <c r="D568" t="s">
        <v>541</v>
      </c>
      <c r="F568">
        <v>7605485666</v>
      </c>
      <c r="G568">
        <v>0</v>
      </c>
      <c r="H568">
        <v>7605485666</v>
      </c>
      <c r="J568">
        <v>7553165466</v>
      </c>
      <c r="K568">
        <v>52320100</v>
      </c>
      <c r="L568">
        <v>7605485566</v>
      </c>
      <c r="N568">
        <v>100</v>
      </c>
    </row>
    <row r="569" spans="1:14" x14ac:dyDescent="0.35">
      <c r="A569" t="s">
        <v>527</v>
      </c>
      <c r="C569">
        <v>3</v>
      </c>
      <c r="D569" t="s">
        <v>542</v>
      </c>
      <c r="F569">
        <v>7491544126</v>
      </c>
      <c r="G569">
        <v>0</v>
      </c>
      <c r="H569">
        <v>7491544126</v>
      </c>
      <c r="J569">
        <v>7491544126</v>
      </c>
      <c r="K569">
        <v>0</v>
      </c>
      <c r="L569">
        <v>7491544126</v>
      </c>
      <c r="N569">
        <v>0</v>
      </c>
    </row>
    <row r="570" spans="1:14" x14ac:dyDescent="0.35">
      <c r="A570" t="s">
        <v>527</v>
      </c>
      <c r="C570">
        <v>4</v>
      </c>
      <c r="D570" t="s">
        <v>543</v>
      </c>
      <c r="F570">
        <v>113941540</v>
      </c>
      <c r="G570">
        <v>0</v>
      </c>
      <c r="H570">
        <v>113941540</v>
      </c>
      <c r="J570">
        <v>61621340</v>
      </c>
      <c r="K570">
        <v>52320100</v>
      </c>
      <c r="L570">
        <v>113941440</v>
      </c>
      <c r="N570">
        <v>100</v>
      </c>
    </row>
    <row r="571" spans="1:14" x14ac:dyDescent="0.35">
      <c r="A571" t="s">
        <v>527</v>
      </c>
      <c r="C571">
        <v>5</v>
      </c>
      <c r="D571" t="s">
        <v>544</v>
      </c>
      <c r="F571">
        <v>0</v>
      </c>
      <c r="G571">
        <v>0</v>
      </c>
      <c r="H571">
        <v>0</v>
      </c>
      <c r="J571">
        <v>0</v>
      </c>
      <c r="K571">
        <v>0</v>
      </c>
      <c r="L571">
        <v>0</v>
      </c>
      <c r="N571">
        <v>0</v>
      </c>
    </row>
    <row r="572" spans="1:14" x14ac:dyDescent="0.35">
      <c r="A572" t="s">
        <v>527</v>
      </c>
      <c r="C572">
        <v>6</v>
      </c>
      <c r="D572" t="s">
        <v>545</v>
      </c>
      <c r="F572">
        <v>0</v>
      </c>
      <c r="G572">
        <v>0</v>
      </c>
      <c r="H572">
        <v>0</v>
      </c>
      <c r="J572">
        <v>0</v>
      </c>
      <c r="K572">
        <v>0</v>
      </c>
      <c r="L572">
        <v>0</v>
      </c>
      <c r="N572">
        <v>0</v>
      </c>
    </row>
    <row r="573" spans="1:14" x14ac:dyDescent="0.35">
      <c r="A573" t="s">
        <v>527</v>
      </c>
      <c r="C573">
        <v>7</v>
      </c>
      <c r="D573" t="s">
        <v>454</v>
      </c>
      <c r="F573">
        <v>0</v>
      </c>
      <c r="G573">
        <v>0</v>
      </c>
      <c r="H573">
        <v>0</v>
      </c>
      <c r="J573">
        <v>0</v>
      </c>
      <c r="K573">
        <v>0</v>
      </c>
      <c r="L573">
        <v>0</v>
      </c>
      <c r="N573">
        <v>0</v>
      </c>
    </row>
    <row r="574" spans="1:14" x14ac:dyDescent="0.35">
      <c r="A574" t="s">
        <v>527</v>
      </c>
      <c r="D574" t="s">
        <v>546</v>
      </c>
      <c r="F574">
        <v>0</v>
      </c>
      <c r="G574">
        <v>0</v>
      </c>
      <c r="H574">
        <v>0</v>
      </c>
      <c r="J574">
        <v>0</v>
      </c>
      <c r="K574">
        <v>0</v>
      </c>
      <c r="L574">
        <v>0</v>
      </c>
      <c r="N574">
        <v>0</v>
      </c>
    </row>
    <row r="575" spans="1:14" x14ac:dyDescent="0.35">
      <c r="A575" t="s">
        <v>527</v>
      </c>
      <c r="C575">
        <v>8</v>
      </c>
      <c r="D575" t="s">
        <v>547</v>
      </c>
      <c r="F575">
        <v>0</v>
      </c>
      <c r="G575">
        <v>0</v>
      </c>
      <c r="H575">
        <v>0</v>
      </c>
      <c r="J575">
        <v>0</v>
      </c>
      <c r="K575">
        <v>0</v>
      </c>
      <c r="L575">
        <v>0</v>
      </c>
      <c r="N575">
        <v>0</v>
      </c>
    </row>
    <row r="576" spans="1:14" x14ac:dyDescent="0.35">
      <c r="A576" t="s">
        <v>527</v>
      </c>
      <c r="C576">
        <v>9</v>
      </c>
      <c r="D576" t="s">
        <v>548</v>
      </c>
      <c r="F576">
        <v>0</v>
      </c>
      <c r="G576">
        <v>0</v>
      </c>
      <c r="H576">
        <v>0</v>
      </c>
      <c r="J576">
        <v>0</v>
      </c>
      <c r="K576">
        <v>0</v>
      </c>
      <c r="L576">
        <v>0</v>
      </c>
      <c r="N576">
        <v>0</v>
      </c>
    </row>
    <row r="577" spans="1:14" x14ac:dyDescent="0.35">
      <c r="A577" t="s">
        <v>527</v>
      </c>
      <c r="C577">
        <v>10</v>
      </c>
      <c r="D577" t="s">
        <v>549</v>
      </c>
      <c r="F577">
        <v>0</v>
      </c>
      <c r="G577">
        <v>0</v>
      </c>
      <c r="H577">
        <v>0</v>
      </c>
      <c r="J577">
        <v>0</v>
      </c>
      <c r="K577">
        <v>0</v>
      </c>
      <c r="L577">
        <v>0</v>
      </c>
      <c r="N577">
        <v>0</v>
      </c>
    </row>
    <row r="578" spans="1:14" x14ac:dyDescent="0.35">
      <c r="A578" t="s">
        <v>527</v>
      </c>
      <c r="C578">
        <v>11</v>
      </c>
      <c r="D578" t="s">
        <v>550</v>
      </c>
      <c r="F578">
        <v>0</v>
      </c>
      <c r="G578">
        <v>0</v>
      </c>
      <c r="H578">
        <v>0</v>
      </c>
      <c r="J578">
        <v>0</v>
      </c>
      <c r="K578">
        <v>0</v>
      </c>
      <c r="L578">
        <v>0</v>
      </c>
      <c r="N578">
        <v>0</v>
      </c>
    </row>
    <row r="579" spans="1:14" x14ac:dyDescent="0.35">
      <c r="A579" t="s">
        <v>527</v>
      </c>
      <c r="C579">
        <v>12</v>
      </c>
      <c r="D579" t="s">
        <v>551</v>
      </c>
      <c r="F579">
        <v>0</v>
      </c>
      <c r="G579">
        <v>0</v>
      </c>
      <c r="H579">
        <v>0</v>
      </c>
      <c r="J579">
        <v>0</v>
      </c>
      <c r="K579">
        <v>0</v>
      </c>
      <c r="L579">
        <v>0</v>
      </c>
      <c r="N579">
        <v>0</v>
      </c>
    </row>
    <row r="580" spans="1:14" x14ac:dyDescent="0.35">
      <c r="A580" t="s">
        <v>527</v>
      </c>
      <c r="C580">
        <v>13</v>
      </c>
      <c r="D580" t="s">
        <v>552</v>
      </c>
      <c r="F580">
        <v>0</v>
      </c>
      <c r="G580">
        <v>0</v>
      </c>
      <c r="H580">
        <v>0</v>
      </c>
      <c r="J580">
        <v>0</v>
      </c>
      <c r="K580">
        <v>0</v>
      </c>
      <c r="L580">
        <v>0</v>
      </c>
      <c r="N580">
        <v>0</v>
      </c>
    </row>
    <row r="581" spans="1:14" x14ac:dyDescent="0.35">
      <c r="A581" t="s">
        <v>527</v>
      </c>
      <c r="C581">
        <v>14</v>
      </c>
      <c r="D581" t="s">
        <v>553</v>
      </c>
      <c r="F581">
        <v>0</v>
      </c>
      <c r="G581">
        <v>0</v>
      </c>
      <c r="H581">
        <v>0</v>
      </c>
      <c r="J581">
        <v>0</v>
      </c>
      <c r="K581">
        <v>0</v>
      </c>
      <c r="L581">
        <v>0</v>
      </c>
      <c r="N581">
        <v>0</v>
      </c>
    </row>
    <row r="582" spans="1:14" x14ac:dyDescent="0.35">
      <c r="A582" t="s">
        <v>527</v>
      </c>
      <c r="C582">
        <v>15</v>
      </c>
      <c r="D582" t="s">
        <v>554</v>
      </c>
      <c r="F582">
        <v>0</v>
      </c>
      <c r="G582">
        <v>0</v>
      </c>
      <c r="H582">
        <v>0</v>
      </c>
      <c r="J582">
        <v>0</v>
      </c>
      <c r="K582">
        <v>0</v>
      </c>
      <c r="L582">
        <v>0</v>
      </c>
      <c r="N582">
        <v>0</v>
      </c>
    </row>
    <row r="583" spans="1:14" x14ac:dyDescent="0.35">
      <c r="A583" t="s">
        <v>527</v>
      </c>
      <c r="D583" t="s">
        <v>555</v>
      </c>
      <c r="F583">
        <v>0</v>
      </c>
      <c r="G583">
        <v>0</v>
      </c>
      <c r="H583">
        <v>0</v>
      </c>
      <c r="J583">
        <v>0</v>
      </c>
      <c r="K583">
        <v>0</v>
      </c>
      <c r="L583">
        <v>0</v>
      </c>
      <c r="N583">
        <v>0</v>
      </c>
    </row>
    <row r="584" spans="1:14" x14ac:dyDescent="0.35">
      <c r="A584" t="s">
        <v>527</v>
      </c>
      <c r="C584">
        <v>16</v>
      </c>
      <c r="D584" t="s">
        <v>550</v>
      </c>
      <c r="F584">
        <v>0</v>
      </c>
      <c r="G584">
        <v>0</v>
      </c>
      <c r="H584">
        <v>0</v>
      </c>
      <c r="J584">
        <v>0</v>
      </c>
      <c r="K584">
        <v>0</v>
      </c>
      <c r="L584">
        <v>0</v>
      </c>
      <c r="N584">
        <v>0</v>
      </c>
    </row>
    <row r="585" spans="1:14" x14ac:dyDescent="0.35">
      <c r="A585" t="s">
        <v>527</v>
      </c>
      <c r="C585">
        <v>17</v>
      </c>
      <c r="D585" t="s">
        <v>556</v>
      </c>
      <c r="F585">
        <v>0</v>
      </c>
      <c r="G585">
        <v>0</v>
      </c>
      <c r="H585">
        <v>0</v>
      </c>
      <c r="J585">
        <v>0</v>
      </c>
      <c r="K585">
        <v>0</v>
      </c>
      <c r="L585">
        <v>0</v>
      </c>
      <c r="N585">
        <v>0</v>
      </c>
    </row>
    <row r="586" spans="1:14" x14ac:dyDescent="0.35">
      <c r="A586" t="s">
        <v>527</v>
      </c>
      <c r="C586">
        <v>18</v>
      </c>
      <c r="D586" t="s">
        <v>557</v>
      </c>
      <c r="F586">
        <v>0</v>
      </c>
      <c r="G586">
        <v>0</v>
      </c>
      <c r="H586">
        <v>0</v>
      </c>
      <c r="J586">
        <v>0</v>
      </c>
      <c r="K586">
        <v>0</v>
      </c>
      <c r="L586">
        <v>0</v>
      </c>
      <c r="N586">
        <v>0</v>
      </c>
    </row>
    <row r="587" spans="1:14" x14ac:dyDescent="0.35">
      <c r="A587" t="s">
        <v>527</v>
      </c>
      <c r="C587">
        <v>19</v>
      </c>
      <c r="D587" t="s">
        <v>558</v>
      </c>
      <c r="F587">
        <v>0</v>
      </c>
      <c r="G587">
        <v>0</v>
      </c>
      <c r="H587">
        <v>0</v>
      </c>
      <c r="J587">
        <v>0</v>
      </c>
      <c r="K587">
        <v>0</v>
      </c>
      <c r="L587">
        <v>0</v>
      </c>
      <c r="N587">
        <v>0</v>
      </c>
    </row>
    <row r="588" spans="1:14" x14ac:dyDescent="0.35">
      <c r="A588" t="s">
        <v>527</v>
      </c>
      <c r="C588">
        <v>20</v>
      </c>
      <c r="D588" t="s">
        <v>559</v>
      </c>
      <c r="F588">
        <v>0</v>
      </c>
      <c r="G588">
        <v>0</v>
      </c>
      <c r="H588">
        <v>0</v>
      </c>
      <c r="J588">
        <v>0</v>
      </c>
      <c r="K588">
        <v>0</v>
      </c>
      <c r="L588">
        <v>0</v>
      </c>
      <c r="N588">
        <v>0</v>
      </c>
    </row>
    <row r="589" spans="1:14" x14ac:dyDescent="0.35">
      <c r="A589" t="s">
        <v>527</v>
      </c>
      <c r="C589">
        <v>21</v>
      </c>
      <c r="D589" t="s">
        <v>560</v>
      </c>
      <c r="F589">
        <v>0</v>
      </c>
      <c r="G589">
        <v>0</v>
      </c>
      <c r="H589">
        <v>0</v>
      </c>
      <c r="J589">
        <v>0</v>
      </c>
      <c r="K589">
        <v>0</v>
      </c>
      <c r="L589">
        <v>0</v>
      </c>
      <c r="N589">
        <v>0</v>
      </c>
    </row>
    <row r="590" spans="1:14" x14ac:dyDescent="0.35">
      <c r="A590" t="s">
        <v>527</v>
      </c>
      <c r="C590">
        <v>22</v>
      </c>
      <c r="D590" t="s">
        <v>561</v>
      </c>
      <c r="F590">
        <v>0</v>
      </c>
      <c r="G590">
        <v>0</v>
      </c>
      <c r="H590">
        <v>0</v>
      </c>
      <c r="J590">
        <v>0</v>
      </c>
      <c r="K590">
        <v>0</v>
      </c>
      <c r="L590">
        <v>0</v>
      </c>
      <c r="N590">
        <v>0</v>
      </c>
    </row>
    <row r="591" spans="1:14" x14ac:dyDescent="0.35">
      <c r="A591" t="s">
        <v>527</v>
      </c>
      <c r="C591">
        <v>23</v>
      </c>
      <c r="D591" t="s">
        <v>562</v>
      </c>
      <c r="F591">
        <v>0</v>
      </c>
      <c r="G591">
        <v>0</v>
      </c>
      <c r="H591">
        <v>0</v>
      </c>
      <c r="J591">
        <v>0</v>
      </c>
      <c r="K591">
        <v>0</v>
      </c>
      <c r="L591">
        <v>0</v>
      </c>
      <c r="N591">
        <v>0</v>
      </c>
    </row>
    <row r="592" spans="1:14" x14ac:dyDescent="0.35">
      <c r="A592" t="s">
        <v>527</v>
      </c>
      <c r="C592">
        <v>24</v>
      </c>
      <c r="D592" t="s">
        <v>563</v>
      </c>
      <c r="F592">
        <v>0</v>
      </c>
      <c r="G592">
        <v>0</v>
      </c>
      <c r="H592">
        <v>0</v>
      </c>
      <c r="J592">
        <v>0</v>
      </c>
      <c r="K592">
        <v>0</v>
      </c>
      <c r="L592">
        <v>0</v>
      </c>
      <c r="N592">
        <v>0</v>
      </c>
    </row>
    <row r="593" spans="1:14" x14ac:dyDescent="0.35">
      <c r="A593" t="s">
        <v>527</v>
      </c>
      <c r="C593">
        <v>25</v>
      </c>
      <c r="D593" t="s">
        <v>564</v>
      </c>
      <c r="F593">
        <v>0</v>
      </c>
      <c r="G593">
        <v>0</v>
      </c>
      <c r="H593">
        <v>0</v>
      </c>
      <c r="J593">
        <v>0</v>
      </c>
      <c r="K593">
        <v>0</v>
      </c>
      <c r="L593">
        <v>0</v>
      </c>
      <c r="N593">
        <v>0</v>
      </c>
    </row>
    <row r="594" spans="1:14" x14ac:dyDescent="0.35">
      <c r="A594" t="s">
        <v>527</v>
      </c>
      <c r="D594" t="s">
        <v>565</v>
      </c>
      <c r="F594">
        <v>4619306495</v>
      </c>
      <c r="G594">
        <v>0</v>
      </c>
      <c r="H594">
        <v>4619306495</v>
      </c>
      <c r="J594">
        <v>4619713477</v>
      </c>
      <c r="K594">
        <v>0</v>
      </c>
      <c r="L594">
        <v>4619713477</v>
      </c>
      <c r="N594">
        <v>-406982</v>
      </c>
    </row>
    <row r="595" spans="1:14" x14ac:dyDescent="0.35">
      <c r="A595" t="s">
        <v>527</v>
      </c>
      <c r="C595">
        <v>26</v>
      </c>
      <c r="D595" t="s">
        <v>432</v>
      </c>
      <c r="F595">
        <v>0</v>
      </c>
      <c r="G595">
        <v>0</v>
      </c>
      <c r="H595">
        <v>0</v>
      </c>
      <c r="J595">
        <v>0</v>
      </c>
      <c r="K595">
        <v>0</v>
      </c>
      <c r="L595">
        <v>0</v>
      </c>
      <c r="N595">
        <v>0</v>
      </c>
    </row>
    <row r="596" spans="1:14" x14ac:dyDescent="0.35">
      <c r="A596" t="s">
        <v>527</v>
      </c>
      <c r="C596">
        <v>27</v>
      </c>
      <c r="D596" t="s">
        <v>566</v>
      </c>
      <c r="F596">
        <v>3891381765</v>
      </c>
      <c r="G596">
        <v>0</v>
      </c>
      <c r="H596">
        <v>3891381765</v>
      </c>
      <c r="J596">
        <v>3891381765</v>
      </c>
      <c r="K596">
        <v>0</v>
      </c>
      <c r="L596">
        <v>3891381765</v>
      </c>
      <c r="N596">
        <v>0</v>
      </c>
    </row>
    <row r="597" spans="1:14" x14ac:dyDescent="0.35">
      <c r="A597" t="s">
        <v>527</v>
      </c>
      <c r="C597">
        <v>28</v>
      </c>
      <c r="D597" t="s">
        <v>567</v>
      </c>
      <c r="F597">
        <v>0</v>
      </c>
      <c r="G597">
        <v>0</v>
      </c>
      <c r="H597">
        <v>0</v>
      </c>
      <c r="J597">
        <v>0</v>
      </c>
      <c r="K597">
        <v>0</v>
      </c>
      <c r="L597">
        <v>0</v>
      </c>
      <c r="N597">
        <v>0</v>
      </c>
    </row>
    <row r="598" spans="1:14" x14ac:dyDescent="0.35">
      <c r="A598" t="s">
        <v>527</v>
      </c>
      <c r="C598" t="s">
        <v>568</v>
      </c>
      <c r="D598" t="s">
        <v>434</v>
      </c>
      <c r="F598">
        <v>0</v>
      </c>
      <c r="G598">
        <v>0</v>
      </c>
      <c r="H598">
        <v>0</v>
      </c>
      <c r="J598">
        <v>0</v>
      </c>
      <c r="K598">
        <v>0</v>
      </c>
      <c r="L598">
        <v>0</v>
      </c>
      <c r="N598">
        <v>0</v>
      </c>
    </row>
    <row r="599" spans="1:14" x14ac:dyDescent="0.35">
      <c r="A599" t="s">
        <v>527</v>
      </c>
      <c r="C599" t="s">
        <v>569</v>
      </c>
      <c r="D599" t="s">
        <v>570</v>
      </c>
      <c r="F599">
        <v>0</v>
      </c>
      <c r="G599">
        <v>0</v>
      </c>
      <c r="H599">
        <v>0</v>
      </c>
      <c r="J599">
        <v>0</v>
      </c>
      <c r="K599">
        <v>0</v>
      </c>
      <c r="L599">
        <v>0</v>
      </c>
      <c r="N599">
        <v>0</v>
      </c>
    </row>
    <row r="600" spans="1:14" x14ac:dyDescent="0.35">
      <c r="A600" t="s">
        <v>527</v>
      </c>
      <c r="C600">
        <v>30</v>
      </c>
      <c r="D600" t="s">
        <v>571</v>
      </c>
      <c r="F600">
        <v>682759738</v>
      </c>
      <c r="G600">
        <v>0</v>
      </c>
      <c r="H600">
        <v>682759738</v>
      </c>
      <c r="J600">
        <v>682759738</v>
      </c>
      <c r="K600">
        <v>0</v>
      </c>
      <c r="L600">
        <v>682759738</v>
      </c>
      <c r="N600">
        <v>0</v>
      </c>
    </row>
    <row r="601" spans="1:14" x14ac:dyDescent="0.35">
      <c r="A601" t="s">
        <v>527</v>
      </c>
      <c r="C601">
        <v>31</v>
      </c>
      <c r="D601" t="s">
        <v>572</v>
      </c>
      <c r="F601">
        <v>0</v>
      </c>
      <c r="G601">
        <v>0</v>
      </c>
      <c r="H601">
        <v>0</v>
      </c>
      <c r="J601">
        <v>0</v>
      </c>
      <c r="K601">
        <v>0</v>
      </c>
      <c r="L601">
        <v>0</v>
      </c>
      <c r="N601">
        <v>0</v>
      </c>
    </row>
    <row r="602" spans="1:14" x14ac:dyDescent="0.35">
      <c r="A602" t="s">
        <v>527</v>
      </c>
      <c r="C602">
        <v>32</v>
      </c>
      <c r="D602" t="s">
        <v>573</v>
      </c>
      <c r="F602">
        <v>5390771</v>
      </c>
      <c r="G602">
        <v>0</v>
      </c>
      <c r="H602">
        <v>5390771</v>
      </c>
      <c r="J602">
        <v>5797753</v>
      </c>
      <c r="K602">
        <v>0</v>
      </c>
      <c r="L602">
        <v>5797753</v>
      </c>
      <c r="N602">
        <v>-406982</v>
      </c>
    </row>
    <row r="603" spans="1:14" x14ac:dyDescent="0.35">
      <c r="A603" t="s">
        <v>527</v>
      </c>
      <c r="C603">
        <v>33</v>
      </c>
      <c r="D603" t="s">
        <v>574</v>
      </c>
      <c r="F603">
        <v>0</v>
      </c>
      <c r="G603">
        <v>0</v>
      </c>
      <c r="H603">
        <v>0</v>
      </c>
      <c r="J603">
        <v>0</v>
      </c>
      <c r="K603">
        <v>0</v>
      </c>
      <c r="L603">
        <v>0</v>
      </c>
      <c r="N603">
        <v>0</v>
      </c>
    </row>
    <row r="604" spans="1:14" x14ac:dyDescent="0.35">
      <c r="A604" t="s">
        <v>527</v>
      </c>
      <c r="C604">
        <v>34</v>
      </c>
      <c r="D604" t="s">
        <v>575</v>
      </c>
      <c r="F604">
        <v>0</v>
      </c>
      <c r="G604">
        <v>0</v>
      </c>
      <c r="H604">
        <v>0</v>
      </c>
      <c r="J604">
        <v>0</v>
      </c>
      <c r="K604">
        <v>0</v>
      </c>
      <c r="L604">
        <v>0</v>
      </c>
      <c r="N604">
        <v>0</v>
      </c>
    </row>
    <row r="605" spans="1:14" x14ac:dyDescent="0.35">
      <c r="A605" t="s">
        <v>527</v>
      </c>
      <c r="C605">
        <v>35</v>
      </c>
      <c r="D605" t="s">
        <v>576</v>
      </c>
      <c r="F605">
        <v>0</v>
      </c>
      <c r="G605">
        <v>0</v>
      </c>
      <c r="H605">
        <v>0</v>
      </c>
      <c r="J605">
        <v>0</v>
      </c>
      <c r="K605">
        <v>0</v>
      </c>
      <c r="L605">
        <v>0</v>
      </c>
      <c r="N605">
        <v>0</v>
      </c>
    </row>
    <row r="606" spans="1:14" x14ac:dyDescent="0.35">
      <c r="A606" t="s">
        <v>527</v>
      </c>
      <c r="C606">
        <v>36</v>
      </c>
      <c r="D606" t="s">
        <v>577</v>
      </c>
      <c r="F606">
        <v>0</v>
      </c>
      <c r="G606">
        <v>0</v>
      </c>
      <c r="H606">
        <v>0</v>
      </c>
      <c r="J606">
        <v>0</v>
      </c>
      <c r="K606">
        <v>0</v>
      </c>
      <c r="L606">
        <v>0</v>
      </c>
      <c r="N606">
        <v>0</v>
      </c>
    </row>
    <row r="607" spans="1:14" x14ac:dyDescent="0.35">
      <c r="A607" t="s">
        <v>527</v>
      </c>
      <c r="C607">
        <v>37</v>
      </c>
      <c r="D607" t="s">
        <v>578</v>
      </c>
      <c r="F607">
        <v>39774221</v>
      </c>
      <c r="G607">
        <v>0</v>
      </c>
      <c r="H607">
        <v>39774221</v>
      </c>
      <c r="J607">
        <v>39774221</v>
      </c>
      <c r="K607">
        <v>0</v>
      </c>
      <c r="L607">
        <v>39774221</v>
      </c>
      <c r="N607">
        <v>0</v>
      </c>
    </row>
    <row r="608" spans="1:14" x14ac:dyDescent="0.35">
      <c r="A608" t="s">
        <v>527</v>
      </c>
      <c r="C608">
        <v>38</v>
      </c>
      <c r="D608" t="s">
        <v>579</v>
      </c>
      <c r="F608">
        <v>0</v>
      </c>
      <c r="G608">
        <v>0</v>
      </c>
      <c r="H608">
        <v>0</v>
      </c>
      <c r="J608">
        <v>0</v>
      </c>
      <c r="K608">
        <v>0</v>
      </c>
      <c r="L608">
        <v>0</v>
      </c>
      <c r="N608">
        <v>0</v>
      </c>
    </row>
    <row r="609" spans="1:14" x14ac:dyDescent="0.35">
      <c r="A609" t="s">
        <v>527</v>
      </c>
      <c r="C609">
        <v>39</v>
      </c>
      <c r="D609" t="s">
        <v>580</v>
      </c>
      <c r="F609">
        <v>0</v>
      </c>
      <c r="G609">
        <v>0</v>
      </c>
      <c r="H609">
        <v>0</v>
      </c>
      <c r="J609">
        <v>0</v>
      </c>
      <c r="K609">
        <v>0</v>
      </c>
      <c r="L609">
        <v>0</v>
      </c>
      <c r="N609">
        <v>0</v>
      </c>
    </row>
    <row r="610" spans="1:14" x14ac:dyDescent="0.35">
      <c r="A610" t="s">
        <v>527</v>
      </c>
      <c r="D610" t="s">
        <v>581</v>
      </c>
      <c r="F610">
        <v>308984319</v>
      </c>
      <c r="G610">
        <v>0</v>
      </c>
      <c r="H610">
        <v>308984319</v>
      </c>
      <c r="J610">
        <v>269850705</v>
      </c>
      <c r="K610">
        <v>0</v>
      </c>
      <c r="L610">
        <v>269850705</v>
      </c>
      <c r="N610">
        <v>39133614</v>
      </c>
    </row>
    <row r="611" spans="1:14" x14ac:dyDescent="0.35">
      <c r="A611" t="s">
        <v>527</v>
      </c>
      <c r="C611">
        <v>40</v>
      </c>
      <c r="D611" t="s">
        <v>582</v>
      </c>
      <c r="F611">
        <v>0</v>
      </c>
      <c r="G611">
        <v>0</v>
      </c>
      <c r="H611">
        <v>0</v>
      </c>
      <c r="J611">
        <v>5811395</v>
      </c>
      <c r="K611">
        <v>0</v>
      </c>
      <c r="L611">
        <v>5811395</v>
      </c>
      <c r="N611">
        <v>-5811395</v>
      </c>
    </row>
    <row r="612" spans="1:14" x14ac:dyDescent="0.35">
      <c r="A612" t="s">
        <v>527</v>
      </c>
      <c r="C612">
        <v>41</v>
      </c>
      <c r="D612" t="s">
        <v>583</v>
      </c>
      <c r="F612">
        <v>0</v>
      </c>
      <c r="G612">
        <v>0</v>
      </c>
      <c r="H612">
        <v>0</v>
      </c>
      <c r="J612">
        <v>90404467</v>
      </c>
      <c r="K612">
        <v>0</v>
      </c>
      <c r="L612">
        <v>90404467</v>
      </c>
      <c r="N612">
        <v>-90404467</v>
      </c>
    </row>
    <row r="613" spans="1:14" x14ac:dyDescent="0.35">
      <c r="A613" t="s">
        <v>527</v>
      </c>
      <c r="C613">
        <v>42</v>
      </c>
      <c r="D613" t="s">
        <v>584</v>
      </c>
      <c r="F613">
        <v>0</v>
      </c>
      <c r="G613">
        <v>0</v>
      </c>
      <c r="H613">
        <v>0</v>
      </c>
      <c r="J613">
        <v>112863713</v>
      </c>
      <c r="K613">
        <v>0</v>
      </c>
      <c r="L613">
        <v>112863713</v>
      </c>
      <c r="N613">
        <v>-112863713</v>
      </c>
    </row>
    <row r="614" spans="1:14" x14ac:dyDescent="0.35">
      <c r="A614" t="s">
        <v>527</v>
      </c>
      <c r="C614">
        <v>43</v>
      </c>
      <c r="D614" t="s">
        <v>585</v>
      </c>
      <c r="F614">
        <v>263417604</v>
      </c>
      <c r="G614">
        <v>0</v>
      </c>
      <c r="H614">
        <v>263417604</v>
      </c>
      <c r="J614">
        <v>3788630</v>
      </c>
      <c r="K614">
        <v>0</v>
      </c>
      <c r="L614">
        <v>3788630</v>
      </c>
      <c r="N614">
        <v>259628974</v>
      </c>
    </row>
    <row r="615" spans="1:14" x14ac:dyDescent="0.35">
      <c r="A615" t="s">
        <v>527</v>
      </c>
      <c r="C615">
        <v>44</v>
      </c>
      <c r="D615" t="s">
        <v>586</v>
      </c>
      <c r="F615">
        <v>0</v>
      </c>
      <c r="G615">
        <v>0</v>
      </c>
      <c r="H615">
        <v>0</v>
      </c>
      <c r="J615">
        <v>56408654</v>
      </c>
      <c r="K615">
        <v>0</v>
      </c>
      <c r="L615">
        <v>56408654</v>
      </c>
      <c r="N615">
        <v>-56408654</v>
      </c>
    </row>
    <row r="616" spans="1:14" x14ac:dyDescent="0.35">
      <c r="A616" t="s">
        <v>527</v>
      </c>
      <c r="C616">
        <v>45</v>
      </c>
      <c r="D616" t="s">
        <v>587</v>
      </c>
      <c r="F616">
        <v>0</v>
      </c>
      <c r="G616">
        <v>0</v>
      </c>
      <c r="H616">
        <v>0</v>
      </c>
      <c r="J616">
        <v>573846</v>
      </c>
      <c r="K616">
        <v>0</v>
      </c>
      <c r="L616">
        <v>573846</v>
      </c>
      <c r="N616">
        <v>-573846</v>
      </c>
    </row>
    <row r="617" spans="1:14" x14ac:dyDescent="0.35">
      <c r="A617" t="s">
        <v>527</v>
      </c>
      <c r="C617">
        <v>46</v>
      </c>
      <c r="D617" t="s">
        <v>588</v>
      </c>
      <c r="F617">
        <v>0</v>
      </c>
      <c r="G617">
        <v>0</v>
      </c>
      <c r="H617">
        <v>0</v>
      </c>
      <c r="J617">
        <v>0</v>
      </c>
      <c r="K617">
        <v>0</v>
      </c>
      <c r="L617">
        <v>0</v>
      </c>
      <c r="N617">
        <v>0</v>
      </c>
    </row>
    <row r="618" spans="1:14" x14ac:dyDescent="0.35">
      <c r="A618" t="s">
        <v>527</v>
      </c>
      <c r="C618">
        <v>47</v>
      </c>
      <c r="D618" t="s">
        <v>589</v>
      </c>
      <c r="F618">
        <v>45566715</v>
      </c>
      <c r="G618">
        <v>0</v>
      </c>
      <c r="H618">
        <v>45566715</v>
      </c>
      <c r="J618">
        <v>0</v>
      </c>
      <c r="K618">
        <v>0</v>
      </c>
      <c r="L618">
        <v>0</v>
      </c>
      <c r="N618">
        <v>45566715</v>
      </c>
    </row>
    <row r="619" spans="1:14" x14ac:dyDescent="0.35">
      <c r="A619" t="s">
        <v>527</v>
      </c>
      <c r="D619" t="s">
        <v>590</v>
      </c>
      <c r="F619">
        <v>0</v>
      </c>
      <c r="G619">
        <v>0</v>
      </c>
      <c r="H619">
        <v>0</v>
      </c>
      <c r="J619">
        <v>0</v>
      </c>
      <c r="K619">
        <v>0</v>
      </c>
      <c r="L619">
        <v>0</v>
      </c>
      <c r="N619">
        <v>0</v>
      </c>
    </row>
    <row r="620" spans="1:14" x14ac:dyDescent="0.35">
      <c r="A620" t="s">
        <v>527</v>
      </c>
      <c r="C620">
        <v>48</v>
      </c>
      <c r="D620" t="s">
        <v>229</v>
      </c>
      <c r="F620">
        <v>0</v>
      </c>
      <c r="G620">
        <v>0</v>
      </c>
      <c r="H620">
        <v>0</v>
      </c>
      <c r="J620">
        <v>0</v>
      </c>
      <c r="K620">
        <v>0</v>
      </c>
      <c r="L620">
        <v>0</v>
      </c>
      <c r="N620">
        <v>0</v>
      </c>
    </row>
    <row r="621" spans="1:14" x14ac:dyDescent="0.35">
      <c r="A621" t="s">
        <v>527</v>
      </c>
      <c r="C621">
        <v>49</v>
      </c>
      <c r="D621" t="s">
        <v>591</v>
      </c>
      <c r="F621">
        <v>0</v>
      </c>
      <c r="G621">
        <v>0</v>
      </c>
      <c r="H621">
        <v>0</v>
      </c>
      <c r="J621">
        <v>0</v>
      </c>
      <c r="K621">
        <v>0</v>
      </c>
      <c r="L621">
        <v>0</v>
      </c>
      <c r="N621">
        <v>0</v>
      </c>
    </row>
    <row r="622" spans="1:14" x14ac:dyDescent="0.35">
      <c r="A622" t="s">
        <v>527</v>
      </c>
      <c r="C622">
        <v>50</v>
      </c>
      <c r="D622" t="s">
        <v>592</v>
      </c>
      <c r="F622">
        <v>0</v>
      </c>
      <c r="G622">
        <v>0</v>
      </c>
      <c r="H622">
        <v>0</v>
      </c>
      <c r="J622">
        <v>0</v>
      </c>
      <c r="K622">
        <v>0</v>
      </c>
      <c r="L622">
        <v>0</v>
      </c>
      <c r="N622">
        <v>0</v>
      </c>
    </row>
    <row r="623" spans="1:14" x14ac:dyDescent="0.35">
      <c r="A623" t="s">
        <v>527</v>
      </c>
      <c r="D623" t="s">
        <v>593</v>
      </c>
      <c r="F623">
        <v>0</v>
      </c>
      <c r="G623">
        <v>0</v>
      </c>
      <c r="H623">
        <v>0</v>
      </c>
      <c r="J623">
        <v>0</v>
      </c>
      <c r="K623">
        <v>0</v>
      </c>
      <c r="L623">
        <v>0</v>
      </c>
      <c r="N623">
        <v>0</v>
      </c>
    </row>
    <row r="624" spans="1:14" x14ac:dyDescent="0.35">
      <c r="A624" t="s">
        <v>527</v>
      </c>
      <c r="C624">
        <v>51</v>
      </c>
      <c r="D624" t="s">
        <v>594</v>
      </c>
      <c r="F624">
        <v>0</v>
      </c>
      <c r="G624">
        <v>0</v>
      </c>
      <c r="H624">
        <v>0</v>
      </c>
      <c r="J624">
        <v>0</v>
      </c>
      <c r="K624">
        <v>0</v>
      </c>
      <c r="L624">
        <v>0</v>
      </c>
      <c r="N624">
        <v>0</v>
      </c>
    </row>
    <row r="625" spans="1:14" x14ac:dyDescent="0.35">
      <c r="A625" t="s">
        <v>527</v>
      </c>
      <c r="C625">
        <v>52</v>
      </c>
      <c r="D625" t="s">
        <v>592</v>
      </c>
      <c r="F625">
        <v>0</v>
      </c>
      <c r="G625">
        <v>0</v>
      </c>
      <c r="H625">
        <v>0</v>
      </c>
      <c r="J625">
        <v>0</v>
      </c>
      <c r="K625">
        <v>0</v>
      </c>
      <c r="L625">
        <v>0</v>
      </c>
      <c r="N625">
        <v>0</v>
      </c>
    </row>
    <row r="626" spans="1:14" x14ac:dyDescent="0.35">
      <c r="A626" t="s">
        <v>527</v>
      </c>
      <c r="D626" t="s">
        <v>595</v>
      </c>
      <c r="F626">
        <v>22099694</v>
      </c>
      <c r="G626">
        <v>0</v>
      </c>
      <c r="H626">
        <v>22099694</v>
      </c>
      <c r="J626">
        <v>22099694</v>
      </c>
      <c r="K626">
        <v>0</v>
      </c>
      <c r="L626">
        <v>22099694</v>
      </c>
      <c r="N626">
        <v>0</v>
      </c>
    </row>
    <row r="627" spans="1:14" x14ac:dyDescent="0.35">
      <c r="A627" t="s">
        <v>527</v>
      </c>
      <c r="C627">
        <v>53</v>
      </c>
      <c r="D627" t="s">
        <v>596</v>
      </c>
      <c r="F627">
        <v>22099694</v>
      </c>
      <c r="G627">
        <v>0</v>
      </c>
      <c r="H627">
        <v>22099694</v>
      </c>
      <c r="J627">
        <v>22099694</v>
      </c>
      <c r="K627">
        <v>0</v>
      </c>
      <c r="L627">
        <v>22099694</v>
      </c>
      <c r="N627">
        <v>0</v>
      </c>
    </row>
    <row r="628" spans="1:14" x14ac:dyDescent="0.35">
      <c r="A628" t="s">
        <v>527</v>
      </c>
      <c r="D628" t="s">
        <v>597</v>
      </c>
      <c r="F628">
        <v>171008028</v>
      </c>
      <c r="G628">
        <v>0</v>
      </c>
      <c r="H628">
        <v>171008028</v>
      </c>
      <c r="J628">
        <v>171008028</v>
      </c>
      <c r="K628">
        <v>0</v>
      </c>
      <c r="L628">
        <v>171008028</v>
      </c>
      <c r="N628">
        <v>0</v>
      </c>
    </row>
    <row r="629" spans="1:14" x14ac:dyDescent="0.35">
      <c r="A629" t="s">
        <v>527</v>
      </c>
      <c r="C629">
        <v>54</v>
      </c>
      <c r="D629" t="s">
        <v>598</v>
      </c>
      <c r="F629">
        <v>171008028</v>
      </c>
      <c r="G629">
        <v>0</v>
      </c>
      <c r="H629">
        <v>171008028</v>
      </c>
      <c r="J629">
        <v>171008028</v>
      </c>
      <c r="K629">
        <v>0</v>
      </c>
      <c r="L629">
        <v>171008028</v>
      </c>
      <c r="N629">
        <v>0</v>
      </c>
    </row>
    <row r="630" spans="1:14" x14ac:dyDescent="0.35">
      <c r="A630" t="s">
        <v>527</v>
      </c>
      <c r="D630" t="s">
        <v>359</v>
      </c>
      <c r="F630">
        <v>0</v>
      </c>
      <c r="G630">
        <v>0</v>
      </c>
      <c r="H630">
        <v>0</v>
      </c>
      <c r="I630">
        <v>808920</v>
      </c>
      <c r="J630">
        <v>96210</v>
      </c>
      <c r="K630">
        <v>0</v>
      </c>
      <c r="L630">
        <v>96210</v>
      </c>
      <c r="N630">
        <v>-96210</v>
      </c>
    </row>
    <row r="631" spans="1:14" x14ac:dyDescent="0.35">
      <c r="A631" t="s">
        <v>527</v>
      </c>
      <c r="C631">
        <v>55</v>
      </c>
      <c r="D631" t="s">
        <v>599</v>
      </c>
      <c r="G631">
        <v>0</v>
      </c>
      <c r="H631">
        <v>0</v>
      </c>
      <c r="J631">
        <v>96210</v>
      </c>
      <c r="K631">
        <v>0</v>
      </c>
      <c r="L631">
        <v>96210</v>
      </c>
      <c r="N631">
        <v>-96210</v>
      </c>
    </row>
    <row r="632" spans="1:14" x14ac:dyDescent="0.35">
      <c r="A632" t="s">
        <v>527</v>
      </c>
      <c r="B632" t="s">
        <v>608</v>
      </c>
      <c r="C632" s="285" t="s">
        <v>529</v>
      </c>
      <c r="D632" s="285" t="s">
        <v>530</v>
      </c>
      <c r="E632" s="285"/>
      <c r="F632" s="285" t="s">
        <v>531</v>
      </c>
      <c r="G632" s="285"/>
      <c r="H632" s="285"/>
      <c r="I632" s="285"/>
      <c r="J632" s="285" t="s">
        <v>532</v>
      </c>
      <c r="K632" s="285"/>
      <c r="L632" s="285"/>
      <c r="M632" s="285"/>
      <c r="N632" s="285" t="s">
        <v>533</v>
      </c>
    </row>
    <row r="633" spans="1:14" x14ac:dyDescent="0.35">
      <c r="A633" t="s">
        <v>527</v>
      </c>
      <c r="C633" s="285"/>
      <c r="D633" s="285"/>
      <c r="E633" s="285"/>
      <c r="F633" s="285" t="s">
        <v>534</v>
      </c>
      <c r="G633" s="285" t="s">
        <v>535</v>
      </c>
      <c r="H633" s="285" t="s">
        <v>536</v>
      </c>
      <c r="I633" s="285"/>
      <c r="J633" s="285" t="s">
        <v>534</v>
      </c>
      <c r="K633" s="285" t="s">
        <v>535</v>
      </c>
      <c r="L633" s="285" t="s">
        <v>536</v>
      </c>
      <c r="M633" s="285"/>
      <c r="N633" s="285"/>
    </row>
    <row r="634" spans="1:14" x14ac:dyDescent="0.35">
      <c r="A634" t="s">
        <v>527</v>
      </c>
      <c r="C634" s="285" t="s">
        <v>537</v>
      </c>
      <c r="D634" s="285"/>
      <c r="E634" s="285"/>
      <c r="F634" s="285">
        <v>0</v>
      </c>
      <c r="G634" s="285">
        <v>0</v>
      </c>
      <c r="H634" s="285">
        <v>0</v>
      </c>
      <c r="I634" s="285"/>
      <c r="J634" s="285">
        <v>0</v>
      </c>
      <c r="K634" s="285">
        <v>0</v>
      </c>
      <c r="L634" s="285">
        <v>0</v>
      </c>
      <c r="M634" s="285"/>
      <c r="N634" s="285">
        <v>0</v>
      </c>
    </row>
    <row r="635" spans="1:14" x14ac:dyDescent="0.35">
      <c r="A635" t="s">
        <v>527</v>
      </c>
      <c r="C635" s="285">
        <v>1</v>
      </c>
      <c r="D635" s="285" t="s">
        <v>538</v>
      </c>
      <c r="E635" s="285"/>
      <c r="F635" s="285">
        <v>0</v>
      </c>
      <c r="G635" s="285">
        <v>0</v>
      </c>
      <c r="H635" s="285">
        <v>0</v>
      </c>
      <c r="I635" s="285"/>
      <c r="J635" s="285">
        <v>0</v>
      </c>
      <c r="K635" s="285">
        <v>0</v>
      </c>
      <c r="L635" s="285">
        <v>0</v>
      </c>
      <c r="M635" s="285"/>
      <c r="N635" s="285">
        <v>0</v>
      </c>
    </row>
    <row r="636" spans="1:14" x14ac:dyDescent="0.35">
      <c r="A636" t="s">
        <v>527</v>
      </c>
      <c r="C636" s="285">
        <v>2</v>
      </c>
      <c r="D636" s="285" t="s">
        <v>539</v>
      </c>
      <c r="E636" s="285"/>
      <c r="F636" s="285">
        <v>0</v>
      </c>
      <c r="G636" s="285">
        <v>0</v>
      </c>
      <c r="H636" s="285">
        <v>0</v>
      </c>
      <c r="I636" s="285"/>
      <c r="J636" s="285">
        <v>0</v>
      </c>
      <c r="K636" s="285">
        <v>0</v>
      </c>
      <c r="L636" s="285">
        <v>0</v>
      </c>
      <c r="M636" s="285"/>
      <c r="N636" s="285">
        <v>0</v>
      </c>
    </row>
    <row r="637" spans="1:14" x14ac:dyDescent="0.35">
      <c r="A637" t="s">
        <v>527</v>
      </c>
      <c r="C637" s="285" t="s">
        <v>540</v>
      </c>
      <c r="D637" s="285"/>
      <c r="E637" s="285"/>
      <c r="F637" s="285">
        <v>855828762</v>
      </c>
      <c r="G637" s="285">
        <v>-1769262</v>
      </c>
      <c r="H637" s="285">
        <v>854059500</v>
      </c>
      <c r="I637" s="285"/>
      <c r="J637" s="285">
        <v>970786930</v>
      </c>
      <c r="K637" s="285">
        <v>2064000</v>
      </c>
      <c r="L637" s="285">
        <v>972850930</v>
      </c>
      <c r="M637" s="285"/>
      <c r="N637" s="285">
        <v>-118791430</v>
      </c>
    </row>
    <row r="638" spans="1:14" x14ac:dyDescent="0.35">
      <c r="A638" t="s">
        <v>527</v>
      </c>
      <c r="C638" s="285"/>
      <c r="D638" s="285" t="s">
        <v>541</v>
      </c>
      <c r="E638" s="285"/>
      <c r="F638" s="285">
        <v>243670746</v>
      </c>
      <c r="G638" s="285">
        <v>0</v>
      </c>
      <c r="H638" s="285">
        <v>243670746</v>
      </c>
      <c r="I638" s="285"/>
      <c r="J638" s="285">
        <v>243670746</v>
      </c>
      <c r="K638" s="285">
        <v>0</v>
      </c>
      <c r="L638" s="285">
        <v>243670746</v>
      </c>
      <c r="M638" s="285"/>
      <c r="N638" s="285">
        <v>0</v>
      </c>
    </row>
    <row r="639" spans="1:14" x14ac:dyDescent="0.35">
      <c r="A639" t="s">
        <v>527</v>
      </c>
      <c r="C639" s="285">
        <v>3</v>
      </c>
      <c r="D639" s="285" t="s">
        <v>542</v>
      </c>
      <c r="E639" s="285"/>
      <c r="F639" s="285">
        <v>243670746</v>
      </c>
      <c r="G639" s="285">
        <v>0</v>
      </c>
      <c r="H639" s="285">
        <v>243670746</v>
      </c>
      <c r="I639" s="285"/>
      <c r="J639" s="285">
        <v>243670746</v>
      </c>
      <c r="K639" s="285">
        <v>0</v>
      </c>
      <c r="L639" s="285">
        <v>243670746</v>
      </c>
      <c r="M639" s="285"/>
      <c r="N639" s="285">
        <v>0</v>
      </c>
    </row>
    <row r="640" spans="1:14" x14ac:dyDescent="0.35">
      <c r="A640" t="s">
        <v>527</v>
      </c>
      <c r="C640" s="285">
        <v>4</v>
      </c>
      <c r="D640" s="285" t="s">
        <v>543</v>
      </c>
      <c r="E640" s="285"/>
      <c r="F640" s="285">
        <v>0</v>
      </c>
      <c r="G640" s="285">
        <v>0</v>
      </c>
      <c r="H640" s="285">
        <v>0</v>
      </c>
      <c r="I640" s="285"/>
      <c r="J640" s="285">
        <v>0</v>
      </c>
      <c r="K640" s="285">
        <v>0</v>
      </c>
      <c r="L640" s="285">
        <v>0</v>
      </c>
      <c r="M640" s="285"/>
      <c r="N640" s="285">
        <v>0</v>
      </c>
    </row>
    <row r="641" spans="1:14" x14ac:dyDescent="0.35">
      <c r="A641" t="s">
        <v>527</v>
      </c>
      <c r="C641" s="285">
        <v>5</v>
      </c>
      <c r="D641" s="285" t="s">
        <v>544</v>
      </c>
      <c r="E641" s="285"/>
      <c r="F641" s="285">
        <v>0</v>
      </c>
      <c r="G641" s="285">
        <v>0</v>
      </c>
      <c r="H641" s="285">
        <v>0</v>
      </c>
      <c r="I641" s="285"/>
      <c r="J641" s="285">
        <v>0</v>
      </c>
      <c r="K641" s="285">
        <v>0</v>
      </c>
      <c r="L641" s="285">
        <v>0</v>
      </c>
      <c r="M641" s="285"/>
      <c r="N641" s="285">
        <v>0</v>
      </c>
    </row>
    <row r="642" spans="1:14" x14ac:dyDescent="0.35">
      <c r="A642" t="s">
        <v>527</v>
      </c>
      <c r="C642" s="285">
        <v>6</v>
      </c>
      <c r="D642" s="285" t="s">
        <v>545</v>
      </c>
      <c r="E642" s="285"/>
      <c r="F642" s="285">
        <v>0</v>
      </c>
      <c r="G642" s="285">
        <v>0</v>
      </c>
      <c r="H642" s="285">
        <v>0</v>
      </c>
      <c r="I642" s="285"/>
      <c r="J642" s="285">
        <v>0</v>
      </c>
      <c r="K642" s="285">
        <v>0</v>
      </c>
      <c r="L642" s="285">
        <v>0</v>
      </c>
      <c r="M642" s="285"/>
      <c r="N642" s="285">
        <v>0</v>
      </c>
    </row>
    <row r="643" spans="1:14" x14ac:dyDescent="0.35">
      <c r="A643" t="s">
        <v>527</v>
      </c>
      <c r="C643" s="285">
        <v>7</v>
      </c>
      <c r="D643" s="285" t="s">
        <v>454</v>
      </c>
      <c r="E643" s="285"/>
      <c r="F643" s="285">
        <v>0</v>
      </c>
      <c r="G643" s="285">
        <v>0</v>
      </c>
      <c r="H643" s="285">
        <v>0</v>
      </c>
      <c r="I643" s="285"/>
      <c r="J643" s="285">
        <v>0</v>
      </c>
      <c r="K643" s="285">
        <v>0</v>
      </c>
      <c r="L643" s="285">
        <v>0</v>
      </c>
      <c r="M643" s="285"/>
      <c r="N643" s="285">
        <v>0</v>
      </c>
    </row>
    <row r="644" spans="1:14" x14ac:dyDescent="0.35">
      <c r="A644" t="s">
        <v>527</v>
      </c>
      <c r="C644" s="285"/>
      <c r="D644" s="285" t="s">
        <v>546</v>
      </c>
      <c r="E644" s="285"/>
      <c r="F644" s="285">
        <v>0</v>
      </c>
      <c r="G644" s="285">
        <v>0</v>
      </c>
      <c r="H644" s="285">
        <v>0</v>
      </c>
      <c r="I644" s="285"/>
      <c r="J644" s="285">
        <v>0</v>
      </c>
      <c r="K644" s="285">
        <v>0</v>
      </c>
      <c r="L644" s="285">
        <v>0</v>
      </c>
      <c r="M644" s="285"/>
      <c r="N644" s="285">
        <v>0</v>
      </c>
    </row>
    <row r="645" spans="1:14" x14ac:dyDescent="0.35">
      <c r="A645" t="s">
        <v>527</v>
      </c>
      <c r="C645" s="285">
        <v>8</v>
      </c>
      <c r="D645" s="285" t="s">
        <v>547</v>
      </c>
      <c r="E645" s="285"/>
      <c r="F645" s="285">
        <v>0</v>
      </c>
      <c r="G645" s="285">
        <v>0</v>
      </c>
      <c r="H645" s="285">
        <v>0</v>
      </c>
      <c r="I645" s="285"/>
      <c r="J645" s="285">
        <v>0</v>
      </c>
      <c r="K645" s="285">
        <v>0</v>
      </c>
      <c r="L645" s="285">
        <v>0</v>
      </c>
      <c r="M645" s="285"/>
      <c r="N645" s="285">
        <v>0</v>
      </c>
    </row>
    <row r="646" spans="1:14" x14ac:dyDescent="0.35">
      <c r="A646" t="s">
        <v>527</v>
      </c>
      <c r="C646" s="285">
        <v>9</v>
      </c>
      <c r="D646" s="285" t="s">
        <v>548</v>
      </c>
      <c r="E646" s="285"/>
      <c r="F646" s="285">
        <v>0</v>
      </c>
      <c r="G646" s="285">
        <v>0</v>
      </c>
      <c r="H646" s="285">
        <v>0</v>
      </c>
      <c r="I646" s="285"/>
      <c r="J646" s="285">
        <v>0</v>
      </c>
      <c r="K646" s="285">
        <v>0</v>
      </c>
      <c r="L646" s="285">
        <v>0</v>
      </c>
      <c r="M646" s="285"/>
      <c r="N646" s="285">
        <v>0</v>
      </c>
    </row>
    <row r="647" spans="1:14" x14ac:dyDescent="0.35">
      <c r="A647" t="s">
        <v>527</v>
      </c>
      <c r="C647" s="285">
        <v>10</v>
      </c>
      <c r="D647" s="285" t="s">
        <v>549</v>
      </c>
      <c r="E647" s="285"/>
      <c r="F647" s="285">
        <v>0</v>
      </c>
      <c r="G647" s="285">
        <v>0</v>
      </c>
      <c r="H647" s="285">
        <v>0</v>
      </c>
      <c r="I647" s="285"/>
      <c r="J647" s="285">
        <v>0</v>
      </c>
      <c r="K647" s="285">
        <v>0</v>
      </c>
      <c r="L647" s="285">
        <v>0</v>
      </c>
      <c r="M647" s="285"/>
      <c r="N647" s="285">
        <v>0</v>
      </c>
    </row>
    <row r="648" spans="1:14" x14ac:dyDescent="0.35">
      <c r="A648" t="s">
        <v>527</v>
      </c>
      <c r="C648" s="285">
        <v>11</v>
      </c>
      <c r="D648" s="285" t="s">
        <v>550</v>
      </c>
      <c r="E648" s="285"/>
      <c r="F648" s="285">
        <v>0</v>
      </c>
      <c r="G648" s="285">
        <v>0</v>
      </c>
      <c r="H648" s="285">
        <v>0</v>
      </c>
      <c r="I648" s="285"/>
      <c r="J648" s="285">
        <v>0</v>
      </c>
      <c r="K648" s="285">
        <v>0</v>
      </c>
      <c r="L648" s="285">
        <v>0</v>
      </c>
      <c r="M648" s="285"/>
      <c r="N648" s="285">
        <v>0</v>
      </c>
    </row>
    <row r="649" spans="1:14" x14ac:dyDescent="0.35">
      <c r="A649" t="s">
        <v>527</v>
      </c>
      <c r="C649" s="285">
        <v>12</v>
      </c>
      <c r="D649" s="285" t="s">
        <v>551</v>
      </c>
      <c r="E649" s="285"/>
      <c r="F649" s="285">
        <v>0</v>
      </c>
      <c r="G649" s="285">
        <v>0</v>
      </c>
      <c r="H649" s="285">
        <v>0</v>
      </c>
      <c r="I649" s="285"/>
      <c r="J649" s="285">
        <v>0</v>
      </c>
      <c r="K649" s="285">
        <v>0</v>
      </c>
      <c r="L649" s="285">
        <v>0</v>
      </c>
      <c r="M649" s="285"/>
      <c r="N649" s="285">
        <v>0</v>
      </c>
    </row>
    <row r="650" spans="1:14" x14ac:dyDescent="0.35">
      <c r="A650" t="s">
        <v>527</v>
      </c>
      <c r="C650" s="285">
        <v>13</v>
      </c>
      <c r="D650" s="285" t="s">
        <v>552</v>
      </c>
      <c r="E650" s="285"/>
      <c r="F650" s="285">
        <v>0</v>
      </c>
      <c r="G650" s="285">
        <v>0</v>
      </c>
      <c r="H650" s="285">
        <v>0</v>
      </c>
      <c r="I650" s="285"/>
      <c r="J650" s="285">
        <v>0</v>
      </c>
      <c r="K650" s="285">
        <v>0</v>
      </c>
      <c r="L650" s="285">
        <v>0</v>
      </c>
      <c r="M650" s="285"/>
      <c r="N650" s="285">
        <v>0</v>
      </c>
    </row>
    <row r="651" spans="1:14" x14ac:dyDescent="0.35">
      <c r="A651" t="s">
        <v>527</v>
      </c>
      <c r="C651" s="285">
        <v>14</v>
      </c>
      <c r="D651" s="285" t="s">
        <v>553</v>
      </c>
      <c r="E651" s="285"/>
      <c r="F651" s="285">
        <v>0</v>
      </c>
      <c r="G651" s="285">
        <v>0</v>
      </c>
      <c r="H651" s="285">
        <v>0</v>
      </c>
      <c r="I651" s="285"/>
      <c r="J651" s="285">
        <v>0</v>
      </c>
      <c r="K651" s="285">
        <v>0</v>
      </c>
      <c r="L651" s="285">
        <v>0</v>
      </c>
      <c r="M651" s="285"/>
      <c r="N651" s="285">
        <v>0</v>
      </c>
    </row>
    <row r="652" spans="1:14" x14ac:dyDescent="0.35">
      <c r="A652" t="s">
        <v>527</v>
      </c>
      <c r="C652" s="285">
        <v>15</v>
      </c>
      <c r="D652" s="285" t="s">
        <v>554</v>
      </c>
      <c r="E652" s="285"/>
      <c r="F652" s="285">
        <v>0</v>
      </c>
      <c r="G652" s="285">
        <v>0</v>
      </c>
      <c r="H652" s="285">
        <v>0</v>
      </c>
      <c r="I652" s="285"/>
      <c r="J652" s="285">
        <v>0</v>
      </c>
      <c r="K652" s="285">
        <v>0</v>
      </c>
      <c r="L652" s="285">
        <v>0</v>
      </c>
      <c r="M652" s="285"/>
      <c r="N652" s="285">
        <v>0</v>
      </c>
    </row>
    <row r="653" spans="1:14" x14ac:dyDescent="0.35">
      <c r="A653" t="s">
        <v>527</v>
      </c>
      <c r="C653" s="285"/>
      <c r="D653" s="285" t="s">
        <v>555</v>
      </c>
      <c r="E653" s="285"/>
      <c r="F653" s="285">
        <v>0</v>
      </c>
      <c r="G653" s="285">
        <v>0</v>
      </c>
      <c r="H653" s="285">
        <v>0</v>
      </c>
      <c r="I653" s="285"/>
      <c r="J653" s="285">
        <v>0</v>
      </c>
      <c r="K653" s="285">
        <v>0</v>
      </c>
      <c r="L653" s="285">
        <v>0</v>
      </c>
      <c r="M653" s="285"/>
      <c r="N653" s="285">
        <v>0</v>
      </c>
    </row>
    <row r="654" spans="1:14" x14ac:dyDescent="0.35">
      <c r="A654" t="s">
        <v>527</v>
      </c>
      <c r="C654" s="285">
        <v>16</v>
      </c>
      <c r="D654" s="285" t="s">
        <v>550</v>
      </c>
      <c r="E654" s="285"/>
      <c r="F654" s="285">
        <v>0</v>
      </c>
      <c r="G654" s="285">
        <v>0</v>
      </c>
      <c r="H654" s="285">
        <v>0</v>
      </c>
      <c r="I654" s="285"/>
      <c r="J654" s="285">
        <v>0</v>
      </c>
      <c r="K654" s="285">
        <v>0</v>
      </c>
      <c r="L654" s="285">
        <v>0</v>
      </c>
      <c r="M654" s="285"/>
      <c r="N654" s="285">
        <v>0</v>
      </c>
    </row>
    <row r="655" spans="1:14" x14ac:dyDescent="0.35">
      <c r="A655" t="s">
        <v>527</v>
      </c>
      <c r="C655" s="285">
        <v>17</v>
      </c>
      <c r="D655" s="285" t="s">
        <v>556</v>
      </c>
      <c r="E655" s="285"/>
      <c r="F655" s="285">
        <v>0</v>
      </c>
      <c r="G655" s="285">
        <v>0</v>
      </c>
      <c r="H655" s="285">
        <v>0</v>
      </c>
      <c r="I655" s="285"/>
      <c r="J655" s="285">
        <v>0</v>
      </c>
      <c r="K655" s="285">
        <v>0</v>
      </c>
      <c r="L655" s="285">
        <v>0</v>
      </c>
      <c r="M655" s="285"/>
      <c r="N655" s="285">
        <v>0</v>
      </c>
    </row>
    <row r="656" spans="1:14" x14ac:dyDescent="0.35">
      <c r="A656" t="s">
        <v>527</v>
      </c>
      <c r="C656" s="285">
        <v>18</v>
      </c>
      <c r="D656" s="285" t="s">
        <v>557</v>
      </c>
      <c r="E656" s="285"/>
      <c r="F656" s="285">
        <v>0</v>
      </c>
      <c r="G656" s="285">
        <v>0</v>
      </c>
      <c r="H656" s="285">
        <v>0</v>
      </c>
      <c r="I656" s="285"/>
      <c r="J656" s="285">
        <v>0</v>
      </c>
      <c r="K656" s="285">
        <v>0</v>
      </c>
      <c r="L656" s="285">
        <v>0</v>
      </c>
      <c r="M656" s="285"/>
      <c r="N656" s="285">
        <v>0</v>
      </c>
    </row>
    <row r="657" spans="1:14" x14ac:dyDescent="0.35">
      <c r="A657" t="s">
        <v>527</v>
      </c>
      <c r="C657" s="285">
        <v>19</v>
      </c>
      <c r="D657" s="285" t="s">
        <v>558</v>
      </c>
      <c r="E657" s="285"/>
      <c r="F657" s="285">
        <v>0</v>
      </c>
      <c r="G657" s="285">
        <v>0</v>
      </c>
      <c r="H657" s="285">
        <v>0</v>
      </c>
      <c r="I657" s="285"/>
      <c r="J657" s="285">
        <v>0</v>
      </c>
      <c r="K657" s="285">
        <v>0</v>
      </c>
      <c r="L657" s="285">
        <v>0</v>
      </c>
      <c r="M657" s="285"/>
      <c r="N657" s="285">
        <v>0</v>
      </c>
    </row>
    <row r="658" spans="1:14" x14ac:dyDescent="0.35">
      <c r="A658" t="s">
        <v>527</v>
      </c>
      <c r="C658" s="285">
        <v>20</v>
      </c>
      <c r="D658" s="285" t="s">
        <v>559</v>
      </c>
      <c r="E658" s="285"/>
      <c r="F658" s="285">
        <v>0</v>
      </c>
      <c r="G658" s="285">
        <v>0</v>
      </c>
      <c r="H658" s="285">
        <v>0</v>
      </c>
      <c r="I658" s="285"/>
      <c r="J658" s="285">
        <v>0</v>
      </c>
      <c r="K658" s="285">
        <v>0</v>
      </c>
      <c r="L658" s="285">
        <v>0</v>
      </c>
      <c r="M658" s="285"/>
      <c r="N658" s="285">
        <v>0</v>
      </c>
    </row>
    <row r="659" spans="1:14" x14ac:dyDescent="0.35">
      <c r="A659" t="s">
        <v>527</v>
      </c>
      <c r="C659" s="285">
        <v>21</v>
      </c>
      <c r="D659" s="285" t="s">
        <v>560</v>
      </c>
      <c r="E659" s="285"/>
      <c r="F659" s="285">
        <v>0</v>
      </c>
      <c r="G659" s="285">
        <v>0</v>
      </c>
      <c r="H659" s="285">
        <v>0</v>
      </c>
      <c r="I659" s="285"/>
      <c r="J659" s="285">
        <v>0</v>
      </c>
      <c r="K659" s="285">
        <v>0</v>
      </c>
      <c r="L659" s="285">
        <v>0</v>
      </c>
      <c r="M659" s="285"/>
      <c r="N659" s="285">
        <v>0</v>
      </c>
    </row>
    <row r="660" spans="1:14" x14ac:dyDescent="0.35">
      <c r="A660" t="s">
        <v>527</v>
      </c>
      <c r="C660" s="285">
        <v>22</v>
      </c>
      <c r="D660" s="285" t="s">
        <v>561</v>
      </c>
      <c r="E660" s="285"/>
      <c r="F660" s="285">
        <v>0</v>
      </c>
      <c r="G660" s="285">
        <v>0</v>
      </c>
      <c r="H660" s="285">
        <v>0</v>
      </c>
      <c r="I660" s="285"/>
      <c r="J660" s="285">
        <v>0</v>
      </c>
      <c r="K660" s="285">
        <v>0</v>
      </c>
      <c r="L660" s="285">
        <v>0</v>
      </c>
      <c r="M660" s="285"/>
      <c r="N660" s="285">
        <v>0</v>
      </c>
    </row>
    <row r="661" spans="1:14" x14ac:dyDescent="0.35">
      <c r="A661" t="s">
        <v>527</v>
      </c>
      <c r="C661" s="285">
        <v>23</v>
      </c>
      <c r="D661" s="285" t="s">
        <v>562</v>
      </c>
      <c r="E661" s="285"/>
      <c r="F661" s="285">
        <v>0</v>
      </c>
      <c r="G661" s="285">
        <v>0</v>
      </c>
      <c r="H661" s="285">
        <v>0</v>
      </c>
      <c r="I661" s="285"/>
      <c r="J661" s="285">
        <v>0</v>
      </c>
      <c r="K661" s="285">
        <v>0</v>
      </c>
      <c r="L661" s="285">
        <v>0</v>
      </c>
      <c r="M661" s="285"/>
      <c r="N661" s="285">
        <v>0</v>
      </c>
    </row>
    <row r="662" spans="1:14" x14ac:dyDescent="0.35">
      <c r="A662" t="s">
        <v>527</v>
      </c>
      <c r="C662" s="285">
        <v>24</v>
      </c>
      <c r="D662" s="285" t="s">
        <v>563</v>
      </c>
      <c r="E662" s="285"/>
      <c r="F662" s="285">
        <v>0</v>
      </c>
      <c r="G662" s="285">
        <v>0</v>
      </c>
      <c r="H662" s="285">
        <v>0</v>
      </c>
      <c r="I662" s="285"/>
      <c r="J662" s="285">
        <v>0</v>
      </c>
      <c r="K662" s="285">
        <v>0</v>
      </c>
      <c r="L662" s="285">
        <v>0</v>
      </c>
      <c r="M662" s="285"/>
      <c r="N662" s="285">
        <v>0</v>
      </c>
    </row>
    <row r="663" spans="1:14" x14ac:dyDescent="0.35">
      <c r="A663" t="s">
        <v>527</v>
      </c>
      <c r="C663" s="285">
        <v>25</v>
      </c>
      <c r="D663" s="285" t="s">
        <v>564</v>
      </c>
      <c r="E663" s="285"/>
      <c r="F663" s="285">
        <v>0</v>
      </c>
      <c r="G663" s="285">
        <v>0</v>
      </c>
      <c r="H663" s="285">
        <v>0</v>
      </c>
      <c r="I663" s="285"/>
      <c r="J663" s="285">
        <v>0</v>
      </c>
      <c r="K663" s="285">
        <v>0</v>
      </c>
      <c r="L663" s="285">
        <v>0</v>
      </c>
      <c r="M663" s="285"/>
      <c r="N663" s="285">
        <v>0</v>
      </c>
    </row>
    <row r="664" spans="1:14" x14ac:dyDescent="0.35">
      <c r="A664" t="s">
        <v>527</v>
      </c>
      <c r="C664" s="285"/>
      <c r="D664" s="285" t="s">
        <v>565</v>
      </c>
      <c r="E664" s="285"/>
      <c r="F664" s="285">
        <v>508322956</v>
      </c>
      <c r="G664" s="285">
        <v>-3636582</v>
      </c>
      <c r="H664" s="285">
        <v>504686374</v>
      </c>
      <c r="I664" s="285"/>
      <c r="J664" s="285">
        <v>504686374</v>
      </c>
      <c r="K664" s="285">
        <v>0</v>
      </c>
      <c r="L664" s="285">
        <v>504686374</v>
      </c>
      <c r="M664" s="285"/>
      <c r="N664" s="285">
        <v>0</v>
      </c>
    </row>
    <row r="665" spans="1:14" x14ac:dyDescent="0.35">
      <c r="A665" t="s">
        <v>527</v>
      </c>
      <c r="C665" s="285">
        <v>26</v>
      </c>
      <c r="D665" s="285" t="s">
        <v>432</v>
      </c>
      <c r="E665" s="285"/>
      <c r="F665" s="285">
        <v>0</v>
      </c>
      <c r="G665" s="285">
        <v>0</v>
      </c>
      <c r="H665" s="285">
        <v>0</v>
      </c>
      <c r="I665" s="285"/>
      <c r="J665" s="285">
        <v>0</v>
      </c>
      <c r="K665" s="285">
        <v>0</v>
      </c>
      <c r="L665" s="285">
        <v>0</v>
      </c>
      <c r="M665" s="285"/>
      <c r="N665" s="285">
        <v>0</v>
      </c>
    </row>
    <row r="666" spans="1:14" x14ac:dyDescent="0.35">
      <c r="A666" t="s">
        <v>527</v>
      </c>
      <c r="C666" s="285">
        <v>27</v>
      </c>
      <c r="D666" s="285" t="s">
        <v>566</v>
      </c>
      <c r="E666" s="285"/>
      <c r="F666" s="285">
        <v>340637493</v>
      </c>
      <c r="G666" s="285">
        <v>-3636582</v>
      </c>
      <c r="H666" s="285">
        <v>337000911</v>
      </c>
      <c r="I666" s="285"/>
      <c r="J666" s="285">
        <v>337000911</v>
      </c>
      <c r="K666" s="285">
        <v>0</v>
      </c>
      <c r="L666" s="285">
        <v>337000911</v>
      </c>
      <c r="M666" s="285"/>
      <c r="N666" s="285">
        <v>0</v>
      </c>
    </row>
    <row r="667" spans="1:14" x14ac:dyDescent="0.35">
      <c r="A667" t="s">
        <v>527</v>
      </c>
      <c r="C667" s="285">
        <v>28</v>
      </c>
      <c r="D667" s="285" t="s">
        <v>567</v>
      </c>
      <c r="E667" s="285"/>
      <c r="F667" s="285">
        <v>0</v>
      </c>
      <c r="G667" s="285">
        <v>0</v>
      </c>
      <c r="H667" s="285">
        <v>0</v>
      </c>
      <c r="I667" s="285"/>
      <c r="J667" s="285">
        <v>0</v>
      </c>
      <c r="K667" s="285">
        <v>0</v>
      </c>
      <c r="L667" s="285">
        <v>0</v>
      </c>
      <c r="M667" s="285"/>
      <c r="N667" s="285">
        <v>0</v>
      </c>
    </row>
    <row r="668" spans="1:14" x14ac:dyDescent="0.35">
      <c r="A668" t="s">
        <v>527</v>
      </c>
      <c r="C668" s="285" t="s">
        <v>568</v>
      </c>
      <c r="D668" s="285" t="s">
        <v>434</v>
      </c>
      <c r="E668" s="285"/>
      <c r="F668" s="285">
        <v>0</v>
      </c>
      <c r="G668" s="285">
        <v>0</v>
      </c>
      <c r="H668" s="285">
        <v>0</v>
      </c>
      <c r="I668" s="285"/>
      <c r="J668" s="285">
        <v>0</v>
      </c>
      <c r="K668" s="285">
        <v>0</v>
      </c>
      <c r="L668" s="285">
        <v>0</v>
      </c>
      <c r="M668" s="285"/>
      <c r="N668" s="285">
        <v>0</v>
      </c>
    </row>
    <row r="669" spans="1:14" x14ac:dyDescent="0.35">
      <c r="A669" t="s">
        <v>527</v>
      </c>
      <c r="C669" s="285" t="s">
        <v>569</v>
      </c>
      <c r="D669" s="285" t="s">
        <v>570</v>
      </c>
      <c r="E669" s="285"/>
      <c r="F669" s="285">
        <v>0</v>
      </c>
      <c r="G669" s="285">
        <v>0</v>
      </c>
      <c r="H669" s="285">
        <v>0</v>
      </c>
      <c r="I669" s="285"/>
      <c r="J669" s="285">
        <v>0</v>
      </c>
      <c r="K669" s="285">
        <v>0</v>
      </c>
      <c r="L669" s="285">
        <v>0</v>
      </c>
      <c r="M669" s="285"/>
      <c r="N669" s="285">
        <v>0</v>
      </c>
    </row>
    <row r="670" spans="1:14" x14ac:dyDescent="0.35">
      <c r="A670" t="s">
        <v>527</v>
      </c>
      <c r="C670" s="285">
        <v>30</v>
      </c>
      <c r="D670" s="285" t="s">
        <v>571</v>
      </c>
      <c r="E670" s="285"/>
      <c r="F670" s="285">
        <v>126048707</v>
      </c>
      <c r="G670" s="285">
        <v>0</v>
      </c>
      <c r="H670" s="285">
        <v>126048707</v>
      </c>
      <c r="I670" s="285"/>
      <c r="J670" s="285">
        <v>126048707</v>
      </c>
      <c r="K670" s="285">
        <v>0</v>
      </c>
      <c r="L670" s="285">
        <v>126048707</v>
      </c>
      <c r="M670" s="285"/>
      <c r="N670" s="285">
        <v>0</v>
      </c>
    </row>
    <row r="671" spans="1:14" x14ac:dyDescent="0.35">
      <c r="A671" t="s">
        <v>527</v>
      </c>
      <c r="C671" s="285">
        <v>31</v>
      </c>
      <c r="D671" s="285" t="s">
        <v>572</v>
      </c>
      <c r="E671" s="285"/>
      <c r="F671" s="285">
        <v>0</v>
      </c>
      <c r="G671" s="285">
        <v>0</v>
      </c>
      <c r="H671" s="285">
        <v>0</v>
      </c>
      <c r="I671" s="285"/>
      <c r="J671" s="285">
        <v>0</v>
      </c>
      <c r="K671" s="285">
        <v>0</v>
      </c>
      <c r="L671" s="285">
        <v>0</v>
      </c>
      <c r="M671" s="285"/>
      <c r="N671" s="285">
        <v>0</v>
      </c>
    </row>
    <row r="672" spans="1:14" x14ac:dyDescent="0.35">
      <c r="A672" t="s">
        <v>527</v>
      </c>
      <c r="C672" s="285">
        <v>32</v>
      </c>
      <c r="D672" s="285" t="s">
        <v>573</v>
      </c>
      <c r="E672" s="285"/>
      <c r="F672" s="285">
        <v>3278173</v>
      </c>
      <c r="G672" s="285">
        <v>0</v>
      </c>
      <c r="H672" s="285">
        <v>3278173</v>
      </c>
      <c r="I672" s="285"/>
      <c r="J672" s="285">
        <v>3278173</v>
      </c>
      <c r="K672" s="285">
        <v>0</v>
      </c>
      <c r="L672" s="285">
        <v>3278173</v>
      </c>
      <c r="M672" s="285"/>
      <c r="N672" s="285">
        <v>0</v>
      </c>
    </row>
    <row r="673" spans="1:14" x14ac:dyDescent="0.35">
      <c r="A673" t="s">
        <v>527</v>
      </c>
      <c r="C673" s="285">
        <v>33</v>
      </c>
      <c r="D673" s="285" t="s">
        <v>574</v>
      </c>
      <c r="E673" s="285"/>
      <c r="F673" s="285">
        <v>0</v>
      </c>
      <c r="G673" s="285">
        <v>0</v>
      </c>
      <c r="H673" s="285">
        <v>0</v>
      </c>
      <c r="I673" s="285"/>
      <c r="J673" s="285">
        <v>0</v>
      </c>
      <c r="K673" s="285">
        <v>0</v>
      </c>
      <c r="L673" s="285">
        <v>0</v>
      </c>
      <c r="M673" s="285"/>
      <c r="N673" s="285">
        <v>0</v>
      </c>
    </row>
    <row r="674" spans="1:14" x14ac:dyDescent="0.35">
      <c r="A674" t="s">
        <v>527</v>
      </c>
      <c r="C674" s="285">
        <v>34</v>
      </c>
      <c r="D674" s="285" t="s">
        <v>575</v>
      </c>
      <c r="E674" s="285"/>
      <c r="F674" s="285">
        <v>0</v>
      </c>
      <c r="G674" s="285">
        <v>0</v>
      </c>
      <c r="H674" s="285">
        <v>0</v>
      </c>
      <c r="I674" s="285"/>
      <c r="J674" s="285">
        <v>0</v>
      </c>
      <c r="K674" s="285">
        <v>0</v>
      </c>
      <c r="L674" s="285">
        <v>0</v>
      </c>
      <c r="M674" s="285"/>
      <c r="N674" s="285">
        <v>0</v>
      </c>
    </row>
    <row r="675" spans="1:14" x14ac:dyDescent="0.35">
      <c r="A675" t="s">
        <v>527</v>
      </c>
      <c r="C675" s="285">
        <v>35</v>
      </c>
      <c r="D675" s="285" t="s">
        <v>576</v>
      </c>
      <c r="E675" s="285"/>
      <c r="F675" s="285">
        <v>0</v>
      </c>
      <c r="G675" s="285">
        <v>0</v>
      </c>
      <c r="H675" s="285">
        <v>0</v>
      </c>
      <c r="I675" s="285"/>
      <c r="J675" s="285">
        <v>0</v>
      </c>
      <c r="K675" s="285">
        <v>0</v>
      </c>
      <c r="L675" s="285">
        <v>0</v>
      </c>
      <c r="M675" s="285"/>
      <c r="N675" s="285">
        <v>0</v>
      </c>
    </row>
    <row r="676" spans="1:14" x14ac:dyDescent="0.35">
      <c r="A676" t="s">
        <v>527</v>
      </c>
      <c r="C676" s="285">
        <v>36</v>
      </c>
      <c r="D676" s="285" t="s">
        <v>577</v>
      </c>
      <c r="E676" s="285"/>
      <c r="F676" s="285">
        <v>0</v>
      </c>
      <c r="G676" s="285">
        <v>0</v>
      </c>
      <c r="H676" s="285">
        <v>0</v>
      </c>
      <c r="I676" s="285"/>
      <c r="J676" s="285">
        <v>0</v>
      </c>
      <c r="K676" s="285">
        <v>0</v>
      </c>
      <c r="L676" s="285">
        <v>0</v>
      </c>
      <c r="M676" s="285"/>
      <c r="N676" s="285">
        <v>0</v>
      </c>
    </row>
    <row r="677" spans="1:14" x14ac:dyDescent="0.35">
      <c r="A677" t="s">
        <v>527</v>
      </c>
      <c r="C677" s="285">
        <v>37</v>
      </c>
      <c r="D677" s="285" t="s">
        <v>578</v>
      </c>
      <c r="E677" s="285"/>
      <c r="F677" s="285">
        <v>38358583</v>
      </c>
      <c r="G677" s="285">
        <v>0</v>
      </c>
      <c r="H677" s="285">
        <v>38358583</v>
      </c>
      <c r="I677" s="285"/>
      <c r="J677" s="285">
        <v>38358583</v>
      </c>
      <c r="K677" s="285">
        <v>0</v>
      </c>
      <c r="L677" s="285">
        <v>38358583</v>
      </c>
      <c r="M677" s="285"/>
      <c r="N677" s="285">
        <v>0</v>
      </c>
    </row>
    <row r="678" spans="1:14" x14ac:dyDescent="0.35">
      <c r="A678" t="s">
        <v>527</v>
      </c>
      <c r="C678" s="285">
        <v>38</v>
      </c>
      <c r="D678" s="285" t="s">
        <v>579</v>
      </c>
      <c r="E678" s="285"/>
      <c r="F678" s="285">
        <v>0</v>
      </c>
      <c r="G678" s="285">
        <v>0</v>
      </c>
      <c r="H678" s="285">
        <v>0</v>
      </c>
      <c r="I678" s="285"/>
      <c r="J678" s="285">
        <v>0</v>
      </c>
      <c r="K678" s="285">
        <v>0</v>
      </c>
      <c r="L678" s="285">
        <v>0</v>
      </c>
      <c r="M678" s="285"/>
      <c r="N678" s="285">
        <v>0</v>
      </c>
    </row>
    <row r="679" spans="1:14" x14ac:dyDescent="0.35">
      <c r="A679" t="s">
        <v>527</v>
      </c>
      <c r="C679" s="285">
        <v>39</v>
      </c>
      <c r="D679" s="285" t="s">
        <v>580</v>
      </c>
      <c r="E679" s="285"/>
      <c r="F679" s="285">
        <v>0</v>
      </c>
      <c r="G679" s="285">
        <v>0</v>
      </c>
      <c r="H679" s="285">
        <v>0</v>
      </c>
      <c r="I679" s="285"/>
      <c r="J679" s="285">
        <v>0</v>
      </c>
      <c r="K679" s="285">
        <v>0</v>
      </c>
      <c r="L679" s="285">
        <v>0</v>
      </c>
      <c r="M679" s="285"/>
      <c r="N679" s="285">
        <v>0</v>
      </c>
    </row>
    <row r="680" spans="1:14" x14ac:dyDescent="0.35">
      <c r="A680" t="s">
        <v>527</v>
      </c>
      <c r="C680" s="285"/>
      <c r="D680" s="285" t="s">
        <v>581</v>
      </c>
      <c r="E680" s="285"/>
      <c r="F680" s="285">
        <v>0</v>
      </c>
      <c r="G680" s="285">
        <v>0</v>
      </c>
      <c r="H680" s="285">
        <v>0</v>
      </c>
      <c r="I680" s="285"/>
      <c r="J680" s="285">
        <v>118782929</v>
      </c>
      <c r="K680" s="285">
        <v>0</v>
      </c>
      <c r="L680" s="285">
        <v>118782929</v>
      </c>
      <c r="M680" s="285"/>
      <c r="N680" s="285">
        <v>-118782929</v>
      </c>
    </row>
    <row r="681" spans="1:14" x14ac:dyDescent="0.35">
      <c r="A681" t="s">
        <v>527</v>
      </c>
      <c r="C681" s="285">
        <v>40</v>
      </c>
      <c r="D681" s="285" t="s">
        <v>582</v>
      </c>
      <c r="E681" s="285"/>
      <c r="F681" s="285">
        <v>0</v>
      </c>
      <c r="G681" s="285">
        <v>0</v>
      </c>
      <c r="H681" s="285">
        <v>0</v>
      </c>
      <c r="I681" s="285"/>
      <c r="J681" s="285">
        <v>1111473</v>
      </c>
      <c r="K681" s="285">
        <v>0</v>
      </c>
      <c r="L681" s="285">
        <v>1111473</v>
      </c>
      <c r="M681" s="285"/>
      <c r="N681" s="285">
        <v>-1111473</v>
      </c>
    </row>
    <row r="682" spans="1:14" x14ac:dyDescent="0.35">
      <c r="A682" t="s">
        <v>527</v>
      </c>
      <c r="C682" s="285">
        <v>41</v>
      </c>
      <c r="D682" s="285" t="s">
        <v>583</v>
      </c>
      <c r="E682" s="285"/>
      <c r="F682" s="285">
        <v>0</v>
      </c>
      <c r="G682" s="285">
        <v>0</v>
      </c>
      <c r="H682" s="285">
        <v>0</v>
      </c>
      <c r="I682" s="285"/>
      <c r="J682" s="285">
        <v>40714818</v>
      </c>
      <c r="K682" s="285">
        <v>0</v>
      </c>
      <c r="L682" s="285">
        <v>40714818</v>
      </c>
      <c r="M682" s="285"/>
      <c r="N682" s="285">
        <v>-40714818</v>
      </c>
    </row>
    <row r="683" spans="1:14" x14ac:dyDescent="0.35">
      <c r="A683" t="s">
        <v>527</v>
      </c>
      <c r="C683" s="285">
        <v>42</v>
      </c>
      <c r="D683" s="285" t="s">
        <v>584</v>
      </c>
      <c r="E683" s="285"/>
      <c r="F683" s="285">
        <v>0</v>
      </c>
      <c r="G683" s="285">
        <v>0</v>
      </c>
      <c r="H683" s="285">
        <v>0</v>
      </c>
      <c r="I683" s="285"/>
      <c r="J683" s="285">
        <v>50893525</v>
      </c>
      <c r="K683" s="285">
        <v>0</v>
      </c>
      <c r="L683" s="285">
        <v>50893525</v>
      </c>
      <c r="M683" s="285"/>
      <c r="N683" s="285">
        <v>-50893525</v>
      </c>
    </row>
    <row r="684" spans="1:14" x14ac:dyDescent="0.35">
      <c r="A684" t="s">
        <v>527</v>
      </c>
      <c r="C684" s="285">
        <v>43</v>
      </c>
      <c r="D684" s="285" t="s">
        <v>585</v>
      </c>
      <c r="E684" s="285"/>
      <c r="F684" s="285">
        <v>0</v>
      </c>
      <c r="G684" s="285">
        <v>0</v>
      </c>
      <c r="H684" s="285">
        <v>0</v>
      </c>
      <c r="I684" s="285"/>
      <c r="J684" s="285">
        <v>561162</v>
      </c>
      <c r="K684" s="285">
        <v>0</v>
      </c>
      <c r="L684" s="285">
        <v>561162</v>
      </c>
      <c r="M684" s="285"/>
      <c r="N684" s="285">
        <v>-561162</v>
      </c>
    </row>
    <row r="685" spans="1:14" x14ac:dyDescent="0.35">
      <c r="A685" t="s">
        <v>527</v>
      </c>
      <c r="C685" s="285">
        <v>44</v>
      </c>
      <c r="D685" s="285" t="s">
        <v>586</v>
      </c>
      <c r="E685" s="285"/>
      <c r="F685" s="285">
        <v>0</v>
      </c>
      <c r="G685" s="285">
        <v>0</v>
      </c>
      <c r="H685" s="285">
        <v>0</v>
      </c>
      <c r="I685" s="285"/>
      <c r="J685" s="285">
        <v>25446760</v>
      </c>
      <c r="K685" s="285">
        <v>0</v>
      </c>
      <c r="L685" s="285">
        <v>25446760</v>
      </c>
      <c r="M685" s="285"/>
      <c r="N685" s="285">
        <v>-25446760</v>
      </c>
    </row>
    <row r="686" spans="1:14" x14ac:dyDescent="0.35">
      <c r="A686" t="s">
        <v>527</v>
      </c>
      <c r="C686" s="285">
        <v>45</v>
      </c>
      <c r="D686" s="285" t="s">
        <v>587</v>
      </c>
      <c r="E686" s="285"/>
      <c r="F686" s="285">
        <v>0</v>
      </c>
      <c r="G686" s="285">
        <v>0</v>
      </c>
      <c r="H686" s="285">
        <v>0</v>
      </c>
      <c r="I686" s="285"/>
      <c r="J686" s="285">
        <v>55191</v>
      </c>
      <c r="K686" s="285">
        <v>0</v>
      </c>
      <c r="L686" s="285">
        <v>55191</v>
      </c>
      <c r="M686" s="285"/>
      <c r="N686" s="285">
        <v>-55191</v>
      </c>
    </row>
    <row r="687" spans="1:14" x14ac:dyDescent="0.35">
      <c r="A687" t="s">
        <v>527</v>
      </c>
      <c r="C687" s="285">
        <v>46</v>
      </c>
      <c r="D687" s="285" t="s">
        <v>588</v>
      </c>
      <c r="E687" s="285"/>
      <c r="F687" s="285">
        <v>0</v>
      </c>
      <c r="G687" s="285">
        <v>0</v>
      </c>
      <c r="H687" s="285">
        <v>0</v>
      </c>
      <c r="I687" s="285"/>
      <c r="J687" s="285">
        <v>0</v>
      </c>
      <c r="K687" s="285">
        <v>0</v>
      </c>
      <c r="L687" s="285">
        <v>0</v>
      </c>
      <c r="M687" s="285"/>
      <c r="N687" s="285">
        <v>0</v>
      </c>
    </row>
    <row r="688" spans="1:14" x14ac:dyDescent="0.35">
      <c r="A688" t="s">
        <v>527</v>
      </c>
      <c r="C688" s="285">
        <v>47</v>
      </c>
      <c r="D688" s="285" t="s">
        <v>589</v>
      </c>
      <c r="E688" s="285"/>
      <c r="F688" s="285">
        <v>0</v>
      </c>
      <c r="G688" s="285">
        <v>0</v>
      </c>
      <c r="H688" s="285">
        <v>0</v>
      </c>
      <c r="I688" s="285"/>
      <c r="J688" s="285">
        <v>0</v>
      </c>
      <c r="K688" s="285">
        <v>0</v>
      </c>
      <c r="L688" s="285">
        <v>0</v>
      </c>
      <c r="M688" s="285"/>
      <c r="N688" s="285">
        <v>0</v>
      </c>
    </row>
    <row r="689" spans="1:14" x14ac:dyDescent="0.35">
      <c r="A689" t="s">
        <v>527</v>
      </c>
      <c r="C689" s="285"/>
      <c r="D689" s="285" t="s">
        <v>590</v>
      </c>
      <c r="E689" s="285"/>
      <c r="F689" s="285">
        <v>4128000</v>
      </c>
      <c r="G689" s="285">
        <v>0</v>
      </c>
      <c r="H689" s="285">
        <v>4128000</v>
      </c>
      <c r="I689" s="285"/>
      <c r="J689" s="285">
        <v>2064000</v>
      </c>
      <c r="K689" s="285">
        <v>2064000</v>
      </c>
      <c r="L689" s="285">
        <v>4128000</v>
      </c>
      <c r="M689" s="285"/>
      <c r="N689" s="285">
        <v>0</v>
      </c>
    </row>
    <row r="690" spans="1:14" x14ac:dyDescent="0.35">
      <c r="A690" t="s">
        <v>527</v>
      </c>
      <c r="C690" s="285">
        <v>48</v>
      </c>
      <c r="D690" s="285" t="s">
        <v>229</v>
      </c>
      <c r="E690" s="285"/>
      <c r="F690" s="285">
        <v>4128000</v>
      </c>
      <c r="G690" s="285">
        <v>0</v>
      </c>
      <c r="H690" s="285">
        <v>4128000</v>
      </c>
      <c r="I690" s="285"/>
      <c r="J690" s="285">
        <v>2064000</v>
      </c>
      <c r="K690" s="285">
        <v>2064000</v>
      </c>
      <c r="L690" s="285">
        <v>4128000</v>
      </c>
      <c r="M690" s="285"/>
      <c r="N690" s="285">
        <v>0</v>
      </c>
    </row>
    <row r="691" spans="1:14" x14ac:dyDescent="0.35">
      <c r="A691" t="s">
        <v>527</v>
      </c>
      <c r="C691" s="285">
        <v>49</v>
      </c>
      <c r="D691" s="285" t="s">
        <v>591</v>
      </c>
      <c r="E691" s="285"/>
      <c r="F691" s="285">
        <v>0</v>
      </c>
      <c r="G691" s="285">
        <v>0</v>
      </c>
      <c r="H691" s="285">
        <v>0</v>
      </c>
      <c r="I691" s="285"/>
      <c r="J691" s="285">
        <v>0</v>
      </c>
      <c r="K691" s="285">
        <v>0</v>
      </c>
      <c r="L691" s="285">
        <v>0</v>
      </c>
      <c r="M691" s="285"/>
      <c r="N691" s="285">
        <v>0</v>
      </c>
    </row>
    <row r="692" spans="1:14" x14ac:dyDescent="0.35">
      <c r="A692" t="s">
        <v>527</v>
      </c>
      <c r="C692" s="285">
        <v>50</v>
      </c>
      <c r="D692" s="285" t="s">
        <v>592</v>
      </c>
      <c r="E692" s="285"/>
      <c r="F692" s="285">
        <v>0</v>
      </c>
      <c r="G692" s="285">
        <v>0</v>
      </c>
      <c r="H692" s="285">
        <v>0</v>
      </c>
      <c r="I692" s="285"/>
      <c r="J692" s="285">
        <v>0</v>
      </c>
      <c r="K692" s="285">
        <v>0</v>
      </c>
      <c r="L692" s="285">
        <v>0</v>
      </c>
      <c r="M692" s="285"/>
      <c r="N692" s="285">
        <v>0</v>
      </c>
    </row>
    <row r="693" spans="1:14" x14ac:dyDescent="0.35">
      <c r="A693" t="s">
        <v>527</v>
      </c>
      <c r="C693" s="285"/>
      <c r="D693" s="285" t="s">
        <v>593</v>
      </c>
      <c r="E693" s="285"/>
      <c r="F693" s="285">
        <v>0</v>
      </c>
      <c r="G693" s="285">
        <v>0</v>
      </c>
      <c r="H693" s="285">
        <v>0</v>
      </c>
      <c r="I693" s="285"/>
      <c r="J693" s="285">
        <v>0</v>
      </c>
      <c r="K693" s="285">
        <v>0</v>
      </c>
      <c r="L693" s="285">
        <v>0</v>
      </c>
      <c r="M693" s="285"/>
      <c r="N693" s="285">
        <v>0</v>
      </c>
    </row>
    <row r="694" spans="1:14" x14ac:dyDescent="0.35">
      <c r="A694" t="s">
        <v>527</v>
      </c>
      <c r="C694" s="285">
        <v>51</v>
      </c>
      <c r="D694" s="285" t="s">
        <v>594</v>
      </c>
      <c r="E694" s="285"/>
      <c r="F694" s="285">
        <v>0</v>
      </c>
      <c r="G694" s="285">
        <v>0</v>
      </c>
      <c r="H694" s="285">
        <v>0</v>
      </c>
      <c r="I694" s="285"/>
      <c r="J694" s="285">
        <v>0</v>
      </c>
      <c r="K694" s="285">
        <v>0</v>
      </c>
      <c r="L694" s="285">
        <v>0</v>
      </c>
      <c r="M694" s="285"/>
      <c r="N694" s="285">
        <v>0</v>
      </c>
    </row>
    <row r="695" spans="1:14" x14ac:dyDescent="0.35">
      <c r="A695" t="s">
        <v>527</v>
      </c>
      <c r="C695" s="285">
        <v>52</v>
      </c>
      <c r="D695" s="285" t="s">
        <v>592</v>
      </c>
      <c r="E695" s="285"/>
      <c r="F695" s="285">
        <v>0</v>
      </c>
      <c r="G695" s="285">
        <v>0</v>
      </c>
      <c r="H695" s="285">
        <v>0</v>
      </c>
      <c r="I695" s="285"/>
      <c r="J695" s="285">
        <v>0</v>
      </c>
      <c r="K695" s="285">
        <v>0</v>
      </c>
      <c r="L695" s="285">
        <v>0</v>
      </c>
      <c r="M695" s="285"/>
      <c r="N695" s="285">
        <v>0</v>
      </c>
    </row>
    <row r="696" spans="1:14" x14ac:dyDescent="0.35">
      <c r="A696" t="s">
        <v>527</v>
      </c>
      <c r="C696" s="285"/>
      <c r="D696" s="285" t="s">
        <v>595</v>
      </c>
      <c r="E696" s="285"/>
      <c r="F696" s="285">
        <v>19683221</v>
      </c>
      <c r="G696" s="285">
        <v>1867320</v>
      </c>
      <c r="H696" s="285">
        <v>21550541</v>
      </c>
      <c r="I696" s="285"/>
      <c r="J696" s="285">
        <v>21559042</v>
      </c>
      <c r="K696" s="285">
        <v>0</v>
      </c>
      <c r="L696" s="285">
        <v>21559042</v>
      </c>
      <c r="M696" s="285"/>
      <c r="N696" s="285">
        <v>-8501</v>
      </c>
    </row>
    <row r="697" spans="1:14" x14ac:dyDescent="0.35">
      <c r="A697" t="s">
        <v>527</v>
      </c>
      <c r="C697" s="285">
        <v>53</v>
      </c>
      <c r="D697" s="285" t="s">
        <v>596</v>
      </c>
      <c r="E697" s="285"/>
      <c r="F697" s="285">
        <v>19683221</v>
      </c>
      <c r="G697" s="285">
        <v>1867320</v>
      </c>
      <c r="H697" s="285">
        <v>21550541</v>
      </c>
      <c r="I697" s="285"/>
      <c r="J697" s="285">
        <v>21559042</v>
      </c>
      <c r="K697" s="285">
        <v>0</v>
      </c>
      <c r="L697" s="285">
        <v>21559042</v>
      </c>
      <c r="M697" s="285"/>
      <c r="N697" s="285">
        <v>-8501</v>
      </c>
    </row>
    <row r="698" spans="1:14" x14ac:dyDescent="0.35">
      <c r="A698" t="s">
        <v>527</v>
      </c>
      <c r="C698" s="285"/>
      <c r="D698" s="285" t="s">
        <v>597</v>
      </c>
      <c r="E698" s="285"/>
      <c r="F698" s="285">
        <v>80023839</v>
      </c>
      <c r="G698" s="285">
        <v>0</v>
      </c>
      <c r="H698" s="285">
        <v>80023839</v>
      </c>
      <c r="I698" s="285"/>
      <c r="J698" s="285">
        <v>80023839</v>
      </c>
      <c r="K698" s="285">
        <v>0</v>
      </c>
      <c r="L698" s="285">
        <v>80023839</v>
      </c>
      <c r="M698" s="285"/>
      <c r="N698" s="285">
        <v>0</v>
      </c>
    </row>
    <row r="699" spans="1:14" x14ac:dyDescent="0.35">
      <c r="A699" t="s">
        <v>527</v>
      </c>
      <c r="C699" s="285">
        <v>54</v>
      </c>
      <c r="D699" s="285" t="s">
        <v>598</v>
      </c>
      <c r="E699" s="285"/>
      <c r="F699" s="285">
        <v>80023839</v>
      </c>
      <c r="G699" s="285">
        <v>0</v>
      </c>
      <c r="H699" s="285">
        <v>80023839</v>
      </c>
      <c r="I699" s="285"/>
      <c r="J699" s="285">
        <v>80023839</v>
      </c>
      <c r="K699" s="285">
        <v>0</v>
      </c>
      <c r="L699" s="285">
        <v>80023839</v>
      </c>
      <c r="M699" s="285"/>
      <c r="N699" s="285">
        <v>0</v>
      </c>
    </row>
    <row r="700" spans="1:14" x14ac:dyDescent="0.35">
      <c r="A700" t="s">
        <v>527</v>
      </c>
      <c r="C700" s="285"/>
      <c r="D700" s="285" t="s">
        <v>359</v>
      </c>
      <c r="E700" s="285"/>
      <c r="F700" s="285">
        <v>0</v>
      </c>
      <c r="G700" s="285">
        <v>0</v>
      </c>
      <c r="H700" s="285">
        <v>0</v>
      </c>
      <c r="I700" s="285">
        <v>808920</v>
      </c>
      <c r="J700" s="285">
        <v>0</v>
      </c>
      <c r="K700" s="285">
        <v>0</v>
      </c>
      <c r="L700" s="285">
        <v>0</v>
      </c>
      <c r="M700" s="285"/>
      <c r="N700" s="285">
        <v>0</v>
      </c>
    </row>
    <row r="701" spans="1:14" x14ac:dyDescent="0.35">
      <c r="A701" t="s">
        <v>527</v>
      </c>
      <c r="C701" s="285">
        <v>55</v>
      </c>
      <c r="D701" s="285" t="s">
        <v>599</v>
      </c>
      <c r="E701" s="285"/>
      <c r="F701" s="285"/>
      <c r="G701" s="285">
        <v>0</v>
      </c>
      <c r="H701" s="285">
        <v>0</v>
      </c>
      <c r="I701" s="285"/>
      <c r="J701" s="285"/>
      <c r="K701" s="285">
        <v>0</v>
      </c>
      <c r="L701" s="285">
        <v>0</v>
      </c>
      <c r="M701" s="285"/>
      <c r="N701" s="285">
        <v>0</v>
      </c>
    </row>
    <row r="702" spans="1:14" x14ac:dyDescent="0.35">
      <c r="A702" t="s">
        <v>527</v>
      </c>
      <c r="B702" t="s">
        <v>609</v>
      </c>
      <c r="C702" t="s">
        <v>529</v>
      </c>
      <c r="D702" t="s">
        <v>530</v>
      </c>
      <c r="F702" t="s">
        <v>531</v>
      </c>
      <c r="J702" t="s">
        <v>532</v>
      </c>
      <c r="N702" t="s">
        <v>533</v>
      </c>
    </row>
    <row r="703" spans="1:14" x14ac:dyDescent="0.35">
      <c r="A703" t="s">
        <v>527</v>
      </c>
      <c r="F703" t="s">
        <v>534</v>
      </c>
      <c r="G703" t="s">
        <v>535</v>
      </c>
      <c r="H703" t="s">
        <v>536</v>
      </c>
      <c r="J703" t="s">
        <v>534</v>
      </c>
      <c r="K703" t="s">
        <v>535</v>
      </c>
      <c r="L703" t="s">
        <v>536</v>
      </c>
    </row>
    <row r="704" spans="1:14" x14ac:dyDescent="0.35">
      <c r="A704" t="s">
        <v>527</v>
      </c>
      <c r="C704" t="s">
        <v>537</v>
      </c>
      <c r="F704">
        <v>0</v>
      </c>
      <c r="G704">
        <v>0</v>
      </c>
      <c r="H704">
        <v>0</v>
      </c>
      <c r="J704">
        <v>0</v>
      </c>
      <c r="K704">
        <v>0</v>
      </c>
      <c r="L704">
        <v>0</v>
      </c>
      <c r="N704">
        <v>0</v>
      </c>
    </row>
    <row r="705" spans="1:14" x14ac:dyDescent="0.35">
      <c r="A705" t="s">
        <v>527</v>
      </c>
      <c r="C705">
        <v>1</v>
      </c>
      <c r="D705" t="s">
        <v>538</v>
      </c>
      <c r="F705">
        <v>0</v>
      </c>
      <c r="G705">
        <v>0</v>
      </c>
      <c r="H705">
        <v>0</v>
      </c>
      <c r="J705">
        <v>0</v>
      </c>
      <c r="K705">
        <v>0</v>
      </c>
      <c r="L705">
        <v>0</v>
      </c>
      <c r="N705">
        <v>0</v>
      </c>
    </row>
    <row r="706" spans="1:14" x14ac:dyDescent="0.35">
      <c r="A706" t="s">
        <v>527</v>
      </c>
      <c r="C706">
        <v>2</v>
      </c>
      <c r="D706" t="s">
        <v>539</v>
      </c>
      <c r="F706">
        <v>0</v>
      </c>
      <c r="G706">
        <v>0</v>
      </c>
      <c r="H706">
        <v>0</v>
      </c>
      <c r="J706">
        <v>0</v>
      </c>
      <c r="K706">
        <v>0</v>
      </c>
      <c r="L706">
        <v>0</v>
      </c>
      <c r="N706">
        <v>0</v>
      </c>
    </row>
    <row r="707" spans="1:14" x14ac:dyDescent="0.35">
      <c r="A707" t="s">
        <v>527</v>
      </c>
      <c r="C707" t="s">
        <v>540</v>
      </c>
      <c r="F707">
        <v>390838068</v>
      </c>
      <c r="G707">
        <v>1723057</v>
      </c>
      <c r="H707">
        <v>392561125</v>
      </c>
      <c r="J707">
        <v>350716965</v>
      </c>
      <c r="K707">
        <v>44201648</v>
      </c>
      <c r="L707">
        <v>394918613</v>
      </c>
      <c r="N707">
        <v>-2357488</v>
      </c>
    </row>
    <row r="708" spans="1:14" x14ac:dyDescent="0.35">
      <c r="A708" t="s">
        <v>527</v>
      </c>
      <c r="D708" t="s">
        <v>541</v>
      </c>
      <c r="F708">
        <v>21931648</v>
      </c>
      <c r="G708">
        <v>0</v>
      </c>
      <c r="H708">
        <v>21931648</v>
      </c>
      <c r="J708">
        <v>0</v>
      </c>
      <c r="K708">
        <v>21536648</v>
      </c>
      <c r="L708">
        <v>21536648</v>
      </c>
      <c r="N708">
        <v>395000</v>
      </c>
    </row>
    <row r="709" spans="1:14" x14ac:dyDescent="0.35">
      <c r="A709" t="s">
        <v>527</v>
      </c>
      <c r="C709">
        <v>3</v>
      </c>
      <c r="D709" t="s">
        <v>542</v>
      </c>
      <c r="F709">
        <v>0</v>
      </c>
      <c r="G709">
        <v>0</v>
      </c>
      <c r="H709">
        <v>0</v>
      </c>
      <c r="J709">
        <v>0</v>
      </c>
      <c r="K709">
        <v>0</v>
      </c>
      <c r="L709">
        <v>0</v>
      </c>
      <c r="N709">
        <v>0</v>
      </c>
    </row>
    <row r="710" spans="1:14" x14ac:dyDescent="0.35">
      <c r="A710" t="s">
        <v>527</v>
      </c>
      <c r="C710">
        <v>4</v>
      </c>
      <c r="D710" t="s">
        <v>543</v>
      </c>
      <c r="F710">
        <v>21536648</v>
      </c>
      <c r="G710">
        <v>0</v>
      </c>
      <c r="H710">
        <v>21536648</v>
      </c>
      <c r="J710">
        <v>0</v>
      </c>
      <c r="K710">
        <v>21536648</v>
      </c>
      <c r="L710">
        <v>21536648</v>
      </c>
      <c r="N710">
        <v>0</v>
      </c>
    </row>
    <row r="711" spans="1:14" x14ac:dyDescent="0.35">
      <c r="A711" t="s">
        <v>527</v>
      </c>
      <c r="C711">
        <v>5</v>
      </c>
      <c r="D711" t="s">
        <v>544</v>
      </c>
      <c r="F711">
        <v>0</v>
      </c>
      <c r="G711">
        <v>0</v>
      </c>
      <c r="H711">
        <v>0</v>
      </c>
      <c r="J711">
        <v>0</v>
      </c>
      <c r="K711">
        <v>0</v>
      </c>
      <c r="L711">
        <v>0</v>
      </c>
      <c r="N711">
        <v>0</v>
      </c>
    </row>
    <row r="712" spans="1:14" x14ac:dyDescent="0.35">
      <c r="A712" t="s">
        <v>527</v>
      </c>
      <c r="C712">
        <v>6</v>
      </c>
      <c r="D712" t="s">
        <v>545</v>
      </c>
      <c r="F712">
        <v>0</v>
      </c>
      <c r="G712">
        <v>0</v>
      </c>
      <c r="H712">
        <v>0</v>
      </c>
      <c r="J712">
        <v>0</v>
      </c>
      <c r="K712">
        <v>0</v>
      </c>
      <c r="L712">
        <v>0</v>
      </c>
      <c r="N712">
        <v>0</v>
      </c>
    </row>
    <row r="713" spans="1:14" x14ac:dyDescent="0.35">
      <c r="A713" t="s">
        <v>527</v>
      </c>
      <c r="C713">
        <v>7</v>
      </c>
      <c r="D713" t="s">
        <v>454</v>
      </c>
      <c r="F713">
        <v>395000</v>
      </c>
      <c r="G713">
        <v>0</v>
      </c>
      <c r="H713">
        <v>395000</v>
      </c>
      <c r="J713">
        <v>0</v>
      </c>
      <c r="K713">
        <v>0</v>
      </c>
      <c r="L713">
        <v>0</v>
      </c>
      <c r="N713">
        <v>395000</v>
      </c>
    </row>
    <row r="714" spans="1:14" x14ac:dyDescent="0.35">
      <c r="A714" t="s">
        <v>527</v>
      </c>
      <c r="D714" t="s">
        <v>546</v>
      </c>
      <c r="F714">
        <v>0</v>
      </c>
      <c r="G714">
        <v>0</v>
      </c>
      <c r="H714">
        <v>0</v>
      </c>
      <c r="J714">
        <v>0</v>
      </c>
      <c r="K714">
        <v>0</v>
      </c>
      <c r="L714">
        <v>0</v>
      </c>
      <c r="N714">
        <v>0</v>
      </c>
    </row>
    <row r="715" spans="1:14" x14ac:dyDescent="0.35">
      <c r="A715" t="s">
        <v>527</v>
      </c>
      <c r="C715">
        <v>8</v>
      </c>
      <c r="D715" t="s">
        <v>547</v>
      </c>
      <c r="F715">
        <v>0</v>
      </c>
      <c r="G715">
        <v>0</v>
      </c>
      <c r="H715">
        <v>0</v>
      </c>
      <c r="J715">
        <v>0</v>
      </c>
      <c r="K715">
        <v>0</v>
      </c>
      <c r="L715">
        <v>0</v>
      </c>
      <c r="N715">
        <v>0</v>
      </c>
    </row>
    <row r="716" spans="1:14" x14ac:dyDescent="0.35">
      <c r="A716" t="s">
        <v>527</v>
      </c>
      <c r="C716">
        <v>9</v>
      </c>
      <c r="D716" t="s">
        <v>548</v>
      </c>
      <c r="F716">
        <v>0</v>
      </c>
      <c r="G716">
        <v>0</v>
      </c>
      <c r="H716">
        <v>0</v>
      </c>
      <c r="J716">
        <v>0</v>
      </c>
      <c r="K716">
        <v>0</v>
      </c>
      <c r="L716">
        <v>0</v>
      </c>
      <c r="N716">
        <v>0</v>
      </c>
    </row>
    <row r="717" spans="1:14" x14ac:dyDescent="0.35">
      <c r="A717" t="s">
        <v>527</v>
      </c>
      <c r="C717">
        <v>10</v>
      </c>
      <c r="D717" t="s">
        <v>549</v>
      </c>
      <c r="F717">
        <v>0</v>
      </c>
      <c r="G717">
        <v>0</v>
      </c>
      <c r="H717">
        <v>0</v>
      </c>
      <c r="J717">
        <v>0</v>
      </c>
      <c r="K717">
        <v>0</v>
      </c>
      <c r="L717">
        <v>0</v>
      </c>
      <c r="N717">
        <v>0</v>
      </c>
    </row>
    <row r="718" spans="1:14" x14ac:dyDescent="0.35">
      <c r="A718" t="s">
        <v>527</v>
      </c>
      <c r="C718">
        <v>11</v>
      </c>
      <c r="D718" t="s">
        <v>550</v>
      </c>
      <c r="F718">
        <v>0</v>
      </c>
      <c r="G718">
        <v>0</v>
      </c>
      <c r="H718">
        <v>0</v>
      </c>
      <c r="J718">
        <v>0</v>
      </c>
      <c r="K718">
        <v>0</v>
      </c>
      <c r="L718">
        <v>0</v>
      </c>
      <c r="N718">
        <v>0</v>
      </c>
    </row>
    <row r="719" spans="1:14" x14ac:dyDescent="0.35">
      <c r="A719" t="s">
        <v>527</v>
      </c>
      <c r="C719">
        <v>12</v>
      </c>
      <c r="D719" t="s">
        <v>551</v>
      </c>
      <c r="F719">
        <v>0</v>
      </c>
      <c r="G719">
        <v>0</v>
      </c>
      <c r="H719">
        <v>0</v>
      </c>
      <c r="J719">
        <v>0</v>
      </c>
      <c r="K719">
        <v>0</v>
      </c>
      <c r="L719">
        <v>0</v>
      </c>
      <c r="N719">
        <v>0</v>
      </c>
    </row>
    <row r="720" spans="1:14" x14ac:dyDescent="0.35">
      <c r="A720" t="s">
        <v>527</v>
      </c>
      <c r="C720">
        <v>13</v>
      </c>
      <c r="D720" t="s">
        <v>552</v>
      </c>
      <c r="F720">
        <v>0</v>
      </c>
      <c r="G720">
        <v>0</v>
      </c>
      <c r="H720">
        <v>0</v>
      </c>
      <c r="J720">
        <v>0</v>
      </c>
      <c r="K720">
        <v>0</v>
      </c>
      <c r="L720">
        <v>0</v>
      </c>
      <c r="N720">
        <v>0</v>
      </c>
    </row>
    <row r="721" spans="1:14" x14ac:dyDescent="0.35">
      <c r="A721" t="s">
        <v>527</v>
      </c>
      <c r="C721">
        <v>14</v>
      </c>
      <c r="D721" t="s">
        <v>553</v>
      </c>
      <c r="F721">
        <v>0</v>
      </c>
      <c r="G721">
        <v>0</v>
      </c>
      <c r="H721">
        <v>0</v>
      </c>
      <c r="J721">
        <v>0</v>
      </c>
      <c r="K721">
        <v>0</v>
      </c>
      <c r="L721">
        <v>0</v>
      </c>
      <c r="N721">
        <v>0</v>
      </c>
    </row>
    <row r="722" spans="1:14" x14ac:dyDescent="0.35">
      <c r="A722" t="s">
        <v>527</v>
      </c>
      <c r="C722">
        <v>15</v>
      </c>
      <c r="D722" t="s">
        <v>554</v>
      </c>
      <c r="F722">
        <v>0</v>
      </c>
      <c r="G722">
        <v>0</v>
      </c>
      <c r="H722">
        <v>0</v>
      </c>
      <c r="J722">
        <v>0</v>
      </c>
      <c r="K722">
        <v>0</v>
      </c>
      <c r="L722">
        <v>0</v>
      </c>
      <c r="N722">
        <v>0</v>
      </c>
    </row>
    <row r="723" spans="1:14" x14ac:dyDescent="0.35">
      <c r="A723" t="s">
        <v>527</v>
      </c>
      <c r="D723" t="s">
        <v>555</v>
      </c>
      <c r="F723">
        <v>0</v>
      </c>
      <c r="G723">
        <v>0</v>
      </c>
      <c r="H723">
        <v>0</v>
      </c>
      <c r="J723">
        <v>0</v>
      </c>
      <c r="K723">
        <v>0</v>
      </c>
      <c r="L723">
        <v>0</v>
      </c>
      <c r="N723">
        <v>0</v>
      </c>
    </row>
    <row r="724" spans="1:14" x14ac:dyDescent="0.35">
      <c r="A724" t="s">
        <v>527</v>
      </c>
      <c r="C724">
        <v>16</v>
      </c>
      <c r="D724" t="s">
        <v>550</v>
      </c>
      <c r="F724">
        <v>0</v>
      </c>
      <c r="G724">
        <v>0</v>
      </c>
      <c r="H724">
        <v>0</v>
      </c>
      <c r="J724">
        <v>0</v>
      </c>
      <c r="K724">
        <v>0</v>
      </c>
      <c r="L724">
        <v>0</v>
      </c>
      <c r="N724">
        <v>0</v>
      </c>
    </row>
    <row r="725" spans="1:14" x14ac:dyDescent="0.35">
      <c r="A725" t="s">
        <v>527</v>
      </c>
      <c r="C725">
        <v>17</v>
      </c>
      <c r="D725" t="s">
        <v>556</v>
      </c>
      <c r="F725">
        <v>0</v>
      </c>
      <c r="G725">
        <v>0</v>
      </c>
      <c r="H725">
        <v>0</v>
      </c>
      <c r="J725">
        <v>0</v>
      </c>
      <c r="K725">
        <v>0</v>
      </c>
      <c r="L725">
        <v>0</v>
      </c>
      <c r="N725">
        <v>0</v>
      </c>
    </row>
    <row r="726" spans="1:14" x14ac:dyDescent="0.35">
      <c r="A726" t="s">
        <v>527</v>
      </c>
      <c r="C726">
        <v>18</v>
      </c>
      <c r="D726" t="s">
        <v>557</v>
      </c>
      <c r="F726">
        <v>0</v>
      </c>
      <c r="G726">
        <v>0</v>
      </c>
      <c r="H726">
        <v>0</v>
      </c>
      <c r="J726">
        <v>0</v>
      </c>
      <c r="K726">
        <v>0</v>
      </c>
      <c r="L726">
        <v>0</v>
      </c>
      <c r="N726">
        <v>0</v>
      </c>
    </row>
    <row r="727" spans="1:14" x14ac:dyDescent="0.35">
      <c r="A727" t="s">
        <v>527</v>
      </c>
      <c r="C727">
        <v>19</v>
      </c>
      <c r="D727" t="s">
        <v>558</v>
      </c>
      <c r="F727">
        <v>0</v>
      </c>
      <c r="G727">
        <v>0</v>
      </c>
      <c r="H727">
        <v>0</v>
      </c>
      <c r="J727">
        <v>0</v>
      </c>
      <c r="K727">
        <v>0</v>
      </c>
      <c r="L727">
        <v>0</v>
      </c>
      <c r="N727">
        <v>0</v>
      </c>
    </row>
    <row r="728" spans="1:14" x14ac:dyDescent="0.35">
      <c r="A728" t="s">
        <v>527</v>
      </c>
      <c r="C728">
        <v>20</v>
      </c>
      <c r="D728" t="s">
        <v>559</v>
      </c>
      <c r="F728">
        <v>0</v>
      </c>
      <c r="G728">
        <v>0</v>
      </c>
      <c r="H728">
        <v>0</v>
      </c>
      <c r="J728">
        <v>0</v>
      </c>
      <c r="K728">
        <v>0</v>
      </c>
      <c r="L728">
        <v>0</v>
      </c>
      <c r="N728">
        <v>0</v>
      </c>
    </row>
    <row r="729" spans="1:14" x14ac:dyDescent="0.35">
      <c r="A729" t="s">
        <v>527</v>
      </c>
      <c r="C729">
        <v>21</v>
      </c>
      <c r="D729" t="s">
        <v>560</v>
      </c>
      <c r="F729">
        <v>0</v>
      </c>
      <c r="G729">
        <v>0</v>
      </c>
      <c r="H729">
        <v>0</v>
      </c>
      <c r="J729">
        <v>0</v>
      </c>
      <c r="K729">
        <v>0</v>
      </c>
      <c r="L729">
        <v>0</v>
      </c>
      <c r="N729">
        <v>0</v>
      </c>
    </row>
    <row r="730" spans="1:14" x14ac:dyDescent="0.35">
      <c r="A730" t="s">
        <v>527</v>
      </c>
      <c r="C730">
        <v>22</v>
      </c>
      <c r="D730" t="s">
        <v>561</v>
      </c>
      <c r="F730">
        <v>0</v>
      </c>
      <c r="G730">
        <v>0</v>
      </c>
      <c r="H730">
        <v>0</v>
      </c>
      <c r="J730">
        <v>0</v>
      </c>
      <c r="K730">
        <v>0</v>
      </c>
      <c r="L730">
        <v>0</v>
      </c>
      <c r="N730">
        <v>0</v>
      </c>
    </row>
    <row r="731" spans="1:14" x14ac:dyDescent="0.35">
      <c r="A731" t="s">
        <v>527</v>
      </c>
      <c r="C731">
        <v>23</v>
      </c>
      <c r="D731" t="s">
        <v>562</v>
      </c>
      <c r="F731">
        <v>0</v>
      </c>
      <c r="G731">
        <v>0</v>
      </c>
      <c r="H731">
        <v>0</v>
      </c>
      <c r="J731">
        <v>0</v>
      </c>
      <c r="K731">
        <v>0</v>
      </c>
      <c r="L731">
        <v>0</v>
      </c>
      <c r="N731">
        <v>0</v>
      </c>
    </row>
    <row r="732" spans="1:14" x14ac:dyDescent="0.35">
      <c r="A732" t="s">
        <v>527</v>
      </c>
      <c r="C732">
        <v>24</v>
      </c>
      <c r="D732" t="s">
        <v>563</v>
      </c>
      <c r="F732">
        <v>0</v>
      </c>
      <c r="G732">
        <v>0</v>
      </c>
      <c r="H732">
        <v>0</v>
      </c>
      <c r="J732">
        <v>0</v>
      </c>
      <c r="K732">
        <v>0</v>
      </c>
      <c r="L732">
        <v>0</v>
      </c>
      <c r="N732">
        <v>0</v>
      </c>
    </row>
    <row r="733" spans="1:14" x14ac:dyDescent="0.35">
      <c r="A733" t="s">
        <v>527</v>
      </c>
      <c r="C733">
        <v>25</v>
      </c>
      <c r="D733" t="s">
        <v>564</v>
      </c>
      <c r="F733">
        <v>0</v>
      </c>
      <c r="G733">
        <v>0</v>
      </c>
      <c r="H733">
        <v>0</v>
      </c>
      <c r="J733">
        <v>0</v>
      </c>
      <c r="K733">
        <v>0</v>
      </c>
      <c r="L733">
        <v>0</v>
      </c>
      <c r="N733">
        <v>0</v>
      </c>
    </row>
    <row r="734" spans="1:14" x14ac:dyDescent="0.35">
      <c r="A734" t="s">
        <v>527</v>
      </c>
      <c r="D734" t="s">
        <v>565</v>
      </c>
      <c r="F734">
        <v>293830323</v>
      </c>
      <c r="G734">
        <v>1723057</v>
      </c>
      <c r="H734">
        <v>295553380</v>
      </c>
      <c r="J734">
        <v>295553380</v>
      </c>
      <c r="K734">
        <v>0</v>
      </c>
      <c r="L734">
        <v>295553380</v>
      </c>
      <c r="N734">
        <v>0</v>
      </c>
    </row>
    <row r="735" spans="1:14" x14ac:dyDescent="0.35">
      <c r="A735" t="s">
        <v>527</v>
      </c>
      <c r="C735">
        <v>26</v>
      </c>
      <c r="D735" t="s">
        <v>432</v>
      </c>
      <c r="F735">
        <v>0</v>
      </c>
      <c r="G735">
        <v>0</v>
      </c>
      <c r="H735">
        <v>0</v>
      </c>
      <c r="J735">
        <v>0</v>
      </c>
      <c r="K735">
        <v>0</v>
      </c>
      <c r="L735">
        <v>0</v>
      </c>
      <c r="N735">
        <v>0</v>
      </c>
    </row>
    <row r="736" spans="1:14" x14ac:dyDescent="0.35">
      <c r="A736" t="s">
        <v>527</v>
      </c>
      <c r="C736">
        <v>27</v>
      </c>
      <c r="D736" t="s">
        <v>566</v>
      </c>
      <c r="F736">
        <v>290037636</v>
      </c>
      <c r="G736">
        <v>0</v>
      </c>
      <c r="H736">
        <v>290037636</v>
      </c>
      <c r="J736">
        <v>290037636</v>
      </c>
      <c r="K736">
        <v>0</v>
      </c>
      <c r="L736">
        <v>290037636</v>
      </c>
      <c r="N736">
        <v>0</v>
      </c>
    </row>
    <row r="737" spans="1:14" x14ac:dyDescent="0.35">
      <c r="A737" t="s">
        <v>527</v>
      </c>
      <c r="C737">
        <v>28</v>
      </c>
      <c r="D737" t="s">
        <v>567</v>
      </c>
      <c r="F737">
        <v>0</v>
      </c>
      <c r="G737">
        <v>0</v>
      </c>
      <c r="H737">
        <v>0</v>
      </c>
      <c r="J737">
        <v>0</v>
      </c>
      <c r="K737">
        <v>0</v>
      </c>
      <c r="L737">
        <v>0</v>
      </c>
      <c r="N737">
        <v>0</v>
      </c>
    </row>
    <row r="738" spans="1:14" x14ac:dyDescent="0.35">
      <c r="A738" t="s">
        <v>527</v>
      </c>
      <c r="C738" t="s">
        <v>568</v>
      </c>
      <c r="D738" t="s">
        <v>434</v>
      </c>
      <c r="F738">
        <v>0</v>
      </c>
      <c r="G738">
        <v>0</v>
      </c>
      <c r="H738">
        <v>0</v>
      </c>
      <c r="J738">
        <v>0</v>
      </c>
      <c r="K738">
        <v>0</v>
      </c>
      <c r="L738">
        <v>0</v>
      </c>
      <c r="N738">
        <v>0</v>
      </c>
    </row>
    <row r="739" spans="1:14" x14ac:dyDescent="0.35">
      <c r="A739" t="s">
        <v>527</v>
      </c>
      <c r="C739" t="s">
        <v>569</v>
      </c>
      <c r="D739" t="s">
        <v>570</v>
      </c>
      <c r="F739">
        <v>0</v>
      </c>
      <c r="G739">
        <v>0</v>
      </c>
      <c r="H739">
        <v>0</v>
      </c>
      <c r="J739">
        <v>0</v>
      </c>
      <c r="K739">
        <v>0</v>
      </c>
      <c r="L739">
        <v>0</v>
      </c>
      <c r="N739">
        <v>0</v>
      </c>
    </row>
    <row r="740" spans="1:14" x14ac:dyDescent="0.35">
      <c r="A740" t="s">
        <v>527</v>
      </c>
      <c r="C740">
        <v>30</v>
      </c>
      <c r="D740" t="s">
        <v>571</v>
      </c>
      <c r="F740">
        <v>0</v>
      </c>
      <c r="G740">
        <v>0</v>
      </c>
      <c r="H740">
        <v>0</v>
      </c>
      <c r="J740">
        <v>0</v>
      </c>
      <c r="K740">
        <v>0</v>
      </c>
      <c r="L740">
        <v>0</v>
      </c>
      <c r="N740">
        <v>0</v>
      </c>
    </row>
    <row r="741" spans="1:14" x14ac:dyDescent="0.35">
      <c r="A741" t="s">
        <v>527</v>
      </c>
      <c r="C741">
        <v>31</v>
      </c>
      <c r="D741" t="s">
        <v>572</v>
      </c>
      <c r="F741">
        <v>0</v>
      </c>
      <c r="G741">
        <v>0</v>
      </c>
      <c r="H741">
        <v>0</v>
      </c>
      <c r="J741">
        <v>0</v>
      </c>
      <c r="K741">
        <v>0</v>
      </c>
      <c r="L741">
        <v>0</v>
      </c>
      <c r="N741">
        <v>0</v>
      </c>
    </row>
    <row r="742" spans="1:14" x14ac:dyDescent="0.35">
      <c r="A742" t="s">
        <v>527</v>
      </c>
      <c r="C742">
        <v>32</v>
      </c>
      <c r="D742" t="s">
        <v>573</v>
      </c>
      <c r="F742">
        <v>3792687</v>
      </c>
      <c r="G742">
        <v>0</v>
      </c>
      <c r="H742">
        <v>3792687</v>
      </c>
      <c r="J742">
        <v>3792687</v>
      </c>
      <c r="K742">
        <v>0</v>
      </c>
      <c r="L742">
        <v>3792687</v>
      </c>
      <c r="N742">
        <v>0</v>
      </c>
    </row>
    <row r="743" spans="1:14" x14ac:dyDescent="0.35">
      <c r="A743" t="s">
        <v>527</v>
      </c>
      <c r="C743">
        <v>33</v>
      </c>
      <c r="D743" t="s">
        <v>574</v>
      </c>
      <c r="F743">
        <v>0</v>
      </c>
      <c r="G743">
        <v>0</v>
      </c>
      <c r="H743">
        <v>0</v>
      </c>
      <c r="J743">
        <v>0</v>
      </c>
      <c r="K743">
        <v>0</v>
      </c>
      <c r="L743">
        <v>0</v>
      </c>
      <c r="N743">
        <v>0</v>
      </c>
    </row>
    <row r="744" spans="1:14" x14ac:dyDescent="0.35">
      <c r="A744" t="s">
        <v>527</v>
      </c>
      <c r="C744">
        <v>34</v>
      </c>
      <c r="D744" t="s">
        <v>575</v>
      </c>
      <c r="F744">
        <v>0</v>
      </c>
      <c r="G744">
        <v>0</v>
      </c>
      <c r="H744">
        <v>0</v>
      </c>
      <c r="J744">
        <v>0</v>
      </c>
      <c r="K744">
        <v>0</v>
      </c>
      <c r="L744">
        <v>0</v>
      </c>
      <c r="N744">
        <v>0</v>
      </c>
    </row>
    <row r="745" spans="1:14" x14ac:dyDescent="0.35">
      <c r="A745" t="s">
        <v>527</v>
      </c>
      <c r="C745">
        <v>35</v>
      </c>
      <c r="D745" t="s">
        <v>576</v>
      </c>
      <c r="F745">
        <v>0</v>
      </c>
      <c r="G745">
        <v>0</v>
      </c>
      <c r="H745">
        <v>0</v>
      </c>
      <c r="J745">
        <v>0</v>
      </c>
      <c r="K745">
        <v>0</v>
      </c>
      <c r="L745">
        <v>0</v>
      </c>
      <c r="N745">
        <v>0</v>
      </c>
    </row>
    <row r="746" spans="1:14" x14ac:dyDescent="0.35">
      <c r="A746" t="s">
        <v>527</v>
      </c>
      <c r="C746">
        <v>36</v>
      </c>
      <c r="D746" t="s">
        <v>577</v>
      </c>
      <c r="F746">
        <v>0</v>
      </c>
      <c r="G746">
        <v>0</v>
      </c>
      <c r="H746">
        <v>0</v>
      </c>
      <c r="J746">
        <v>0</v>
      </c>
      <c r="K746">
        <v>0</v>
      </c>
      <c r="L746">
        <v>0</v>
      </c>
      <c r="N746">
        <v>0</v>
      </c>
    </row>
    <row r="747" spans="1:14" x14ac:dyDescent="0.35">
      <c r="A747" t="s">
        <v>527</v>
      </c>
      <c r="C747">
        <v>37</v>
      </c>
      <c r="D747" t="s">
        <v>578</v>
      </c>
      <c r="F747">
        <v>0</v>
      </c>
      <c r="G747">
        <v>1723057</v>
      </c>
      <c r="H747">
        <v>1723057</v>
      </c>
      <c r="J747">
        <v>1723057</v>
      </c>
      <c r="K747">
        <v>0</v>
      </c>
      <c r="L747">
        <v>1723057</v>
      </c>
      <c r="N747">
        <v>0</v>
      </c>
    </row>
    <row r="748" spans="1:14" x14ac:dyDescent="0.35">
      <c r="A748" t="s">
        <v>527</v>
      </c>
      <c r="C748">
        <v>38</v>
      </c>
      <c r="D748" t="s">
        <v>579</v>
      </c>
      <c r="F748">
        <v>0</v>
      </c>
      <c r="G748">
        <v>0</v>
      </c>
      <c r="H748">
        <v>0</v>
      </c>
      <c r="J748">
        <v>0</v>
      </c>
      <c r="K748">
        <v>0</v>
      </c>
      <c r="L748">
        <v>0</v>
      </c>
      <c r="N748">
        <v>0</v>
      </c>
    </row>
    <row r="749" spans="1:14" x14ac:dyDescent="0.35">
      <c r="A749" t="s">
        <v>527</v>
      </c>
      <c r="C749">
        <v>39</v>
      </c>
      <c r="D749" t="s">
        <v>580</v>
      </c>
      <c r="F749">
        <v>0</v>
      </c>
      <c r="G749">
        <v>0</v>
      </c>
      <c r="H749">
        <v>0</v>
      </c>
      <c r="J749">
        <v>0</v>
      </c>
      <c r="K749">
        <v>0</v>
      </c>
      <c r="L749">
        <v>0</v>
      </c>
      <c r="N749">
        <v>0</v>
      </c>
    </row>
    <row r="750" spans="1:14" x14ac:dyDescent="0.35">
      <c r="A750" t="s">
        <v>527</v>
      </c>
      <c r="D750" t="s">
        <v>581</v>
      </c>
      <c r="F750">
        <v>1137045</v>
      </c>
      <c r="G750">
        <v>0</v>
      </c>
      <c r="H750">
        <v>1137045</v>
      </c>
      <c r="J750">
        <v>1195382</v>
      </c>
      <c r="K750">
        <v>0</v>
      </c>
      <c r="L750">
        <v>1195382</v>
      </c>
      <c r="N750">
        <v>-58337</v>
      </c>
    </row>
    <row r="751" spans="1:14" x14ac:dyDescent="0.35">
      <c r="A751" t="s">
        <v>527</v>
      </c>
      <c r="C751">
        <v>40</v>
      </c>
      <c r="D751" t="s">
        <v>582</v>
      </c>
      <c r="F751">
        <v>0</v>
      </c>
      <c r="G751">
        <v>0</v>
      </c>
      <c r="H751">
        <v>0</v>
      </c>
      <c r="J751">
        <v>464980</v>
      </c>
      <c r="K751">
        <v>0</v>
      </c>
      <c r="L751">
        <v>464980</v>
      </c>
      <c r="N751">
        <v>-464980</v>
      </c>
    </row>
    <row r="752" spans="1:14" x14ac:dyDescent="0.35">
      <c r="A752" t="s">
        <v>527</v>
      </c>
      <c r="C752">
        <v>41</v>
      </c>
      <c r="D752" t="s">
        <v>583</v>
      </c>
      <c r="F752">
        <v>0</v>
      </c>
      <c r="G752">
        <v>0</v>
      </c>
      <c r="H752">
        <v>0</v>
      </c>
      <c r="J752">
        <v>161077</v>
      </c>
      <c r="K752">
        <v>0</v>
      </c>
      <c r="L752">
        <v>161077</v>
      </c>
      <c r="N752">
        <v>-161077</v>
      </c>
    </row>
    <row r="753" spans="1:14" x14ac:dyDescent="0.35">
      <c r="A753" t="s">
        <v>527</v>
      </c>
      <c r="C753">
        <v>42</v>
      </c>
      <c r="D753" t="s">
        <v>584</v>
      </c>
      <c r="F753">
        <v>0</v>
      </c>
      <c r="G753">
        <v>0</v>
      </c>
      <c r="H753">
        <v>0</v>
      </c>
      <c r="J753">
        <v>201347</v>
      </c>
      <c r="K753">
        <v>0</v>
      </c>
      <c r="L753">
        <v>201347</v>
      </c>
      <c r="N753">
        <v>-201347</v>
      </c>
    </row>
    <row r="754" spans="1:14" x14ac:dyDescent="0.35">
      <c r="A754" t="s">
        <v>527</v>
      </c>
      <c r="C754">
        <v>43</v>
      </c>
      <c r="D754" t="s">
        <v>585</v>
      </c>
      <c r="F754">
        <v>1137045</v>
      </c>
      <c r="G754">
        <v>0</v>
      </c>
      <c r="H754">
        <v>1137045</v>
      </c>
      <c r="J754">
        <v>267304</v>
      </c>
      <c r="K754">
        <v>0</v>
      </c>
      <c r="L754">
        <v>267304</v>
      </c>
      <c r="N754">
        <v>869741</v>
      </c>
    </row>
    <row r="755" spans="1:14" x14ac:dyDescent="0.35">
      <c r="A755" t="s">
        <v>527</v>
      </c>
      <c r="C755">
        <v>44</v>
      </c>
      <c r="D755" t="s">
        <v>586</v>
      </c>
      <c r="F755">
        <v>0</v>
      </c>
      <c r="G755">
        <v>0</v>
      </c>
      <c r="H755">
        <v>0</v>
      </c>
      <c r="J755">
        <v>100674</v>
      </c>
      <c r="K755">
        <v>0</v>
      </c>
      <c r="L755">
        <v>100674</v>
      </c>
      <c r="N755">
        <v>-100674</v>
      </c>
    </row>
    <row r="756" spans="1:14" x14ac:dyDescent="0.35">
      <c r="A756" t="s">
        <v>527</v>
      </c>
      <c r="C756">
        <v>45</v>
      </c>
      <c r="D756" t="s">
        <v>587</v>
      </c>
      <c r="F756">
        <v>0</v>
      </c>
      <c r="G756">
        <v>0</v>
      </c>
      <c r="H756">
        <v>0</v>
      </c>
      <c r="J756">
        <v>0</v>
      </c>
      <c r="K756">
        <v>0</v>
      </c>
      <c r="L756">
        <v>0</v>
      </c>
      <c r="N756">
        <v>0</v>
      </c>
    </row>
    <row r="757" spans="1:14" x14ac:dyDescent="0.35">
      <c r="A757" t="s">
        <v>527</v>
      </c>
      <c r="C757">
        <v>46</v>
      </c>
      <c r="D757" t="s">
        <v>588</v>
      </c>
      <c r="F757">
        <v>0</v>
      </c>
      <c r="G757">
        <v>0</v>
      </c>
      <c r="H757">
        <v>0</v>
      </c>
      <c r="J757">
        <v>0</v>
      </c>
      <c r="K757">
        <v>0</v>
      </c>
      <c r="L757">
        <v>0</v>
      </c>
      <c r="N757">
        <v>0</v>
      </c>
    </row>
    <row r="758" spans="1:14" x14ac:dyDescent="0.35">
      <c r="A758" t="s">
        <v>527</v>
      </c>
      <c r="C758">
        <v>47</v>
      </c>
      <c r="D758" t="s">
        <v>589</v>
      </c>
      <c r="F758">
        <v>0</v>
      </c>
      <c r="G758">
        <v>0</v>
      </c>
      <c r="H758">
        <v>0</v>
      </c>
      <c r="J758">
        <v>0</v>
      </c>
      <c r="K758">
        <v>0</v>
      </c>
      <c r="L758">
        <v>0</v>
      </c>
      <c r="N758">
        <v>0</v>
      </c>
    </row>
    <row r="759" spans="1:14" x14ac:dyDescent="0.35">
      <c r="A759" t="s">
        <v>527</v>
      </c>
      <c r="D759" t="s">
        <v>590</v>
      </c>
      <c r="F759">
        <v>712750</v>
      </c>
      <c r="G759">
        <v>0</v>
      </c>
      <c r="H759">
        <v>712750</v>
      </c>
      <c r="J759">
        <v>0</v>
      </c>
      <c r="K759">
        <v>0</v>
      </c>
      <c r="L759">
        <v>0</v>
      </c>
      <c r="N759">
        <v>712750</v>
      </c>
    </row>
    <row r="760" spans="1:14" x14ac:dyDescent="0.35">
      <c r="A760" t="s">
        <v>527</v>
      </c>
      <c r="C760">
        <v>48</v>
      </c>
      <c r="D760" t="s">
        <v>229</v>
      </c>
      <c r="F760">
        <v>0</v>
      </c>
      <c r="G760">
        <v>0</v>
      </c>
      <c r="H760">
        <v>0</v>
      </c>
      <c r="J760">
        <v>0</v>
      </c>
      <c r="K760">
        <v>0</v>
      </c>
      <c r="L760">
        <v>0</v>
      </c>
      <c r="N760">
        <v>0</v>
      </c>
    </row>
    <row r="761" spans="1:14" x14ac:dyDescent="0.35">
      <c r="A761" t="s">
        <v>527</v>
      </c>
      <c r="C761">
        <v>49</v>
      </c>
      <c r="D761" t="s">
        <v>591</v>
      </c>
      <c r="F761">
        <v>0</v>
      </c>
      <c r="G761">
        <v>0</v>
      </c>
      <c r="H761">
        <v>0</v>
      </c>
      <c r="J761">
        <v>0</v>
      </c>
      <c r="K761">
        <v>0</v>
      </c>
      <c r="L761">
        <v>0</v>
      </c>
      <c r="N761">
        <v>0</v>
      </c>
    </row>
    <row r="762" spans="1:14" x14ac:dyDescent="0.35">
      <c r="A762" t="s">
        <v>527</v>
      </c>
      <c r="C762">
        <v>50</v>
      </c>
      <c r="D762" t="s">
        <v>592</v>
      </c>
      <c r="F762">
        <v>712750</v>
      </c>
      <c r="G762">
        <v>0</v>
      </c>
      <c r="H762">
        <v>712750</v>
      </c>
      <c r="J762">
        <v>0</v>
      </c>
      <c r="K762">
        <v>0</v>
      </c>
      <c r="L762">
        <v>0</v>
      </c>
      <c r="N762">
        <v>712750</v>
      </c>
    </row>
    <row r="763" spans="1:14" x14ac:dyDescent="0.35">
      <c r="A763" t="s">
        <v>527</v>
      </c>
      <c r="D763" t="s">
        <v>593</v>
      </c>
      <c r="F763">
        <v>22665000</v>
      </c>
      <c r="G763">
        <v>0</v>
      </c>
      <c r="H763">
        <v>22665000</v>
      </c>
      <c r="J763">
        <v>2743000</v>
      </c>
      <c r="K763">
        <v>22665000</v>
      </c>
      <c r="L763">
        <v>25408000</v>
      </c>
      <c r="N763">
        <v>-2743000</v>
      </c>
    </row>
    <row r="764" spans="1:14" x14ac:dyDescent="0.35">
      <c r="A764" t="s">
        <v>527</v>
      </c>
      <c r="C764">
        <v>51</v>
      </c>
      <c r="D764" t="s">
        <v>594</v>
      </c>
      <c r="F764">
        <v>20000000</v>
      </c>
      <c r="G764">
        <v>0</v>
      </c>
      <c r="H764">
        <v>20000000</v>
      </c>
      <c r="J764">
        <v>2743000</v>
      </c>
      <c r="K764">
        <v>20000000</v>
      </c>
      <c r="L764">
        <v>22743000</v>
      </c>
      <c r="N764">
        <v>-2743000</v>
      </c>
    </row>
    <row r="765" spans="1:14" x14ac:dyDescent="0.35">
      <c r="A765" t="s">
        <v>527</v>
      </c>
      <c r="C765">
        <v>52</v>
      </c>
      <c r="D765" t="s">
        <v>592</v>
      </c>
      <c r="F765">
        <v>2665000</v>
      </c>
      <c r="G765">
        <v>0</v>
      </c>
      <c r="H765">
        <v>2665000</v>
      </c>
      <c r="J765">
        <v>0</v>
      </c>
      <c r="K765">
        <v>2665000</v>
      </c>
      <c r="L765">
        <v>2665000</v>
      </c>
      <c r="N765">
        <v>0</v>
      </c>
    </row>
    <row r="766" spans="1:14" x14ac:dyDescent="0.35">
      <c r="A766" t="s">
        <v>527</v>
      </c>
      <c r="D766" t="s">
        <v>595</v>
      </c>
      <c r="F766">
        <v>9277883</v>
      </c>
      <c r="G766">
        <v>0</v>
      </c>
      <c r="H766">
        <v>9277883</v>
      </c>
      <c r="J766">
        <v>9941784</v>
      </c>
      <c r="K766">
        <v>0</v>
      </c>
      <c r="L766">
        <v>9941784</v>
      </c>
      <c r="N766">
        <v>-663901</v>
      </c>
    </row>
    <row r="767" spans="1:14" x14ac:dyDescent="0.35">
      <c r="A767" t="s">
        <v>527</v>
      </c>
      <c r="C767">
        <v>53</v>
      </c>
      <c r="D767" t="s">
        <v>596</v>
      </c>
      <c r="F767">
        <v>9277883</v>
      </c>
      <c r="G767">
        <v>0</v>
      </c>
      <c r="H767">
        <v>9277883</v>
      </c>
      <c r="J767">
        <v>9941784</v>
      </c>
      <c r="K767">
        <v>0</v>
      </c>
      <c r="L767">
        <v>9941784</v>
      </c>
      <c r="N767">
        <v>-663901</v>
      </c>
    </row>
    <row r="768" spans="1:14" x14ac:dyDescent="0.35">
      <c r="A768" t="s">
        <v>527</v>
      </c>
      <c r="D768" t="s">
        <v>597</v>
      </c>
      <c r="F768">
        <v>41283419</v>
      </c>
      <c r="G768">
        <v>0</v>
      </c>
      <c r="H768">
        <v>41283419</v>
      </c>
      <c r="J768">
        <v>41283419</v>
      </c>
      <c r="K768">
        <v>0</v>
      </c>
      <c r="L768">
        <v>41283419</v>
      </c>
      <c r="N768">
        <v>0</v>
      </c>
    </row>
    <row r="769" spans="1:14" x14ac:dyDescent="0.35">
      <c r="A769" t="s">
        <v>527</v>
      </c>
      <c r="C769">
        <v>54</v>
      </c>
      <c r="D769" t="s">
        <v>598</v>
      </c>
      <c r="F769">
        <v>41283419</v>
      </c>
      <c r="G769">
        <v>0</v>
      </c>
      <c r="H769">
        <v>41283419</v>
      </c>
      <c r="J769">
        <v>41283419</v>
      </c>
      <c r="K769">
        <v>0</v>
      </c>
      <c r="L769">
        <v>41283419</v>
      </c>
      <c r="N769">
        <v>0</v>
      </c>
    </row>
    <row r="770" spans="1:14" x14ac:dyDescent="0.35">
      <c r="A770" t="s">
        <v>527</v>
      </c>
      <c r="D770" t="s">
        <v>359</v>
      </c>
      <c r="F770">
        <v>0</v>
      </c>
      <c r="G770">
        <v>0</v>
      </c>
      <c r="H770">
        <v>0</v>
      </c>
      <c r="I770">
        <v>808920</v>
      </c>
      <c r="J770">
        <v>0</v>
      </c>
      <c r="K770">
        <v>0</v>
      </c>
      <c r="L770">
        <v>0</v>
      </c>
      <c r="N770">
        <v>0</v>
      </c>
    </row>
    <row r="771" spans="1:14" x14ac:dyDescent="0.35">
      <c r="A771" t="s">
        <v>527</v>
      </c>
      <c r="C771">
        <v>55</v>
      </c>
      <c r="D771" t="s">
        <v>599</v>
      </c>
      <c r="G771">
        <v>0</v>
      </c>
      <c r="H771">
        <v>0</v>
      </c>
      <c r="K771">
        <v>0</v>
      </c>
      <c r="L771">
        <v>0</v>
      </c>
      <c r="N771">
        <v>0</v>
      </c>
    </row>
    <row r="772" spans="1:14" x14ac:dyDescent="0.35">
      <c r="A772" t="s">
        <v>527</v>
      </c>
      <c r="B772" t="s">
        <v>610</v>
      </c>
      <c r="C772" s="285" t="s">
        <v>529</v>
      </c>
      <c r="D772" s="285" t="s">
        <v>530</v>
      </c>
      <c r="E772" s="285"/>
      <c r="F772" s="285" t="s">
        <v>531</v>
      </c>
      <c r="G772" s="285"/>
      <c r="H772" s="285"/>
      <c r="I772" s="285"/>
      <c r="J772" s="285" t="s">
        <v>532</v>
      </c>
      <c r="K772" s="285"/>
      <c r="L772" s="285"/>
      <c r="M772" s="285"/>
      <c r="N772" s="285" t="s">
        <v>533</v>
      </c>
    </row>
    <row r="773" spans="1:14" x14ac:dyDescent="0.35">
      <c r="A773" t="s">
        <v>527</v>
      </c>
      <c r="C773" s="285"/>
      <c r="D773" s="285"/>
      <c r="E773" s="285"/>
      <c r="F773" s="285" t="s">
        <v>534</v>
      </c>
      <c r="G773" s="285" t="s">
        <v>535</v>
      </c>
      <c r="H773" s="285" t="s">
        <v>536</v>
      </c>
      <c r="I773" s="285"/>
      <c r="J773" s="285" t="s">
        <v>534</v>
      </c>
      <c r="K773" s="285" t="s">
        <v>535</v>
      </c>
      <c r="L773" s="285" t="s">
        <v>536</v>
      </c>
      <c r="M773" s="285"/>
      <c r="N773" s="285"/>
    </row>
    <row r="774" spans="1:14" x14ac:dyDescent="0.35">
      <c r="A774" t="s">
        <v>527</v>
      </c>
      <c r="C774" s="285" t="s">
        <v>537</v>
      </c>
      <c r="D774" s="285"/>
      <c r="E774" s="285"/>
      <c r="F774" s="285">
        <v>0</v>
      </c>
      <c r="G774" s="285">
        <v>0</v>
      </c>
      <c r="H774" s="285">
        <v>0</v>
      </c>
      <c r="I774" s="285"/>
      <c r="J774" s="285">
        <v>0</v>
      </c>
      <c r="K774" s="285">
        <v>0</v>
      </c>
      <c r="L774" s="285">
        <v>0</v>
      </c>
      <c r="M774" s="285"/>
      <c r="N774" s="285">
        <v>0</v>
      </c>
    </row>
    <row r="775" spans="1:14" x14ac:dyDescent="0.35">
      <c r="A775" t="s">
        <v>527</v>
      </c>
      <c r="C775" s="285">
        <v>1</v>
      </c>
      <c r="D775" s="285" t="s">
        <v>538</v>
      </c>
      <c r="E775" s="285"/>
      <c r="F775" s="285">
        <v>0</v>
      </c>
      <c r="G775" s="285">
        <v>0</v>
      </c>
      <c r="H775" s="285">
        <v>0</v>
      </c>
      <c r="I775" s="285"/>
      <c r="J775" s="285">
        <v>0</v>
      </c>
      <c r="K775" s="285">
        <v>0</v>
      </c>
      <c r="L775" s="285">
        <v>0</v>
      </c>
      <c r="M775" s="285"/>
      <c r="N775" s="285">
        <v>0</v>
      </c>
    </row>
    <row r="776" spans="1:14" x14ac:dyDescent="0.35">
      <c r="A776" t="s">
        <v>527</v>
      </c>
      <c r="C776" s="285">
        <v>2</v>
      </c>
      <c r="D776" s="285" t="s">
        <v>539</v>
      </c>
      <c r="E776" s="285"/>
      <c r="F776" s="285">
        <v>0</v>
      </c>
      <c r="G776" s="285">
        <v>0</v>
      </c>
      <c r="H776" s="285">
        <v>0</v>
      </c>
      <c r="I776" s="285"/>
      <c r="J776" s="285">
        <v>0</v>
      </c>
      <c r="K776" s="285">
        <v>0</v>
      </c>
      <c r="L776" s="285">
        <v>0</v>
      </c>
      <c r="M776" s="285"/>
      <c r="N776" s="285">
        <v>0</v>
      </c>
    </row>
    <row r="777" spans="1:14" x14ac:dyDescent="0.35">
      <c r="A777" t="s">
        <v>527</v>
      </c>
      <c r="C777" s="285" t="s">
        <v>540</v>
      </c>
      <c r="D777" s="285"/>
      <c r="E777" s="285"/>
      <c r="F777" s="285">
        <v>1198031014</v>
      </c>
      <c r="G777" s="285">
        <v>580463</v>
      </c>
      <c r="H777" s="285">
        <v>1198611477</v>
      </c>
      <c r="I777" s="285"/>
      <c r="J777" s="285">
        <v>1198611470</v>
      </c>
      <c r="K777" s="285">
        <v>0</v>
      </c>
      <c r="L777" s="285">
        <v>1198611470</v>
      </c>
      <c r="M777" s="285"/>
      <c r="N777" s="285">
        <v>7</v>
      </c>
    </row>
    <row r="778" spans="1:14" x14ac:dyDescent="0.35">
      <c r="A778" t="s">
        <v>527</v>
      </c>
      <c r="C778" s="285"/>
      <c r="D778" s="285" t="s">
        <v>541</v>
      </c>
      <c r="E778" s="285"/>
      <c r="F778" s="285">
        <v>59210919</v>
      </c>
      <c r="G778" s="285">
        <v>0</v>
      </c>
      <c r="H778" s="285">
        <v>59210919</v>
      </c>
      <c r="I778" s="285"/>
      <c r="J778" s="285">
        <v>59210919</v>
      </c>
      <c r="K778" s="285">
        <v>0</v>
      </c>
      <c r="L778" s="285">
        <v>59210919</v>
      </c>
      <c r="M778" s="285"/>
      <c r="N778" s="285">
        <v>0</v>
      </c>
    </row>
    <row r="779" spans="1:14" x14ac:dyDescent="0.35">
      <c r="A779" t="s">
        <v>527</v>
      </c>
      <c r="C779" s="285">
        <v>3</v>
      </c>
      <c r="D779" s="285" t="s">
        <v>542</v>
      </c>
      <c r="E779" s="285"/>
      <c r="F779" s="285">
        <v>0</v>
      </c>
      <c r="G779" s="285">
        <v>0</v>
      </c>
      <c r="H779" s="285">
        <v>0</v>
      </c>
      <c r="I779" s="285"/>
      <c r="J779" s="285">
        <v>0</v>
      </c>
      <c r="K779" s="285">
        <v>0</v>
      </c>
      <c r="L779" s="285">
        <v>0</v>
      </c>
      <c r="M779" s="285"/>
      <c r="N779" s="285">
        <v>0</v>
      </c>
    </row>
    <row r="780" spans="1:14" x14ac:dyDescent="0.35">
      <c r="A780" t="s">
        <v>527</v>
      </c>
      <c r="C780" s="285">
        <v>4</v>
      </c>
      <c r="D780" s="285" t="s">
        <v>543</v>
      </c>
      <c r="E780" s="285"/>
      <c r="F780" s="285">
        <v>56065919</v>
      </c>
      <c r="G780" s="285">
        <v>0</v>
      </c>
      <c r="H780" s="285">
        <v>56065919</v>
      </c>
      <c r="I780" s="285"/>
      <c r="J780" s="285">
        <v>56065919</v>
      </c>
      <c r="K780" s="285">
        <v>0</v>
      </c>
      <c r="L780" s="285">
        <v>56065919</v>
      </c>
      <c r="M780" s="285"/>
      <c r="N780" s="285">
        <v>0</v>
      </c>
    </row>
    <row r="781" spans="1:14" x14ac:dyDescent="0.35">
      <c r="A781" t="s">
        <v>527</v>
      </c>
      <c r="C781" s="285">
        <v>5</v>
      </c>
      <c r="D781" s="285" t="s">
        <v>544</v>
      </c>
      <c r="E781" s="285"/>
      <c r="F781" s="285">
        <v>0</v>
      </c>
      <c r="G781" s="285">
        <v>0</v>
      </c>
      <c r="H781" s="285">
        <v>0</v>
      </c>
      <c r="I781" s="285"/>
      <c r="J781" s="285">
        <v>0</v>
      </c>
      <c r="K781" s="285">
        <v>0</v>
      </c>
      <c r="L781" s="285">
        <v>0</v>
      </c>
      <c r="M781" s="285"/>
      <c r="N781" s="285">
        <v>0</v>
      </c>
    </row>
    <row r="782" spans="1:14" x14ac:dyDescent="0.35">
      <c r="A782" t="s">
        <v>527</v>
      </c>
      <c r="C782" s="285">
        <v>6</v>
      </c>
      <c r="D782" s="285" t="s">
        <v>545</v>
      </c>
      <c r="E782" s="285"/>
      <c r="F782" s="285">
        <v>0</v>
      </c>
      <c r="G782" s="285">
        <v>0</v>
      </c>
      <c r="H782" s="285">
        <v>0</v>
      </c>
      <c r="I782" s="285"/>
      <c r="J782" s="285">
        <v>0</v>
      </c>
      <c r="K782" s="285">
        <v>0</v>
      </c>
      <c r="L782" s="285">
        <v>0</v>
      </c>
      <c r="M782" s="285"/>
      <c r="N782" s="285">
        <v>0</v>
      </c>
    </row>
    <row r="783" spans="1:14" x14ac:dyDescent="0.35">
      <c r="A783" t="s">
        <v>527</v>
      </c>
      <c r="C783" s="285">
        <v>7</v>
      </c>
      <c r="D783" s="285" t="s">
        <v>454</v>
      </c>
      <c r="E783" s="285"/>
      <c r="F783" s="285">
        <v>3145000</v>
      </c>
      <c r="G783" s="285">
        <v>0</v>
      </c>
      <c r="H783" s="285">
        <v>3145000</v>
      </c>
      <c r="I783" s="285"/>
      <c r="J783" s="285">
        <v>3145000</v>
      </c>
      <c r="K783" s="285">
        <v>0</v>
      </c>
      <c r="L783" s="285">
        <v>3145000</v>
      </c>
      <c r="M783" s="285"/>
      <c r="N783" s="285">
        <v>0</v>
      </c>
    </row>
    <row r="784" spans="1:14" x14ac:dyDescent="0.35">
      <c r="A784" t="s">
        <v>527</v>
      </c>
      <c r="C784" s="285"/>
      <c r="D784" s="285" t="s">
        <v>546</v>
      </c>
      <c r="E784" s="285"/>
      <c r="F784" s="285">
        <v>0</v>
      </c>
      <c r="G784" s="285">
        <v>0</v>
      </c>
      <c r="H784" s="285">
        <v>0</v>
      </c>
      <c r="I784" s="285"/>
      <c r="J784" s="285">
        <v>0</v>
      </c>
      <c r="K784" s="285">
        <v>0</v>
      </c>
      <c r="L784" s="285">
        <v>0</v>
      </c>
      <c r="M784" s="285"/>
      <c r="N784" s="285">
        <v>0</v>
      </c>
    </row>
    <row r="785" spans="1:14" x14ac:dyDescent="0.35">
      <c r="A785" t="s">
        <v>527</v>
      </c>
      <c r="C785" s="285">
        <v>8</v>
      </c>
      <c r="D785" s="285" t="s">
        <v>547</v>
      </c>
      <c r="E785" s="285"/>
      <c r="F785" s="285">
        <v>0</v>
      </c>
      <c r="G785" s="285">
        <v>0</v>
      </c>
      <c r="H785" s="285">
        <v>0</v>
      </c>
      <c r="I785" s="285"/>
      <c r="J785" s="285">
        <v>0</v>
      </c>
      <c r="K785" s="285">
        <v>0</v>
      </c>
      <c r="L785" s="285">
        <v>0</v>
      </c>
      <c r="M785" s="285"/>
      <c r="N785" s="285">
        <v>0</v>
      </c>
    </row>
    <row r="786" spans="1:14" x14ac:dyDescent="0.35">
      <c r="A786" t="s">
        <v>527</v>
      </c>
      <c r="C786" s="285">
        <v>9</v>
      </c>
      <c r="D786" s="285" t="s">
        <v>548</v>
      </c>
      <c r="E786" s="285"/>
      <c r="F786" s="285">
        <v>0</v>
      </c>
      <c r="G786" s="285">
        <v>0</v>
      </c>
      <c r="H786" s="285">
        <v>0</v>
      </c>
      <c r="I786" s="285"/>
      <c r="J786" s="285">
        <v>0</v>
      </c>
      <c r="K786" s="285">
        <v>0</v>
      </c>
      <c r="L786" s="285">
        <v>0</v>
      </c>
      <c r="M786" s="285"/>
      <c r="N786" s="285">
        <v>0</v>
      </c>
    </row>
    <row r="787" spans="1:14" x14ac:dyDescent="0.35">
      <c r="A787" t="s">
        <v>527</v>
      </c>
      <c r="C787" s="285">
        <v>10</v>
      </c>
      <c r="D787" s="285" t="s">
        <v>549</v>
      </c>
      <c r="E787" s="285"/>
      <c r="F787" s="285">
        <v>0</v>
      </c>
      <c r="G787" s="285">
        <v>0</v>
      </c>
      <c r="H787" s="285">
        <v>0</v>
      </c>
      <c r="I787" s="285"/>
      <c r="J787" s="285">
        <v>0</v>
      </c>
      <c r="K787" s="285">
        <v>0</v>
      </c>
      <c r="L787" s="285">
        <v>0</v>
      </c>
      <c r="M787" s="285"/>
      <c r="N787" s="285">
        <v>0</v>
      </c>
    </row>
    <row r="788" spans="1:14" x14ac:dyDescent="0.35">
      <c r="A788" t="s">
        <v>527</v>
      </c>
      <c r="C788" s="285">
        <v>11</v>
      </c>
      <c r="D788" s="285" t="s">
        <v>550</v>
      </c>
      <c r="E788" s="285"/>
      <c r="F788" s="285">
        <v>0</v>
      </c>
      <c r="G788" s="285">
        <v>0</v>
      </c>
      <c r="H788" s="285">
        <v>0</v>
      </c>
      <c r="I788" s="285"/>
      <c r="J788" s="285">
        <v>0</v>
      </c>
      <c r="K788" s="285">
        <v>0</v>
      </c>
      <c r="L788" s="285">
        <v>0</v>
      </c>
      <c r="M788" s="285"/>
      <c r="N788" s="285">
        <v>0</v>
      </c>
    </row>
    <row r="789" spans="1:14" x14ac:dyDescent="0.35">
      <c r="A789" t="s">
        <v>527</v>
      </c>
      <c r="C789" s="285">
        <v>12</v>
      </c>
      <c r="D789" s="285" t="s">
        <v>551</v>
      </c>
      <c r="E789" s="285"/>
      <c r="F789" s="285">
        <v>0</v>
      </c>
      <c r="G789" s="285">
        <v>0</v>
      </c>
      <c r="H789" s="285">
        <v>0</v>
      </c>
      <c r="I789" s="285"/>
      <c r="J789" s="285">
        <v>0</v>
      </c>
      <c r="K789" s="285">
        <v>0</v>
      </c>
      <c r="L789" s="285">
        <v>0</v>
      </c>
      <c r="M789" s="285"/>
      <c r="N789" s="285">
        <v>0</v>
      </c>
    </row>
    <row r="790" spans="1:14" x14ac:dyDescent="0.35">
      <c r="A790" t="s">
        <v>527</v>
      </c>
      <c r="C790" s="285">
        <v>13</v>
      </c>
      <c r="D790" s="285" t="s">
        <v>552</v>
      </c>
      <c r="E790" s="285"/>
      <c r="F790" s="285">
        <v>0</v>
      </c>
      <c r="G790" s="285">
        <v>0</v>
      </c>
      <c r="H790" s="285">
        <v>0</v>
      </c>
      <c r="I790" s="285"/>
      <c r="J790" s="285">
        <v>0</v>
      </c>
      <c r="K790" s="285">
        <v>0</v>
      </c>
      <c r="L790" s="285">
        <v>0</v>
      </c>
      <c r="M790" s="285"/>
      <c r="N790" s="285">
        <v>0</v>
      </c>
    </row>
    <row r="791" spans="1:14" x14ac:dyDescent="0.35">
      <c r="A791" t="s">
        <v>527</v>
      </c>
      <c r="C791" s="285">
        <v>14</v>
      </c>
      <c r="D791" s="285" t="s">
        <v>553</v>
      </c>
      <c r="E791" s="285"/>
      <c r="F791" s="285">
        <v>0</v>
      </c>
      <c r="G791" s="285">
        <v>0</v>
      </c>
      <c r="H791" s="285">
        <v>0</v>
      </c>
      <c r="I791" s="285"/>
      <c r="J791" s="285">
        <v>0</v>
      </c>
      <c r="K791" s="285">
        <v>0</v>
      </c>
      <c r="L791" s="285">
        <v>0</v>
      </c>
      <c r="M791" s="285"/>
      <c r="N791" s="285">
        <v>0</v>
      </c>
    </row>
    <row r="792" spans="1:14" x14ac:dyDescent="0.35">
      <c r="A792" t="s">
        <v>527</v>
      </c>
      <c r="C792" s="285">
        <v>15</v>
      </c>
      <c r="D792" s="285" t="s">
        <v>554</v>
      </c>
      <c r="E792" s="285"/>
      <c r="F792" s="285">
        <v>0</v>
      </c>
      <c r="G792" s="285">
        <v>0</v>
      </c>
      <c r="H792" s="285">
        <v>0</v>
      </c>
      <c r="I792" s="285"/>
      <c r="J792" s="285">
        <v>0</v>
      </c>
      <c r="K792" s="285">
        <v>0</v>
      </c>
      <c r="L792" s="285">
        <v>0</v>
      </c>
      <c r="M792" s="285"/>
      <c r="N792" s="285">
        <v>0</v>
      </c>
    </row>
    <row r="793" spans="1:14" x14ac:dyDescent="0.35">
      <c r="A793" t="s">
        <v>527</v>
      </c>
      <c r="C793" s="285"/>
      <c r="D793" s="285" t="s">
        <v>555</v>
      </c>
      <c r="E793" s="285"/>
      <c r="F793" s="285">
        <v>0</v>
      </c>
      <c r="G793" s="285">
        <v>0</v>
      </c>
      <c r="H793" s="285">
        <v>0</v>
      </c>
      <c r="I793" s="285"/>
      <c r="J793" s="285">
        <v>0</v>
      </c>
      <c r="K793" s="285">
        <v>0</v>
      </c>
      <c r="L793" s="285">
        <v>0</v>
      </c>
      <c r="M793" s="285"/>
      <c r="N793" s="285">
        <v>0</v>
      </c>
    </row>
    <row r="794" spans="1:14" x14ac:dyDescent="0.35">
      <c r="A794" t="s">
        <v>527</v>
      </c>
      <c r="C794" s="285">
        <v>16</v>
      </c>
      <c r="D794" s="285" t="s">
        <v>550</v>
      </c>
      <c r="E794" s="285"/>
      <c r="F794" s="285">
        <v>0</v>
      </c>
      <c r="G794" s="285">
        <v>0</v>
      </c>
      <c r="H794" s="285">
        <v>0</v>
      </c>
      <c r="I794" s="285"/>
      <c r="J794" s="285">
        <v>0</v>
      </c>
      <c r="K794" s="285">
        <v>0</v>
      </c>
      <c r="L794" s="285">
        <v>0</v>
      </c>
      <c r="M794" s="285"/>
      <c r="N794" s="285">
        <v>0</v>
      </c>
    </row>
    <row r="795" spans="1:14" x14ac:dyDescent="0.35">
      <c r="A795" t="s">
        <v>527</v>
      </c>
      <c r="C795" s="285">
        <v>17</v>
      </c>
      <c r="D795" s="285" t="s">
        <v>556</v>
      </c>
      <c r="E795" s="285"/>
      <c r="F795" s="285">
        <v>0</v>
      </c>
      <c r="G795" s="285">
        <v>0</v>
      </c>
      <c r="H795" s="285">
        <v>0</v>
      </c>
      <c r="I795" s="285"/>
      <c r="J795" s="285">
        <v>0</v>
      </c>
      <c r="K795" s="285">
        <v>0</v>
      </c>
      <c r="L795" s="285">
        <v>0</v>
      </c>
      <c r="M795" s="285"/>
      <c r="N795" s="285">
        <v>0</v>
      </c>
    </row>
    <row r="796" spans="1:14" x14ac:dyDescent="0.35">
      <c r="A796" t="s">
        <v>527</v>
      </c>
      <c r="C796" s="285">
        <v>18</v>
      </c>
      <c r="D796" s="285" t="s">
        <v>557</v>
      </c>
      <c r="E796" s="285"/>
      <c r="F796" s="285">
        <v>0</v>
      </c>
      <c r="G796" s="285">
        <v>0</v>
      </c>
      <c r="H796" s="285">
        <v>0</v>
      </c>
      <c r="I796" s="285"/>
      <c r="J796" s="285">
        <v>0</v>
      </c>
      <c r="K796" s="285">
        <v>0</v>
      </c>
      <c r="L796" s="285">
        <v>0</v>
      </c>
      <c r="M796" s="285"/>
      <c r="N796" s="285">
        <v>0</v>
      </c>
    </row>
    <row r="797" spans="1:14" x14ac:dyDescent="0.35">
      <c r="A797" t="s">
        <v>527</v>
      </c>
      <c r="C797" s="285">
        <v>19</v>
      </c>
      <c r="D797" s="285" t="s">
        <v>558</v>
      </c>
      <c r="E797" s="285"/>
      <c r="F797" s="285">
        <v>0</v>
      </c>
      <c r="G797" s="285">
        <v>0</v>
      </c>
      <c r="H797" s="285">
        <v>0</v>
      </c>
      <c r="I797" s="285"/>
      <c r="J797" s="285">
        <v>0</v>
      </c>
      <c r="K797" s="285">
        <v>0</v>
      </c>
      <c r="L797" s="285">
        <v>0</v>
      </c>
      <c r="M797" s="285"/>
      <c r="N797" s="285">
        <v>0</v>
      </c>
    </row>
    <row r="798" spans="1:14" x14ac:dyDescent="0.35">
      <c r="A798" t="s">
        <v>527</v>
      </c>
      <c r="C798" s="285">
        <v>20</v>
      </c>
      <c r="D798" s="285" t="s">
        <v>559</v>
      </c>
      <c r="E798" s="285"/>
      <c r="F798" s="285">
        <v>0</v>
      </c>
      <c r="G798" s="285">
        <v>0</v>
      </c>
      <c r="H798" s="285">
        <v>0</v>
      </c>
      <c r="I798" s="285"/>
      <c r="J798" s="285">
        <v>0</v>
      </c>
      <c r="K798" s="285">
        <v>0</v>
      </c>
      <c r="L798" s="285">
        <v>0</v>
      </c>
      <c r="M798" s="285"/>
      <c r="N798" s="285">
        <v>0</v>
      </c>
    </row>
    <row r="799" spans="1:14" x14ac:dyDescent="0.35">
      <c r="A799" t="s">
        <v>527</v>
      </c>
      <c r="C799" s="285">
        <v>21</v>
      </c>
      <c r="D799" s="285" t="s">
        <v>560</v>
      </c>
      <c r="E799" s="285"/>
      <c r="F799" s="285">
        <v>0</v>
      </c>
      <c r="G799" s="285">
        <v>0</v>
      </c>
      <c r="H799" s="285">
        <v>0</v>
      </c>
      <c r="I799" s="285"/>
      <c r="J799" s="285">
        <v>0</v>
      </c>
      <c r="K799" s="285">
        <v>0</v>
      </c>
      <c r="L799" s="285">
        <v>0</v>
      </c>
      <c r="M799" s="285"/>
      <c r="N799" s="285">
        <v>0</v>
      </c>
    </row>
    <row r="800" spans="1:14" x14ac:dyDescent="0.35">
      <c r="A800" t="s">
        <v>527</v>
      </c>
      <c r="C800" s="285">
        <v>22</v>
      </c>
      <c r="D800" s="285" t="s">
        <v>561</v>
      </c>
      <c r="E800" s="285"/>
      <c r="F800" s="285">
        <v>0</v>
      </c>
      <c r="G800" s="285">
        <v>0</v>
      </c>
      <c r="H800" s="285">
        <v>0</v>
      </c>
      <c r="I800" s="285"/>
      <c r="J800" s="285">
        <v>0</v>
      </c>
      <c r="K800" s="285">
        <v>0</v>
      </c>
      <c r="L800" s="285">
        <v>0</v>
      </c>
      <c r="M800" s="285"/>
      <c r="N800" s="285">
        <v>0</v>
      </c>
    </row>
    <row r="801" spans="1:14" x14ac:dyDescent="0.35">
      <c r="A801" t="s">
        <v>527</v>
      </c>
      <c r="C801" s="285">
        <v>23</v>
      </c>
      <c r="D801" s="285" t="s">
        <v>562</v>
      </c>
      <c r="E801" s="285"/>
      <c r="F801" s="285">
        <v>0</v>
      </c>
      <c r="G801" s="285">
        <v>0</v>
      </c>
      <c r="H801" s="285">
        <v>0</v>
      </c>
      <c r="I801" s="285"/>
      <c r="J801" s="285">
        <v>0</v>
      </c>
      <c r="K801" s="285">
        <v>0</v>
      </c>
      <c r="L801" s="285">
        <v>0</v>
      </c>
      <c r="M801" s="285"/>
      <c r="N801" s="285">
        <v>0</v>
      </c>
    </row>
    <row r="802" spans="1:14" x14ac:dyDescent="0.35">
      <c r="A802" t="s">
        <v>527</v>
      </c>
      <c r="C802" s="285">
        <v>24</v>
      </c>
      <c r="D802" s="285" t="s">
        <v>563</v>
      </c>
      <c r="E802" s="285"/>
      <c r="F802" s="285">
        <v>0</v>
      </c>
      <c r="G802" s="285">
        <v>0</v>
      </c>
      <c r="H802" s="285">
        <v>0</v>
      </c>
      <c r="I802" s="285"/>
      <c r="J802" s="285">
        <v>0</v>
      </c>
      <c r="K802" s="285">
        <v>0</v>
      </c>
      <c r="L802" s="285">
        <v>0</v>
      </c>
      <c r="M802" s="285"/>
      <c r="N802" s="285">
        <v>0</v>
      </c>
    </row>
    <row r="803" spans="1:14" x14ac:dyDescent="0.35">
      <c r="A803" t="s">
        <v>527</v>
      </c>
      <c r="C803" s="285">
        <v>25</v>
      </c>
      <c r="D803" s="285" t="s">
        <v>564</v>
      </c>
      <c r="E803" s="285"/>
      <c r="F803" s="285">
        <v>0</v>
      </c>
      <c r="G803" s="285">
        <v>0</v>
      </c>
      <c r="H803" s="285">
        <v>0</v>
      </c>
      <c r="I803" s="285"/>
      <c r="J803" s="285">
        <v>0</v>
      </c>
      <c r="K803" s="285">
        <v>0</v>
      </c>
      <c r="L803" s="285">
        <v>0</v>
      </c>
      <c r="M803" s="285"/>
      <c r="N803" s="285">
        <v>0</v>
      </c>
    </row>
    <row r="804" spans="1:14" x14ac:dyDescent="0.35">
      <c r="A804" t="s">
        <v>527</v>
      </c>
      <c r="C804" s="285"/>
      <c r="D804" s="285" t="s">
        <v>565</v>
      </c>
      <c r="E804" s="285"/>
      <c r="F804" s="285">
        <v>1094422345</v>
      </c>
      <c r="G804" s="285">
        <v>580463</v>
      </c>
      <c r="H804" s="285">
        <v>1095002808</v>
      </c>
      <c r="I804" s="285"/>
      <c r="J804" s="285">
        <v>1095002808</v>
      </c>
      <c r="K804" s="285">
        <v>0</v>
      </c>
      <c r="L804" s="285">
        <v>1095002808</v>
      </c>
      <c r="M804" s="285"/>
      <c r="N804" s="285">
        <v>0</v>
      </c>
    </row>
    <row r="805" spans="1:14" x14ac:dyDescent="0.35">
      <c r="A805" t="s">
        <v>527</v>
      </c>
      <c r="C805" s="285">
        <v>26</v>
      </c>
      <c r="D805" s="285" t="s">
        <v>432</v>
      </c>
      <c r="E805" s="285"/>
      <c r="F805" s="285">
        <v>0</v>
      </c>
      <c r="G805" s="285">
        <v>580463</v>
      </c>
      <c r="H805" s="285">
        <v>580463</v>
      </c>
      <c r="I805" s="285"/>
      <c r="J805" s="285">
        <v>409256600</v>
      </c>
      <c r="K805" s="285">
        <v>-408676137</v>
      </c>
      <c r="L805" s="285">
        <v>580463</v>
      </c>
      <c r="M805" s="285"/>
      <c r="N805" s="285">
        <v>0</v>
      </c>
    </row>
    <row r="806" spans="1:14" x14ac:dyDescent="0.35">
      <c r="A806" t="s">
        <v>527</v>
      </c>
      <c r="C806" s="285">
        <v>27</v>
      </c>
      <c r="D806" s="285" t="s">
        <v>566</v>
      </c>
      <c r="E806" s="285"/>
      <c r="F806" s="285">
        <v>84283253</v>
      </c>
      <c r="G806" s="285">
        <v>0</v>
      </c>
      <c r="H806" s="285">
        <v>84283253</v>
      </c>
      <c r="I806" s="285"/>
      <c r="J806" s="285">
        <v>432125492</v>
      </c>
      <c r="K806" s="285">
        <v>-347842239</v>
      </c>
      <c r="L806" s="285">
        <v>84283253</v>
      </c>
      <c r="M806" s="285"/>
      <c r="N806" s="285">
        <v>0</v>
      </c>
    </row>
    <row r="807" spans="1:14" x14ac:dyDescent="0.35">
      <c r="A807" t="s">
        <v>527</v>
      </c>
      <c r="C807" s="285">
        <v>28</v>
      </c>
      <c r="D807" s="285" t="s">
        <v>567</v>
      </c>
      <c r="E807" s="285"/>
      <c r="F807" s="285">
        <v>1008892271</v>
      </c>
      <c r="G807" s="285">
        <v>0</v>
      </c>
      <c r="H807" s="285">
        <v>1008892271</v>
      </c>
      <c r="I807" s="285"/>
      <c r="J807" s="285">
        <v>0</v>
      </c>
      <c r="K807" s="285">
        <v>1008892271</v>
      </c>
      <c r="L807" s="285">
        <v>1008892271</v>
      </c>
      <c r="M807" s="285"/>
      <c r="N807" s="285">
        <v>0</v>
      </c>
    </row>
    <row r="808" spans="1:14" x14ac:dyDescent="0.35">
      <c r="A808" t="s">
        <v>527</v>
      </c>
      <c r="C808" s="285" t="s">
        <v>568</v>
      </c>
      <c r="D808" s="285" t="s">
        <v>434</v>
      </c>
      <c r="E808" s="285"/>
      <c r="F808" s="285">
        <v>0</v>
      </c>
      <c r="G808" s="285">
        <v>0</v>
      </c>
      <c r="H808" s="285">
        <v>0</v>
      </c>
      <c r="I808" s="285"/>
      <c r="J808" s="285">
        <v>0</v>
      </c>
      <c r="K808" s="285">
        <v>0</v>
      </c>
      <c r="L808" s="285">
        <v>0</v>
      </c>
      <c r="M808" s="285"/>
      <c r="N808" s="285">
        <v>0</v>
      </c>
    </row>
    <row r="809" spans="1:14" x14ac:dyDescent="0.35">
      <c r="A809" t="s">
        <v>527</v>
      </c>
      <c r="C809" s="285" t="s">
        <v>569</v>
      </c>
      <c r="D809" s="285" t="s">
        <v>570</v>
      </c>
      <c r="E809" s="285"/>
      <c r="F809" s="285">
        <v>0</v>
      </c>
      <c r="G809" s="285">
        <v>0</v>
      </c>
      <c r="H809" s="285">
        <v>0</v>
      </c>
      <c r="I809" s="285"/>
      <c r="J809" s="285">
        <v>108084175</v>
      </c>
      <c r="K809" s="285">
        <v>-108084175</v>
      </c>
      <c r="L809" s="285">
        <v>0</v>
      </c>
      <c r="M809" s="285"/>
      <c r="N809" s="285">
        <v>0</v>
      </c>
    </row>
    <row r="810" spans="1:14" x14ac:dyDescent="0.35">
      <c r="A810" t="s">
        <v>527</v>
      </c>
      <c r="C810" s="285">
        <v>30</v>
      </c>
      <c r="D810" s="285" t="s">
        <v>571</v>
      </c>
      <c r="E810" s="285"/>
      <c r="F810" s="285">
        <v>1246821</v>
      </c>
      <c r="G810" s="285">
        <v>0</v>
      </c>
      <c r="H810" s="285">
        <v>1246821</v>
      </c>
      <c r="I810" s="285"/>
      <c r="J810" s="285">
        <v>1246821</v>
      </c>
      <c r="K810" s="285">
        <v>0</v>
      </c>
      <c r="L810" s="285">
        <v>1246821</v>
      </c>
      <c r="M810" s="285"/>
      <c r="N810" s="285">
        <v>0</v>
      </c>
    </row>
    <row r="811" spans="1:14" x14ac:dyDescent="0.35">
      <c r="A811" t="s">
        <v>527</v>
      </c>
      <c r="C811" s="285">
        <v>31</v>
      </c>
      <c r="D811" s="285" t="s">
        <v>572</v>
      </c>
      <c r="E811" s="285"/>
      <c r="F811" s="285">
        <v>0</v>
      </c>
      <c r="G811" s="285">
        <v>0</v>
      </c>
      <c r="H811" s="285">
        <v>0</v>
      </c>
      <c r="I811" s="285"/>
      <c r="J811" s="285">
        <v>0</v>
      </c>
      <c r="K811" s="285">
        <v>0</v>
      </c>
      <c r="L811" s="285">
        <v>0</v>
      </c>
      <c r="M811" s="285"/>
      <c r="N811" s="285">
        <v>0</v>
      </c>
    </row>
    <row r="812" spans="1:14" x14ac:dyDescent="0.35">
      <c r="A812" t="s">
        <v>527</v>
      </c>
      <c r="C812" s="285">
        <v>32</v>
      </c>
      <c r="D812" s="285" t="s">
        <v>573</v>
      </c>
      <c r="E812" s="285"/>
      <c r="F812" s="285"/>
      <c r="G812" s="285">
        <v>0</v>
      </c>
      <c r="H812" s="285">
        <v>0</v>
      </c>
      <c r="I812" s="285"/>
      <c r="J812" s="285">
        <v>0</v>
      </c>
      <c r="K812" s="285">
        <v>0</v>
      </c>
      <c r="L812" s="285">
        <v>0</v>
      </c>
      <c r="M812" s="285"/>
      <c r="N812" s="285">
        <v>0</v>
      </c>
    </row>
    <row r="813" spans="1:14" x14ac:dyDescent="0.35">
      <c r="A813" t="s">
        <v>527</v>
      </c>
      <c r="C813" s="285">
        <v>33</v>
      </c>
      <c r="D813" s="285" t="s">
        <v>574</v>
      </c>
      <c r="E813" s="285"/>
      <c r="F813" s="285">
        <v>0</v>
      </c>
      <c r="G813" s="285">
        <v>0</v>
      </c>
      <c r="H813" s="285">
        <v>0</v>
      </c>
      <c r="I813" s="285"/>
      <c r="J813" s="285">
        <v>0</v>
      </c>
      <c r="K813" s="285">
        <v>0</v>
      </c>
      <c r="L813" s="285">
        <v>0</v>
      </c>
      <c r="M813" s="285"/>
      <c r="N813" s="285">
        <v>0</v>
      </c>
    </row>
    <row r="814" spans="1:14" x14ac:dyDescent="0.35">
      <c r="A814" t="s">
        <v>527</v>
      </c>
      <c r="C814" s="285">
        <v>34</v>
      </c>
      <c r="D814" s="285" t="s">
        <v>575</v>
      </c>
      <c r="E814" s="285"/>
      <c r="F814" s="285">
        <v>0</v>
      </c>
      <c r="G814" s="285">
        <v>0</v>
      </c>
      <c r="H814" s="285">
        <v>0</v>
      </c>
      <c r="I814" s="285"/>
      <c r="J814" s="285">
        <v>0</v>
      </c>
      <c r="K814" s="285">
        <v>0</v>
      </c>
      <c r="L814" s="285">
        <v>0</v>
      </c>
      <c r="M814" s="285"/>
      <c r="N814" s="285">
        <v>0</v>
      </c>
    </row>
    <row r="815" spans="1:14" x14ac:dyDescent="0.35">
      <c r="A815" t="s">
        <v>527</v>
      </c>
      <c r="C815" s="285">
        <v>35</v>
      </c>
      <c r="D815" s="285" t="s">
        <v>576</v>
      </c>
      <c r="E815" s="285"/>
      <c r="F815" s="285">
        <v>0</v>
      </c>
      <c r="G815" s="285">
        <v>0</v>
      </c>
      <c r="H815" s="285">
        <v>0</v>
      </c>
      <c r="I815" s="285"/>
      <c r="J815" s="285">
        <v>0</v>
      </c>
      <c r="K815" s="285">
        <v>0</v>
      </c>
      <c r="L815" s="285">
        <v>0</v>
      </c>
      <c r="M815" s="285"/>
      <c r="N815" s="285">
        <v>0</v>
      </c>
    </row>
    <row r="816" spans="1:14" x14ac:dyDescent="0.35">
      <c r="A816" t="s">
        <v>527</v>
      </c>
      <c r="C816" s="285">
        <v>36</v>
      </c>
      <c r="D816" s="285" t="s">
        <v>577</v>
      </c>
      <c r="E816" s="285"/>
      <c r="F816" s="285">
        <v>0</v>
      </c>
      <c r="G816" s="285">
        <v>0</v>
      </c>
      <c r="H816" s="285">
        <v>0</v>
      </c>
      <c r="I816" s="285"/>
      <c r="J816" s="285">
        <v>0</v>
      </c>
      <c r="K816" s="285">
        <v>0</v>
      </c>
      <c r="L816" s="285">
        <v>0</v>
      </c>
      <c r="M816" s="285"/>
      <c r="N816" s="285">
        <v>0</v>
      </c>
    </row>
    <row r="817" spans="1:14" x14ac:dyDescent="0.35">
      <c r="A817" t="s">
        <v>527</v>
      </c>
      <c r="C817" s="285">
        <v>37</v>
      </c>
      <c r="D817" s="285" t="s">
        <v>578</v>
      </c>
      <c r="E817" s="285"/>
      <c r="F817" s="285">
        <v>0</v>
      </c>
      <c r="G817" s="285">
        <v>0</v>
      </c>
      <c r="H817" s="285">
        <v>0</v>
      </c>
      <c r="I817" s="285"/>
      <c r="J817" s="285">
        <v>144289720</v>
      </c>
      <c r="K817" s="285">
        <v>-144289720</v>
      </c>
      <c r="L817" s="285">
        <v>0</v>
      </c>
      <c r="M817" s="285"/>
      <c r="N817" s="285">
        <v>0</v>
      </c>
    </row>
    <row r="818" spans="1:14" x14ac:dyDescent="0.35">
      <c r="A818" t="s">
        <v>527</v>
      </c>
      <c r="C818" s="285">
        <v>38</v>
      </c>
      <c r="D818" s="285" t="s">
        <v>579</v>
      </c>
      <c r="E818" s="285"/>
      <c r="F818" s="285">
        <v>0</v>
      </c>
      <c r="G818" s="285">
        <v>0</v>
      </c>
      <c r="H818" s="285">
        <v>0</v>
      </c>
      <c r="I818" s="285"/>
      <c r="J818" s="285">
        <v>0</v>
      </c>
      <c r="K818" s="285">
        <v>0</v>
      </c>
      <c r="L818" s="285">
        <v>0</v>
      </c>
      <c r="M818" s="285"/>
      <c r="N818" s="285">
        <v>0</v>
      </c>
    </row>
    <row r="819" spans="1:14" x14ac:dyDescent="0.35">
      <c r="A819" t="s">
        <v>527</v>
      </c>
      <c r="C819" s="285">
        <v>39</v>
      </c>
      <c r="D819" s="285" t="s">
        <v>580</v>
      </c>
      <c r="E819" s="285"/>
      <c r="F819" s="285">
        <v>0</v>
      </c>
      <c r="G819" s="285">
        <v>0</v>
      </c>
      <c r="H819" s="285">
        <v>0</v>
      </c>
      <c r="I819" s="285"/>
      <c r="J819" s="285">
        <v>0</v>
      </c>
      <c r="K819" s="285">
        <v>0</v>
      </c>
      <c r="L819" s="285">
        <v>0</v>
      </c>
      <c r="M819" s="285"/>
      <c r="N819" s="285">
        <v>0</v>
      </c>
    </row>
    <row r="820" spans="1:14" x14ac:dyDescent="0.35">
      <c r="A820" t="s">
        <v>527</v>
      </c>
      <c r="C820" s="285"/>
      <c r="D820" s="285" t="s">
        <v>581</v>
      </c>
      <c r="E820" s="285"/>
      <c r="F820" s="285">
        <v>0</v>
      </c>
      <c r="G820" s="285">
        <v>0</v>
      </c>
      <c r="H820" s="285">
        <v>0</v>
      </c>
      <c r="I820" s="285"/>
      <c r="J820" s="285">
        <v>0</v>
      </c>
      <c r="K820" s="285">
        <v>0</v>
      </c>
      <c r="L820" s="285">
        <v>0</v>
      </c>
      <c r="M820" s="285"/>
      <c r="N820" s="285">
        <v>0</v>
      </c>
    </row>
    <row r="821" spans="1:14" x14ac:dyDescent="0.35">
      <c r="A821" t="s">
        <v>527</v>
      </c>
      <c r="C821" s="285">
        <v>40</v>
      </c>
      <c r="D821" s="285" t="s">
        <v>582</v>
      </c>
      <c r="E821" s="285"/>
      <c r="F821" s="285">
        <v>0</v>
      </c>
      <c r="G821" s="285">
        <v>0</v>
      </c>
      <c r="H821" s="285">
        <v>0</v>
      </c>
      <c r="I821" s="285"/>
      <c r="J821" s="285">
        <v>0</v>
      </c>
      <c r="K821" s="285">
        <v>0</v>
      </c>
      <c r="L821" s="285">
        <v>0</v>
      </c>
      <c r="M821" s="285"/>
      <c r="N821" s="285">
        <v>0</v>
      </c>
    </row>
    <row r="822" spans="1:14" x14ac:dyDescent="0.35">
      <c r="A822" t="s">
        <v>527</v>
      </c>
      <c r="C822" s="285">
        <v>41</v>
      </c>
      <c r="D822" s="285" t="s">
        <v>583</v>
      </c>
      <c r="E822" s="285"/>
      <c r="F822" s="285">
        <v>0</v>
      </c>
      <c r="G822" s="285">
        <v>0</v>
      </c>
      <c r="H822" s="285">
        <v>0</v>
      </c>
      <c r="I822" s="285"/>
      <c r="J822" s="285">
        <v>0</v>
      </c>
      <c r="K822" s="285">
        <v>0</v>
      </c>
      <c r="L822" s="285">
        <v>0</v>
      </c>
      <c r="M822" s="285"/>
      <c r="N822" s="285">
        <v>0</v>
      </c>
    </row>
    <row r="823" spans="1:14" x14ac:dyDescent="0.35">
      <c r="A823" t="s">
        <v>527</v>
      </c>
      <c r="C823" s="285">
        <v>42</v>
      </c>
      <c r="D823" s="285" t="s">
        <v>584</v>
      </c>
      <c r="E823" s="285"/>
      <c r="F823" s="285">
        <v>0</v>
      </c>
      <c r="G823" s="285">
        <v>0</v>
      </c>
      <c r="H823" s="285">
        <v>0</v>
      </c>
      <c r="I823" s="285"/>
      <c r="J823" s="285">
        <v>0</v>
      </c>
      <c r="K823" s="285">
        <v>0</v>
      </c>
      <c r="L823" s="285">
        <v>0</v>
      </c>
      <c r="M823" s="285"/>
      <c r="N823" s="285">
        <v>0</v>
      </c>
    </row>
    <row r="824" spans="1:14" x14ac:dyDescent="0.35">
      <c r="A824" t="s">
        <v>527</v>
      </c>
      <c r="C824" s="285">
        <v>43</v>
      </c>
      <c r="D824" s="285" t="s">
        <v>585</v>
      </c>
      <c r="E824" s="285"/>
      <c r="F824" s="285">
        <v>0</v>
      </c>
      <c r="G824" s="285">
        <v>0</v>
      </c>
      <c r="H824" s="285">
        <v>0</v>
      </c>
      <c r="I824" s="285"/>
      <c r="J824" s="285">
        <v>0</v>
      </c>
      <c r="K824" s="285">
        <v>0</v>
      </c>
      <c r="L824" s="285">
        <v>0</v>
      </c>
      <c r="M824" s="285"/>
      <c r="N824" s="285">
        <v>0</v>
      </c>
    </row>
    <row r="825" spans="1:14" x14ac:dyDescent="0.35">
      <c r="A825" t="s">
        <v>527</v>
      </c>
      <c r="C825" s="285">
        <v>44</v>
      </c>
      <c r="D825" s="285" t="s">
        <v>586</v>
      </c>
      <c r="E825" s="285"/>
      <c r="F825" s="285">
        <v>0</v>
      </c>
      <c r="G825" s="285">
        <v>0</v>
      </c>
      <c r="H825" s="285">
        <v>0</v>
      </c>
      <c r="I825" s="285"/>
      <c r="J825" s="285">
        <v>0</v>
      </c>
      <c r="K825" s="285">
        <v>0</v>
      </c>
      <c r="L825" s="285">
        <v>0</v>
      </c>
      <c r="M825" s="285"/>
      <c r="N825" s="285">
        <v>0</v>
      </c>
    </row>
    <row r="826" spans="1:14" x14ac:dyDescent="0.35">
      <c r="A826" t="s">
        <v>527</v>
      </c>
      <c r="C826" s="285">
        <v>45</v>
      </c>
      <c r="D826" s="285" t="s">
        <v>587</v>
      </c>
      <c r="E826" s="285"/>
      <c r="F826" s="285">
        <v>0</v>
      </c>
      <c r="G826" s="285">
        <v>0</v>
      </c>
      <c r="H826" s="285">
        <v>0</v>
      </c>
      <c r="I826" s="285"/>
      <c r="J826" s="285">
        <v>0</v>
      </c>
      <c r="K826" s="285">
        <v>0</v>
      </c>
      <c r="L826" s="285">
        <v>0</v>
      </c>
      <c r="M826" s="285"/>
      <c r="N826" s="285">
        <v>0</v>
      </c>
    </row>
    <row r="827" spans="1:14" x14ac:dyDescent="0.35">
      <c r="A827" t="s">
        <v>527</v>
      </c>
      <c r="C827" s="285">
        <v>46</v>
      </c>
      <c r="D827" s="285" t="s">
        <v>588</v>
      </c>
      <c r="E827" s="285"/>
      <c r="F827" s="285">
        <v>0</v>
      </c>
      <c r="G827" s="285">
        <v>0</v>
      </c>
      <c r="H827" s="285">
        <v>0</v>
      </c>
      <c r="I827" s="285"/>
      <c r="J827" s="285">
        <v>0</v>
      </c>
      <c r="K827" s="285">
        <v>0</v>
      </c>
      <c r="L827" s="285">
        <v>0</v>
      </c>
      <c r="M827" s="285"/>
      <c r="N827" s="285">
        <v>0</v>
      </c>
    </row>
    <row r="828" spans="1:14" x14ac:dyDescent="0.35">
      <c r="A828" t="s">
        <v>527</v>
      </c>
      <c r="C828" s="285">
        <v>47</v>
      </c>
      <c r="D828" s="285" t="s">
        <v>589</v>
      </c>
      <c r="E828" s="285"/>
      <c r="F828" s="285">
        <v>0</v>
      </c>
      <c r="G828" s="285">
        <v>0</v>
      </c>
      <c r="H828" s="285">
        <v>0</v>
      </c>
      <c r="I828" s="285"/>
      <c r="J828" s="285">
        <v>0</v>
      </c>
      <c r="K828" s="285">
        <v>0</v>
      </c>
      <c r="L828" s="285">
        <v>0</v>
      </c>
      <c r="M828" s="285"/>
      <c r="N828" s="285">
        <v>0</v>
      </c>
    </row>
    <row r="829" spans="1:14" x14ac:dyDescent="0.35">
      <c r="A829" t="s">
        <v>527</v>
      </c>
      <c r="C829" s="285"/>
      <c r="D829" s="285" t="s">
        <v>590</v>
      </c>
      <c r="E829" s="285"/>
      <c r="F829" s="285">
        <v>0</v>
      </c>
      <c r="G829" s="285">
        <v>0</v>
      </c>
      <c r="H829" s="285">
        <v>0</v>
      </c>
      <c r="I829" s="285"/>
      <c r="J829" s="285">
        <v>0</v>
      </c>
      <c r="K829" s="285">
        <v>0</v>
      </c>
      <c r="L829" s="285">
        <v>0</v>
      </c>
      <c r="M829" s="285"/>
      <c r="N829" s="285">
        <v>0</v>
      </c>
    </row>
    <row r="830" spans="1:14" x14ac:dyDescent="0.35">
      <c r="A830" t="s">
        <v>527</v>
      </c>
      <c r="C830" s="285">
        <v>48</v>
      </c>
      <c r="D830" s="285" t="s">
        <v>229</v>
      </c>
      <c r="E830" s="285"/>
      <c r="F830" s="285">
        <v>0</v>
      </c>
      <c r="G830" s="285">
        <v>0</v>
      </c>
      <c r="H830" s="285">
        <v>0</v>
      </c>
      <c r="I830" s="285"/>
      <c r="J830" s="285">
        <v>0</v>
      </c>
      <c r="K830" s="285">
        <v>0</v>
      </c>
      <c r="L830" s="285">
        <v>0</v>
      </c>
      <c r="M830" s="285"/>
      <c r="N830" s="285">
        <v>0</v>
      </c>
    </row>
    <row r="831" spans="1:14" x14ac:dyDescent="0.35">
      <c r="A831" t="s">
        <v>527</v>
      </c>
      <c r="C831" s="285">
        <v>49</v>
      </c>
      <c r="D831" s="285" t="s">
        <v>591</v>
      </c>
      <c r="E831" s="285"/>
      <c r="F831" s="285">
        <v>0</v>
      </c>
      <c r="G831" s="285">
        <v>0</v>
      </c>
      <c r="H831" s="285">
        <v>0</v>
      </c>
      <c r="I831" s="285"/>
      <c r="J831" s="285">
        <v>0</v>
      </c>
      <c r="K831" s="285">
        <v>0</v>
      </c>
      <c r="L831" s="285">
        <v>0</v>
      </c>
      <c r="M831" s="285"/>
      <c r="N831" s="285">
        <v>0</v>
      </c>
    </row>
    <row r="832" spans="1:14" x14ac:dyDescent="0.35">
      <c r="A832" t="s">
        <v>527</v>
      </c>
      <c r="C832" s="285">
        <v>50</v>
      </c>
      <c r="D832" s="285" t="s">
        <v>592</v>
      </c>
      <c r="E832" s="285"/>
      <c r="F832" s="285">
        <v>0</v>
      </c>
      <c r="G832" s="285">
        <v>0</v>
      </c>
      <c r="H832" s="285">
        <v>0</v>
      </c>
      <c r="I832" s="285"/>
      <c r="J832" s="285">
        <v>0</v>
      </c>
      <c r="K832" s="285">
        <v>0</v>
      </c>
      <c r="L832" s="285">
        <v>0</v>
      </c>
      <c r="M832" s="285"/>
      <c r="N832" s="285">
        <v>0</v>
      </c>
    </row>
    <row r="833" spans="1:14" x14ac:dyDescent="0.35">
      <c r="A833" t="s">
        <v>527</v>
      </c>
      <c r="C833" s="285"/>
      <c r="D833" s="285" t="s">
        <v>593</v>
      </c>
      <c r="E833" s="285"/>
      <c r="F833" s="285">
        <v>29452343</v>
      </c>
      <c r="G833" s="285">
        <v>0</v>
      </c>
      <c r="H833" s="285">
        <v>29452343</v>
      </c>
      <c r="I833" s="285"/>
      <c r="J833" s="285">
        <v>29452343</v>
      </c>
      <c r="K833" s="285">
        <v>0</v>
      </c>
      <c r="L833" s="285">
        <v>29452343</v>
      </c>
      <c r="M833" s="285"/>
      <c r="N833" s="285">
        <v>0</v>
      </c>
    </row>
    <row r="834" spans="1:14" x14ac:dyDescent="0.35">
      <c r="A834" t="s">
        <v>527</v>
      </c>
      <c r="C834" s="285">
        <v>51</v>
      </c>
      <c r="D834" s="285" t="s">
        <v>594</v>
      </c>
      <c r="E834" s="285"/>
      <c r="F834" s="285">
        <v>0</v>
      </c>
      <c r="G834" s="285">
        <v>0</v>
      </c>
      <c r="H834" s="285">
        <v>0</v>
      </c>
      <c r="I834" s="285"/>
      <c r="J834" s="285">
        <v>0</v>
      </c>
      <c r="K834" s="285">
        <v>0</v>
      </c>
      <c r="L834" s="285">
        <v>0</v>
      </c>
      <c r="M834" s="285"/>
      <c r="N834" s="285">
        <v>0</v>
      </c>
    </row>
    <row r="835" spans="1:14" x14ac:dyDescent="0.35">
      <c r="A835" t="s">
        <v>527</v>
      </c>
      <c r="C835" s="285">
        <v>52</v>
      </c>
      <c r="D835" s="285" t="s">
        <v>592</v>
      </c>
      <c r="E835" s="285"/>
      <c r="F835" s="285">
        <v>29452343</v>
      </c>
      <c r="G835" s="285">
        <v>0</v>
      </c>
      <c r="H835" s="285">
        <v>29452343</v>
      </c>
      <c r="I835" s="285"/>
      <c r="J835" s="285">
        <v>29452343</v>
      </c>
      <c r="K835" s="285">
        <v>0</v>
      </c>
      <c r="L835" s="285">
        <v>29452343</v>
      </c>
      <c r="M835" s="285"/>
      <c r="N835" s="285">
        <v>0</v>
      </c>
    </row>
    <row r="836" spans="1:14" x14ac:dyDescent="0.35">
      <c r="A836" t="s">
        <v>527</v>
      </c>
      <c r="C836" s="285"/>
      <c r="D836" s="285" t="s">
        <v>595</v>
      </c>
      <c r="E836" s="285"/>
      <c r="F836" s="285">
        <v>1171802</v>
      </c>
      <c r="G836" s="285">
        <v>0</v>
      </c>
      <c r="H836" s="285">
        <v>1171802</v>
      </c>
      <c r="I836" s="285"/>
      <c r="J836" s="285">
        <v>1171800</v>
      </c>
      <c r="K836" s="285">
        <v>0</v>
      </c>
      <c r="L836" s="285">
        <v>1171800</v>
      </c>
      <c r="M836" s="285"/>
      <c r="N836" s="285">
        <v>2</v>
      </c>
    </row>
    <row r="837" spans="1:14" x14ac:dyDescent="0.35">
      <c r="A837" t="s">
        <v>527</v>
      </c>
      <c r="C837" s="285">
        <v>53</v>
      </c>
      <c r="D837" s="285" t="s">
        <v>596</v>
      </c>
      <c r="E837" s="285"/>
      <c r="F837" s="285">
        <v>1171802</v>
      </c>
      <c r="G837" s="285">
        <v>0</v>
      </c>
      <c r="H837" s="285">
        <v>1171802</v>
      </c>
      <c r="I837" s="285"/>
      <c r="J837" s="285">
        <v>1171800</v>
      </c>
      <c r="K837" s="285">
        <v>0</v>
      </c>
      <c r="L837" s="285">
        <v>1171800</v>
      </c>
      <c r="M837" s="285"/>
      <c r="N837" s="285">
        <v>2</v>
      </c>
    </row>
    <row r="838" spans="1:14" x14ac:dyDescent="0.35">
      <c r="A838" t="s">
        <v>527</v>
      </c>
      <c r="C838" s="285"/>
      <c r="D838" s="285" t="s">
        <v>597</v>
      </c>
      <c r="E838" s="285"/>
      <c r="F838" s="285">
        <v>13773605</v>
      </c>
      <c r="G838" s="285">
        <v>0</v>
      </c>
      <c r="H838" s="285">
        <v>13773605</v>
      </c>
      <c r="I838" s="285"/>
      <c r="J838" s="285">
        <v>13773600</v>
      </c>
      <c r="K838" s="285">
        <v>0</v>
      </c>
      <c r="L838" s="285">
        <v>13773600</v>
      </c>
      <c r="M838" s="285"/>
      <c r="N838" s="285">
        <v>5</v>
      </c>
    </row>
    <row r="839" spans="1:14" x14ac:dyDescent="0.35">
      <c r="A839" t="s">
        <v>527</v>
      </c>
      <c r="C839" s="285">
        <v>54</v>
      </c>
      <c r="D839" s="285" t="s">
        <v>598</v>
      </c>
      <c r="E839" s="285"/>
      <c r="F839" s="285">
        <v>13773605</v>
      </c>
      <c r="G839" s="285">
        <v>0</v>
      </c>
      <c r="H839" s="285">
        <v>13773605</v>
      </c>
      <c r="I839" s="285"/>
      <c r="J839" s="285">
        <v>13773600</v>
      </c>
      <c r="K839" s="285">
        <v>0</v>
      </c>
      <c r="L839" s="285">
        <v>13773600</v>
      </c>
      <c r="M839" s="285"/>
      <c r="N839" s="285">
        <v>5</v>
      </c>
    </row>
    <row r="840" spans="1:14" x14ac:dyDescent="0.35">
      <c r="A840" t="s">
        <v>527</v>
      </c>
      <c r="C840" s="285"/>
      <c r="D840" s="285" t="s">
        <v>359</v>
      </c>
      <c r="E840" s="285"/>
      <c r="F840" s="285">
        <v>0</v>
      </c>
      <c r="G840" s="285">
        <v>0</v>
      </c>
      <c r="H840" s="285">
        <v>0</v>
      </c>
      <c r="I840" s="285">
        <v>808920</v>
      </c>
      <c r="J840" s="285">
        <v>0</v>
      </c>
      <c r="K840" s="285">
        <v>0</v>
      </c>
      <c r="L840" s="285">
        <v>0</v>
      </c>
      <c r="M840" s="285"/>
      <c r="N840" s="285">
        <v>0</v>
      </c>
    </row>
    <row r="841" spans="1:14" x14ac:dyDescent="0.35">
      <c r="A841" t="s">
        <v>527</v>
      </c>
      <c r="C841" s="285">
        <v>55</v>
      </c>
      <c r="D841" s="285" t="s">
        <v>599</v>
      </c>
      <c r="E841" s="285"/>
      <c r="F841" s="285"/>
      <c r="G841" s="285">
        <v>0</v>
      </c>
      <c r="H841" s="285">
        <v>0</v>
      </c>
      <c r="I841" s="285"/>
      <c r="J841" s="285"/>
      <c r="K841" s="285">
        <v>0</v>
      </c>
      <c r="L841" s="285">
        <v>0</v>
      </c>
      <c r="M841" s="285"/>
      <c r="N841" s="285">
        <v>0</v>
      </c>
    </row>
    <row r="842" spans="1:14" x14ac:dyDescent="0.35">
      <c r="A842" t="s">
        <v>527</v>
      </c>
      <c r="B842" t="s">
        <v>611</v>
      </c>
      <c r="C842" t="s">
        <v>529</v>
      </c>
      <c r="D842" t="s">
        <v>530</v>
      </c>
      <c r="F842" t="s">
        <v>531</v>
      </c>
      <c r="J842" t="s">
        <v>532</v>
      </c>
      <c r="N842" t="s">
        <v>533</v>
      </c>
    </row>
    <row r="843" spans="1:14" x14ac:dyDescent="0.35">
      <c r="A843" t="s">
        <v>527</v>
      </c>
      <c r="F843" t="s">
        <v>534</v>
      </c>
      <c r="G843" t="s">
        <v>535</v>
      </c>
      <c r="H843" t="s">
        <v>536</v>
      </c>
      <c r="J843" t="s">
        <v>534</v>
      </c>
      <c r="K843" t="s">
        <v>535</v>
      </c>
      <c r="L843" t="s">
        <v>536</v>
      </c>
    </row>
    <row r="844" spans="1:14" x14ac:dyDescent="0.35">
      <c r="A844" t="s">
        <v>527</v>
      </c>
      <c r="C844" t="s">
        <v>537</v>
      </c>
      <c r="F844">
        <v>0</v>
      </c>
      <c r="G844">
        <v>0</v>
      </c>
      <c r="H844">
        <v>0</v>
      </c>
      <c r="J844">
        <v>0</v>
      </c>
      <c r="K844">
        <v>0</v>
      </c>
      <c r="L844">
        <v>0</v>
      </c>
      <c r="N844">
        <v>0</v>
      </c>
    </row>
    <row r="845" spans="1:14" x14ac:dyDescent="0.35">
      <c r="A845" t="s">
        <v>527</v>
      </c>
      <c r="C845">
        <v>1</v>
      </c>
      <c r="D845" t="s">
        <v>538</v>
      </c>
      <c r="F845">
        <v>0</v>
      </c>
      <c r="G845">
        <v>0</v>
      </c>
      <c r="H845">
        <v>0</v>
      </c>
      <c r="J845">
        <v>0</v>
      </c>
      <c r="K845">
        <v>0</v>
      </c>
      <c r="L845">
        <v>0</v>
      </c>
      <c r="N845">
        <v>0</v>
      </c>
    </row>
    <row r="846" spans="1:14" x14ac:dyDescent="0.35">
      <c r="A846" t="s">
        <v>527</v>
      </c>
      <c r="C846">
        <v>2</v>
      </c>
      <c r="D846" t="s">
        <v>539</v>
      </c>
      <c r="F846">
        <v>0</v>
      </c>
      <c r="G846">
        <v>0</v>
      </c>
      <c r="H846">
        <v>0</v>
      </c>
      <c r="J846">
        <v>0</v>
      </c>
      <c r="K846">
        <v>0</v>
      </c>
      <c r="L846">
        <v>0</v>
      </c>
      <c r="N846">
        <v>0</v>
      </c>
    </row>
    <row r="847" spans="1:14" x14ac:dyDescent="0.35">
      <c r="A847" t="s">
        <v>527</v>
      </c>
      <c r="C847" t="s">
        <v>540</v>
      </c>
      <c r="F847">
        <v>1731881494</v>
      </c>
      <c r="G847">
        <v>-22490518</v>
      </c>
      <c r="H847">
        <v>1709390976</v>
      </c>
      <c r="J847">
        <v>196767927</v>
      </c>
      <c r="K847">
        <v>12250040</v>
      </c>
      <c r="L847">
        <v>209017967</v>
      </c>
      <c r="N847">
        <v>1500373009</v>
      </c>
    </row>
    <row r="848" spans="1:14" x14ac:dyDescent="0.35">
      <c r="A848" t="s">
        <v>527</v>
      </c>
      <c r="D848" t="s">
        <v>541</v>
      </c>
      <c r="F848">
        <v>14100000</v>
      </c>
      <c r="G848">
        <v>0</v>
      </c>
      <c r="H848">
        <v>14100000</v>
      </c>
      <c r="J848">
        <v>2500000</v>
      </c>
      <c r="K848">
        <v>11600000</v>
      </c>
      <c r="L848">
        <v>14100000</v>
      </c>
      <c r="N848">
        <v>0</v>
      </c>
    </row>
    <row r="849" spans="1:14" x14ac:dyDescent="0.35">
      <c r="A849" t="s">
        <v>527</v>
      </c>
      <c r="C849">
        <v>3</v>
      </c>
      <c r="D849" t="s">
        <v>542</v>
      </c>
      <c r="F849">
        <v>0</v>
      </c>
      <c r="G849">
        <v>0</v>
      </c>
      <c r="H849">
        <v>0</v>
      </c>
      <c r="J849">
        <v>0</v>
      </c>
      <c r="K849">
        <v>0</v>
      </c>
      <c r="L849">
        <v>0</v>
      </c>
      <c r="N849">
        <v>0</v>
      </c>
    </row>
    <row r="850" spans="1:14" x14ac:dyDescent="0.35">
      <c r="A850" t="s">
        <v>527</v>
      </c>
      <c r="C850">
        <v>4</v>
      </c>
      <c r="D850" t="s">
        <v>543</v>
      </c>
      <c r="F850">
        <v>11600000</v>
      </c>
      <c r="G850">
        <v>0</v>
      </c>
      <c r="H850">
        <v>11600000</v>
      </c>
      <c r="J850">
        <v>0</v>
      </c>
      <c r="K850">
        <v>11600000</v>
      </c>
      <c r="L850">
        <v>11600000</v>
      </c>
      <c r="N850">
        <v>0</v>
      </c>
    </row>
    <row r="851" spans="1:14" x14ac:dyDescent="0.35">
      <c r="A851" t="s">
        <v>527</v>
      </c>
      <c r="C851">
        <v>5</v>
      </c>
      <c r="D851" t="s">
        <v>544</v>
      </c>
      <c r="F851">
        <v>2500000</v>
      </c>
      <c r="G851">
        <v>0</v>
      </c>
      <c r="H851">
        <v>2500000</v>
      </c>
      <c r="J851">
        <v>2500000</v>
      </c>
      <c r="K851">
        <v>0</v>
      </c>
      <c r="L851">
        <v>2500000</v>
      </c>
      <c r="N851">
        <v>0</v>
      </c>
    </row>
    <row r="852" spans="1:14" x14ac:dyDescent="0.35">
      <c r="A852" t="s">
        <v>527</v>
      </c>
      <c r="C852">
        <v>6</v>
      </c>
      <c r="D852" t="s">
        <v>545</v>
      </c>
      <c r="F852">
        <v>0</v>
      </c>
      <c r="G852">
        <v>0</v>
      </c>
      <c r="H852">
        <v>0</v>
      </c>
      <c r="J852">
        <v>0</v>
      </c>
      <c r="K852">
        <v>0</v>
      </c>
      <c r="L852">
        <v>0</v>
      </c>
      <c r="N852">
        <v>0</v>
      </c>
    </row>
    <row r="853" spans="1:14" x14ac:dyDescent="0.35">
      <c r="A853" t="s">
        <v>527</v>
      </c>
      <c r="C853">
        <v>7</v>
      </c>
      <c r="D853" t="s">
        <v>454</v>
      </c>
      <c r="F853">
        <v>0</v>
      </c>
      <c r="G853">
        <v>0</v>
      </c>
      <c r="H853">
        <v>0</v>
      </c>
      <c r="J853">
        <v>0</v>
      </c>
      <c r="K853">
        <v>0</v>
      </c>
      <c r="L853">
        <v>0</v>
      </c>
      <c r="N853">
        <v>0</v>
      </c>
    </row>
    <row r="854" spans="1:14" x14ac:dyDescent="0.35">
      <c r="A854" t="s">
        <v>527</v>
      </c>
      <c r="D854" t="s">
        <v>546</v>
      </c>
      <c r="F854">
        <v>0</v>
      </c>
      <c r="G854">
        <v>0</v>
      </c>
      <c r="H854">
        <v>0</v>
      </c>
      <c r="J854">
        <v>0</v>
      </c>
      <c r="K854">
        <v>0</v>
      </c>
      <c r="L854">
        <v>0</v>
      </c>
      <c r="N854">
        <v>0</v>
      </c>
    </row>
    <row r="855" spans="1:14" x14ac:dyDescent="0.35">
      <c r="A855" t="s">
        <v>527</v>
      </c>
      <c r="C855">
        <v>8</v>
      </c>
      <c r="D855" t="s">
        <v>547</v>
      </c>
      <c r="F855">
        <v>0</v>
      </c>
      <c r="G855">
        <v>0</v>
      </c>
      <c r="H855">
        <v>0</v>
      </c>
      <c r="J855">
        <v>0</v>
      </c>
      <c r="K855">
        <v>0</v>
      </c>
      <c r="L855">
        <v>0</v>
      </c>
      <c r="N855">
        <v>0</v>
      </c>
    </row>
    <row r="856" spans="1:14" x14ac:dyDescent="0.35">
      <c r="A856" t="s">
        <v>527</v>
      </c>
      <c r="C856">
        <v>9</v>
      </c>
      <c r="D856" t="s">
        <v>548</v>
      </c>
      <c r="F856">
        <v>0</v>
      </c>
      <c r="G856">
        <v>0</v>
      </c>
      <c r="H856">
        <v>0</v>
      </c>
      <c r="J856">
        <v>0</v>
      </c>
      <c r="K856">
        <v>0</v>
      </c>
      <c r="L856">
        <v>0</v>
      </c>
      <c r="N856">
        <v>0</v>
      </c>
    </row>
    <row r="857" spans="1:14" x14ac:dyDescent="0.35">
      <c r="A857" t="s">
        <v>527</v>
      </c>
      <c r="C857">
        <v>10</v>
      </c>
      <c r="D857" t="s">
        <v>549</v>
      </c>
      <c r="F857">
        <v>0</v>
      </c>
      <c r="G857">
        <v>0</v>
      </c>
      <c r="H857">
        <v>0</v>
      </c>
      <c r="J857">
        <v>0</v>
      </c>
      <c r="K857">
        <v>0</v>
      </c>
      <c r="L857">
        <v>0</v>
      </c>
      <c r="N857">
        <v>0</v>
      </c>
    </row>
    <row r="858" spans="1:14" x14ac:dyDescent="0.35">
      <c r="A858" t="s">
        <v>527</v>
      </c>
      <c r="C858">
        <v>11</v>
      </c>
      <c r="D858" t="s">
        <v>550</v>
      </c>
      <c r="F858">
        <v>0</v>
      </c>
      <c r="G858">
        <v>0</v>
      </c>
      <c r="H858">
        <v>0</v>
      </c>
      <c r="J858">
        <v>0</v>
      </c>
      <c r="K858">
        <v>0</v>
      </c>
      <c r="L858">
        <v>0</v>
      </c>
      <c r="N858">
        <v>0</v>
      </c>
    </row>
    <row r="859" spans="1:14" x14ac:dyDescent="0.35">
      <c r="A859" t="s">
        <v>527</v>
      </c>
      <c r="C859">
        <v>12</v>
      </c>
      <c r="D859" t="s">
        <v>551</v>
      </c>
      <c r="F859">
        <v>0</v>
      </c>
      <c r="G859">
        <v>0</v>
      </c>
      <c r="H859">
        <v>0</v>
      </c>
      <c r="J859">
        <v>0</v>
      </c>
      <c r="K859">
        <v>0</v>
      </c>
      <c r="L859">
        <v>0</v>
      </c>
      <c r="N859">
        <v>0</v>
      </c>
    </row>
    <row r="860" spans="1:14" x14ac:dyDescent="0.35">
      <c r="A860" t="s">
        <v>527</v>
      </c>
      <c r="C860">
        <v>13</v>
      </c>
      <c r="D860" t="s">
        <v>552</v>
      </c>
      <c r="F860">
        <v>0</v>
      </c>
      <c r="G860">
        <v>0</v>
      </c>
      <c r="H860">
        <v>0</v>
      </c>
      <c r="J860">
        <v>0</v>
      </c>
      <c r="K860">
        <v>0</v>
      </c>
      <c r="L860">
        <v>0</v>
      </c>
      <c r="N860">
        <v>0</v>
      </c>
    </row>
    <row r="861" spans="1:14" x14ac:dyDescent="0.35">
      <c r="A861" t="s">
        <v>527</v>
      </c>
      <c r="C861">
        <v>14</v>
      </c>
      <c r="D861" t="s">
        <v>553</v>
      </c>
      <c r="F861">
        <v>0</v>
      </c>
      <c r="G861">
        <v>0</v>
      </c>
      <c r="H861">
        <v>0</v>
      </c>
      <c r="J861">
        <v>0</v>
      </c>
      <c r="K861">
        <v>0</v>
      </c>
      <c r="L861">
        <v>0</v>
      </c>
      <c r="N861">
        <v>0</v>
      </c>
    </row>
    <row r="862" spans="1:14" x14ac:dyDescent="0.35">
      <c r="A862" t="s">
        <v>527</v>
      </c>
      <c r="C862">
        <v>15</v>
      </c>
      <c r="D862" t="s">
        <v>554</v>
      </c>
      <c r="F862">
        <v>0</v>
      </c>
      <c r="G862">
        <v>0</v>
      </c>
      <c r="H862">
        <v>0</v>
      </c>
      <c r="J862">
        <v>0</v>
      </c>
      <c r="K862">
        <v>0</v>
      </c>
      <c r="L862">
        <v>0</v>
      </c>
      <c r="N862">
        <v>0</v>
      </c>
    </row>
    <row r="863" spans="1:14" x14ac:dyDescent="0.35">
      <c r="A863" t="s">
        <v>527</v>
      </c>
      <c r="D863" t="s">
        <v>555</v>
      </c>
      <c r="F863">
        <v>0</v>
      </c>
      <c r="G863">
        <v>0</v>
      </c>
      <c r="H863">
        <v>0</v>
      </c>
      <c r="J863">
        <v>0</v>
      </c>
      <c r="K863">
        <v>0</v>
      </c>
      <c r="L863">
        <v>0</v>
      </c>
      <c r="N863">
        <v>0</v>
      </c>
    </row>
    <row r="864" spans="1:14" x14ac:dyDescent="0.35">
      <c r="A864" t="s">
        <v>527</v>
      </c>
      <c r="C864">
        <v>16</v>
      </c>
      <c r="D864" t="s">
        <v>550</v>
      </c>
      <c r="F864">
        <v>0</v>
      </c>
      <c r="G864">
        <v>0</v>
      </c>
      <c r="H864">
        <v>0</v>
      </c>
      <c r="J864">
        <v>0</v>
      </c>
      <c r="K864">
        <v>0</v>
      </c>
      <c r="L864">
        <v>0</v>
      </c>
      <c r="N864">
        <v>0</v>
      </c>
    </row>
    <row r="865" spans="1:14" x14ac:dyDescent="0.35">
      <c r="A865" t="s">
        <v>527</v>
      </c>
      <c r="C865">
        <v>17</v>
      </c>
      <c r="D865" t="s">
        <v>556</v>
      </c>
      <c r="F865">
        <v>0</v>
      </c>
      <c r="G865">
        <v>0</v>
      </c>
      <c r="H865">
        <v>0</v>
      </c>
      <c r="J865">
        <v>0</v>
      </c>
      <c r="K865">
        <v>0</v>
      </c>
      <c r="L865">
        <v>0</v>
      </c>
      <c r="N865">
        <v>0</v>
      </c>
    </row>
    <row r="866" spans="1:14" x14ac:dyDescent="0.35">
      <c r="A866" t="s">
        <v>527</v>
      </c>
      <c r="C866">
        <v>18</v>
      </c>
      <c r="D866" t="s">
        <v>557</v>
      </c>
      <c r="F866">
        <v>0</v>
      </c>
      <c r="G866">
        <v>0</v>
      </c>
      <c r="H866">
        <v>0</v>
      </c>
      <c r="J866">
        <v>0</v>
      </c>
      <c r="K866">
        <v>0</v>
      </c>
      <c r="L866">
        <v>0</v>
      </c>
      <c r="N866">
        <v>0</v>
      </c>
    </row>
    <row r="867" spans="1:14" x14ac:dyDescent="0.35">
      <c r="A867" t="s">
        <v>527</v>
      </c>
      <c r="C867">
        <v>19</v>
      </c>
      <c r="D867" t="s">
        <v>558</v>
      </c>
      <c r="F867">
        <v>0</v>
      </c>
      <c r="G867">
        <v>0</v>
      </c>
      <c r="H867">
        <v>0</v>
      </c>
      <c r="J867">
        <v>0</v>
      </c>
      <c r="K867">
        <v>0</v>
      </c>
      <c r="L867">
        <v>0</v>
      </c>
      <c r="N867">
        <v>0</v>
      </c>
    </row>
    <row r="868" spans="1:14" x14ac:dyDescent="0.35">
      <c r="A868" t="s">
        <v>527</v>
      </c>
      <c r="C868">
        <v>20</v>
      </c>
      <c r="D868" t="s">
        <v>559</v>
      </c>
      <c r="F868">
        <v>0</v>
      </c>
      <c r="G868">
        <v>0</v>
      </c>
      <c r="H868">
        <v>0</v>
      </c>
      <c r="J868">
        <v>0</v>
      </c>
      <c r="K868">
        <v>0</v>
      </c>
      <c r="L868">
        <v>0</v>
      </c>
      <c r="N868">
        <v>0</v>
      </c>
    </row>
    <row r="869" spans="1:14" x14ac:dyDescent="0.35">
      <c r="A869" t="s">
        <v>527</v>
      </c>
      <c r="C869">
        <v>21</v>
      </c>
      <c r="D869" t="s">
        <v>560</v>
      </c>
      <c r="F869">
        <v>0</v>
      </c>
      <c r="G869">
        <v>0</v>
      </c>
      <c r="H869">
        <v>0</v>
      </c>
      <c r="J869">
        <v>0</v>
      </c>
      <c r="K869">
        <v>0</v>
      </c>
      <c r="L869">
        <v>0</v>
      </c>
      <c r="N869">
        <v>0</v>
      </c>
    </row>
    <row r="870" spans="1:14" x14ac:dyDescent="0.35">
      <c r="A870" t="s">
        <v>527</v>
      </c>
      <c r="C870">
        <v>22</v>
      </c>
      <c r="D870" t="s">
        <v>561</v>
      </c>
      <c r="F870">
        <v>0</v>
      </c>
      <c r="G870">
        <v>0</v>
      </c>
      <c r="H870">
        <v>0</v>
      </c>
      <c r="J870">
        <v>0</v>
      </c>
      <c r="K870">
        <v>0</v>
      </c>
      <c r="L870">
        <v>0</v>
      </c>
      <c r="N870">
        <v>0</v>
      </c>
    </row>
    <row r="871" spans="1:14" x14ac:dyDescent="0.35">
      <c r="A871" t="s">
        <v>527</v>
      </c>
      <c r="C871">
        <v>23</v>
      </c>
      <c r="D871" t="s">
        <v>562</v>
      </c>
      <c r="F871">
        <v>0</v>
      </c>
      <c r="G871">
        <v>0</v>
      </c>
      <c r="H871">
        <v>0</v>
      </c>
      <c r="J871">
        <v>0</v>
      </c>
      <c r="K871">
        <v>0</v>
      </c>
      <c r="L871">
        <v>0</v>
      </c>
      <c r="N871">
        <v>0</v>
      </c>
    </row>
    <row r="872" spans="1:14" x14ac:dyDescent="0.35">
      <c r="A872" t="s">
        <v>527</v>
      </c>
      <c r="C872">
        <v>24</v>
      </c>
      <c r="D872" t="s">
        <v>563</v>
      </c>
      <c r="F872">
        <v>0</v>
      </c>
      <c r="G872">
        <v>0</v>
      </c>
      <c r="H872">
        <v>0</v>
      </c>
      <c r="J872">
        <v>0</v>
      </c>
      <c r="K872">
        <v>0</v>
      </c>
      <c r="L872">
        <v>0</v>
      </c>
      <c r="N872">
        <v>0</v>
      </c>
    </row>
    <row r="873" spans="1:14" x14ac:dyDescent="0.35">
      <c r="A873" t="s">
        <v>527</v>
      </c>
      <c r="C873">
        <v>25</v>
      </c>
      <c r="D873" t="s">
        <v>564</v>
      </c>
      <c r="F873">
        <v>0</v>
      </c>
      <c r="G873">
        <v>0</v>
      </c>
      <c r="H873">
        <v>0</v>
      </c>
      <c r="J873">
        <v>0</v>
      </c>
      <c r="K873">
        <v>0</v>
      </c>
      <c r="L873">
        <v>0</v>
      </c>
      <c r="N873">
        <v>0</v>
      </c>
    </row>
    <row r="874" spans="1:14" x14ac:dyDescent="0.35">
      <c r="A874" t="s">
        <v>527</v>
      </c>
      <c r="D874" t="s">
        <v>565</v>
      </c>
      <c r="F874">
        <v>115606101</v>
      </c>
      <c r="G874">
        <v>11145423</v>
      </c>
      <c r="H874">
        <v>126751524</v>
      </c>
      <c r="J874">
        <v>126751524</v>
      </c>
      <c r="K874">
        <v>0</v>
      </c>
      <c r="L874">
        <v>126751524</v>
      </c>
      <c r="N874">
        <v>0</v>
      </c>
    </row>
    <row r="875" spans="1:14" x14ac:dyDescent="0.35">
      <c r="A875" t="s">
        <v>527</v>
      </c>
      <c r="C875">
        <v>26</v>
      </c>
      <c r="D875" t="s">
        <v>432</v>
      </c>
      <c r="F875">
        <v>24816574</v>
      </c>
      <c r="G875">
        <v>4377792</v>
      </c>
      <c r="H875">
        <v>29194366</v>
      </c>
      <c r="J875">
        <v>29194366</v>
      </c>
      <c r="K875">
        <v>0</v>
      </c>
      <c r="L875">
        <v>29194366</v>
      </c>
      <c r="N875">
        <v>0</v>
      </c>
    </row>
    <row r="876" spans="1:14" x14ac:dyDescent="0.35">
      <c r="A876" t="s">
        <v>527</v>
      </c>
      <c r="C876">
        <v>27</v>
      </c>
      <c r="D876" t="s">
        <v>566</v>
      </c>
      <c r="F876">
        <v>77013203</v>
      </c>
      <c r="G876">
        <v>5698068</v>
      </c>
      <c r="H876">
        <v>82711271</v>
      </c>
      <c r="J876">
        <v>82711271</v>
      </c>
      <c r="K876">
        <v>0</v>
      </c>
      <c r="L876">
        <v>82711271</v>
      </c>
      <c r="N876">
        <v>0</v>
      </c>
    </row>
    <row r="877" spans="1:14" x14ac:dyDescent="0.35">
      <c r="A877" t="s">
        <v>527</v>
      </c>
      <c r="C877">
        <v>28</v>
      </c>
      <c r="D877" t="s">
        <v>567</v>
      </c>
      <c r="F877">
        <v>0</v>
      </c>
      <c r="G877">
        <v>0</v>
      </c>
      <c r="H877">
        <v>0</v>
      </c>
      <c r="J877">
        <v>0</v>
      </c>
      <c r="K877">
        <v>0</v>
      </c>
      <c r="L877">
        <v>0</v>
      </c>
      <c r="N877">
        <v>0</v>
      </c>
    </row>
    <row r="878" spans="1:14" x14ac:dyDescent="0.35">
      <c r="A878" t="s">
        <v>527</v>
      </c>
      <c r="C878" t="s">
        <v>568</v>
      </c>
      <c r="D878" t="s">
        <v>434</v>
      </c>
      <c r="F878">
        <v>0</v>
      </c>
      <c r="G878">
        <v>0</v>
      </c>
      <c r="H878">
        <v>0</v>
      </c>
      <c r="J878">
        <v>0</v>
      </c>
      <c r="K878">
        <v>0</v>
      </c>
      <c r="L878">
        <v>0</v>
      </c>
      <c r="N878">
        <v>0</v>
      </c>
    </row>
    <row r="879" spans="1:14" x14ac:dyDescent="0.35">
      <c r="A879" t="s">
        <v>527</v>
      </c>
      <c r="C879" t="s">
        <v>569</v>
      </c>
      <c r="D879" t="s">
        <v>570</v>
      </c>
      <c r="F879">
        <v>5000000</v>
      </c>
      <c r="G879">
        <v>0</v>
      </c>
      <c r="H879">
        <v>5000000</v>
      </c>
      <c r="J879">
        <v>5000000</v>
      </c>
      <c r="K879">
        <v>0</v>
      </c>
      <c r="L879">
        <v>5000000</v>
      </c>
      <c r="N879">
        <v>0</v>
      </c>
    </row>
    <row r="880" spans="1:14" x14ac:dyDescent="0.35">
      <c r="A880" t="s">
        <v>527</v>
      </c>
      <c r="C880">
        <v>30</v>
      </c>
      <c r="D880" t="s">
        <v>571</v>
      </c>
      <c r="F880">
        <v>728841</v>
      </c>
      <c r="G880">
        <v>0</v>
      </c>
      <c r="H880">
        <v>728841</v>
      </c>
      <c r="J880">
        <v>728841</v>
      </c>
      <c r="K880">
        <v>0</v>
      </c>
      <c r="L880">
        <v>728841</v>
      </c>
      <c r="N880">
        <v>0</v>
      </c>
    </row>
    <row r="881" spans="1:14" x14ac:dyDescent="0.35">
      <c r="A881" t="s">
        <v>527</v>
      </c>
      <c r="C881">
        <v>31</v>
      </c>
      <c r="D881" t="s">
        <v>572</v>
      </c>
      <c r="F881">
        <v>0</v>
      </c>
      <c r="G881">
        <v>0</v>
      </c>
      <c r="H881">
        <v>0</v>
      </c>
      <c r="J881">
        <v>0</v>
      </c>
      <c r="K881">
        <v>0</v>
      </c>
      <c r="L881">
        <v>0</v>
      </c>
      <c r="N881">
        <v>0</v>
      </c>
    </row>
    <row r="882" spans="1:14" x14ac:dyDescent="0.35">
      <c r="A882" t="s">
        <v>527</v>
      </c>
      <c r="C882">
        <v>32</v>
      </c>
      <c r="D882" t="s">
        <v>573</v>
      </c>
      <c r="F882">
        <v>3516141</v>
      </c>
      <c r="G882">
        <v>1069563</v>
      </c>
      <c r="H882">
        <v>4585704</v>
      </c>
      <c r="J882">
        <v>4585704</v>
      </c>
      <c r="K882">
        <v>0</v>
      </c>
      <c r="L882">
        <v>4585704</v>
      </c>
      <c r="N882">
        <v>0</v>
      </c>
    </row>
    <row r="883" spans="1:14" x14ac:dyDescent="0.35">
      <c r="A883" t="s">
        <v>527</v>
      </c>
      <c r="C883">
        <v>33</v>
      </c>
      <c r="D883" t="s">
        <v>574</v>
      </c>
      <c r="F883">
        <v>0</v>
      </c>
      <c r="G883">
        <v>0</v>
      </c>
      <c r="H883">
        <v>0</v>
      </c>
      <c r="J883">
        <v>0</v>
      </c>
      <c r="K883">
        <v>0</v>
      </c>
      <c r="L883">
        <v>0</v>
      </c>
      <c r="N883">
        <v>0</v>
      </c>
    </row>
    <row r="884" spans="1:14" x14ac:dyDescent="0.35">
      <c r="A884" t="s">
        <v>527</v>
      </c>
      <c r="C884">
        <v>34</v>
      </c>
      <c r="D884" t="s">
        <v>575</v>
      </c>
      <c r="F884">
        <v>0</v>
      </c>
      <c r="G884">
        <v>0</v>
      </c>
      <c r="H884">
        <v>0</v>
      </c>
      <c r="J884">
        <v>0</v>
      </c>
      <c r="K884">
        <v>0</v>
      </c>
      <c r="L884">
        <v>0</v>
      </c>
      <c r="N884">
        <v>0</v>
      </c>
    </row>
    <row r="885" spans="1:14" x14ac:dyDescent="0.35">
      <c r="A885" t="s">
        <v>527</v>
      </c>
      <c r="C885">
        <v>35</v>
      </c>
      <c r="D885" t="s">
        <v>576</v>
      </c>
      <c r="F885">
        <v>0</v>
      </c>
      <c r="G885">
        <v>0</v>
      </c>
      <c r="H885">
        <v>0</v>
      </c>
      <c r="J885">
        <v>0</v>
      </c>
      <c r="K885">
        <v>0</v>
      </c>
      <c r="L885">
        <v>0</v>
      </c>
      <c r="N885">
        <v>0</v>
      </c>
    </row>
    <row r="886" spans="1:14" x14ac:dyDescent="0.35">
      <c r="A886" t="s">
        <v>527</v>
      </c>
      <c r="C886">
        <v>36</v>
      </c>
      <c r="D886" t="s">
        <v>577</v>
      </c>
      <c r="F886">
        <v>0</v>
      </c>
      <c r="G886">
        <v>0</v>
      </c>
      <c r="H886">
        <v>0</v>
      </c>
      <c r="J886">
        <v>0</v>
      </c>
      <c r="K886">
        <v>0</v>
      </c>
      <c r="L886">
        <v>0</v>
      </c>
      <c r="N886">
        <v>0</v>
      </c>
    </row>
    <row r="887" spans="1:14" x14ac:dyDescent="0.35">
      <c r="A887" t="s">
        <v>527</v>
      </c>
      <c r="C887">
        <v>37</v>
      </c>
      <c r="D887" t="s">
        <v>578</v>
      </c>
      <c r="F887">
        <v>4531342</v>
      </c>
      <c r="G887">
        <v>0</v>
      </c>
      <c r="H887">
        <v>4531342</v>
      </c>
      <c r="J887">
        <v>4531342</v>
      </c>
      <c r="K887">
        <v>0</v>
      </c>
      <c r="L887">
        <v>4531342</v>
      </c>
      <c r="N887">
        <v>0</v>
      </c>
    </row>
    <row r="888" spans="1:14" x14ac:dyDescent="0.35">
      <c r="A888" t="s">
        <v>527</v>
      </c>
      <c r="C888">
        <v>38</v>
      </c>
      <c r="D888" t="s">
        <v>579</v>
      </c>
      <c r="F888">
        <v>0</v>
      </c>
      <c r="G888">
        <v>0</v>
      </c>
      <c r="H888">
        <v>0</v>
      </c>
      <c r="J888">
        <v>0</v>
      </c>
      <c r="K888">
        <v>0</v>
      </c>
      <c r="L888">
        <v>0</v>
      </c>
      <c r="N888">
        <v>0</v>
      </c>
    </row>
    <row r="889" spans="1:14" x14ac:dyDescent="0.35">
      <c r="A889" t="s">
        <v>527</v>
      </c>
      <c r="C889">
        <v>39</v>
      </c>
      <c r="D889" t="s">
        <v>580</v>
      </c>
      <c r="F889">
        <v>0</v>
      </c>
      <c r="G889">
        <v>0</v>
      </c>
      <c r="H889">
        <v>0</v>
      </c>
      <c r="J889">
        <v>0</v>
      </c>
      <c r="K889">
        <v>0</v>
      </c>
      <c r="L889">
        <v>0</v>
      </c>
      <c r="N889">
        <v>0</v>
      </c>
    </row>
    <row r="890" spans="1:14" x14ac:dyDescent="0.35">
      <c r="A890" t="s">
        <v>527</v>
      </c>
      <c r="D890" t="s">
        <v>581</v>
      </c>
      <c r="F890">
        <v>1534023950</v>
      </c>
      <c r="G890">
        <v>-33635941</v>
      </c>
      <c r="H890">
        <v>1500388009</v>
      </c>
      <c r="J890">
        <v>0</v>
      </c>
      <c r="K890">
        <v>0</v>
      </c>
      <c r="L890">
        <v>0</v>
      </c>
      <c r="N890">
        <v>1500388009</v>
      </c>
    </row>
    <row r="891" spans="1:14" x14ac:dyDescent="0.35">
      <c r="A891" t="s">
        <v>527</v>
      </c>
      <c r="C891">
        <v>40</v>
      </c>
      <c r="D891" t="s">
        <v>582</v>
      </c>
      <c r="F891">
        <v>0</v>
      </c>
      <c r="G891">
        <v>0</v>
      </c>
      <c r="H891">
        <v>0</v>
      </c>
      <c r="J891">
        <v>0</v>
      </c>
      <c r="K891">
        <v>0</v>
      </c>
      <c r="L891">
        <v>0</v>
      </c>
      <c r="N891">
        <v>0</v>
      </c>
    </row>
    <row r="892" spans="1:14" x14ac:dyDescent="0.35">
      <c r="A892" t="s">
        <v>527</v>
      </c>
      <c r="C892">
        <v>41</v>
      </c>
      <c r="D892" t="s">
        <v>583</v>
      </c>
      <c r="F892">
        <v>0</v>
      </c>
      <c r="G892">
        <v>0</v>
      </c>
      <c r="H892">
        <v>0</v>
      </c>
      <c r="J892">
        <v>0</v>
      </c>
      <c r="K892">
        <v>0</v>
      </c>
      <c r="L892">
        <v>0</v>
      </c>
      <c r="N892">
        <v>0</v>
      </c>
    </row>
    <row r="893" spans="1:14" x14ac:dyDescent="0.35">
      <c r="A893" t="s">
        <v>527</v>
      </c>
      <c r="C893">
        <v>42</v>
      </c>
      <c r="D893" t="s">
        <v>584</v>
      </c>
      <c r="F893">
        <v>0</v>
      </c>
      <c r="G893">
        <v>0</v>
      </c>
      <c r="H893">
        <v>0</v>
      </c>
      <c r="J893">
        <v>0</v>
      </c>
      <c r="K893">
        <v>0</v>
      </c>
      <c r="L893">
        <v>0</v>
      </c>
      <c r="N893">
        <v>0</v>
      </c>
    </row>
    <row r="894" spans="1:14" x14ac:dyDescent="0.35">
      <c r="A894" t="s">
        <v>527</v>
      </c>
      <c r="C894">
        <v>43</v>
      </c>
      <c r="D894" t="s">
        <v>585</v>
      </c>
      <c r="F894">
        <v>1534023950</v>
      </c>
      <c r="G894">
        <v>-33635941</v>
      </c>
      <c r="H894">
        <v>1500388009</v>
      </c>
      <c r="J894">
        <v>0</v>
      </c>
      <c r="K894">
        <v>0</v>
      </c>
      <c r="L894">
        <v>0</v>
      </c>
      <c r="N894">
        <v>1500388009</v>
      </c>
    </row>
    <row r="895" spans="1:14" x14ac:dyDescent="0.35">
      <c r="A895" t="s">
        <v>527</v>
      </c>
      <c r="C895">
        <v>44</v>
      </c>
      <c r="D895" t="s">
        <v>586</v>
      </c>
      <c r="F895">
        <v>0</v>
      </c>
      <c r="G895">
        <v>0</v>
      </c>
      <c r="H895">
        <v>0</v>
      </c>
      <c r="J895">
        <v>0</v>
      </c>
      <c r="K895">
        <v>0</v>
      </c>
      <c r="L895">
        <v>0</v>
      </c>
      <c r="N895">
        <v>0</v>
      </c>
    </row>
    <row r="896" spans="1:14" x14ac:dyDescent="0.35">
      <c r="A896" t="s">
        <v>527</v>
      </c>
      <c r="C896">
        <v>45</v>
      </c>
      <c r="D896" t="s">
        <v>587</v>
      </c>
      <c r="F896">
        <v>0</v>
      </c>
      <c r="G896">
        <v>0</v>
      </c>
      <c r="H896">
        <v>0</v>
      </c>
      <c r="J896">
        <v>0</v>
      </c>
      <c r="K896">
        <v>0</v>
      </c>
      <c r="L896">
        <v>0</v>
      </c>
      <c r="N896">
        <v>0</v>
      </c>
    </row>
    <row r="897" spans="1:14" x14ac:dyDescent="0.35">
      <c r="A897" t="s">
        <v>527</v>
      </c>
      <c r="C897">
        <v>46</v>
      </c>
      <c r="D897" t="s">
        <v>588</v>
      </c>
      <c r="F897">
        <v>0</v>
      </c>
      <c r="G897">
        <v>0</v>
      </c>
      <c r="H897">
        <v>0</v>
      </c>
      <c r="J897">
        <v>0</v>
      </c>
      <c r="K897">
        <v>0</v>
      </c>
      <c r="L897">
        <v>0</v>
      </c>
      <c r="N897">
        <v>0</v>
      </c>
    </row>
    <row r="898" spans="1:14" x14ac:dyDescent="0.35">
      <c r="A898" t="s">
        <v>527</v>
      </c>
      <c r="C898">
        <v>47</v>
      </c>
      <c r="D898" t="s">
        <v>589</v>
      </c>
      <c r="F898">
        <v>0</v>
      </c>
      <c r="G898">
        <v>0</v>
      </c>
      <c r="H898">
        <v>0</v>
      </c>
      <c r="J898">
        <v>0</v>
      </c>
      <c r="K898">
        <v>0</v>
      </c>
      <c r="L898">
        <v>0</v>
      </c>
      <c r="N898">
        <v>0</v>
      </c>
    </row>
    <row r="899" spans="1:14" x14ac:dyDescent="0.35">
      <c r="A899" t="s">
        <v>527</v>
      </c>
      <c r="D899" t="s">
        <v>590</v>
      </c>
      <c r="F899">
        <v>0</v>
      </c>
      <c r="G899">
        <v>0</v>
      </c>
      <c r="H899">
        <v>0</v>
      </c>
      <c r="J899">
        <v>0</v>
      </c>
      <c r="K899">
        <v>0</v>
      </c>
      <c r="L899">
        <v>0</v>
      </c>
      <c r="N899">
        <v>0</v>
      </c>
    </row>
    <row r="900" spans="1:14" x14ac:dyDescent="0.35">
      <c r="A900" t="s">
        <v>527</v>
      </c>
      <c r="C900">
        <v>48</v>
      </c>
      <c r="D900" t="s">
        <v>229</v>
      </c>
      <c r="F900">
        <v>0</v>
      </c>
      <c r="G900">
        <v>0</v>
      </c>
      <c r="H900">
        <v>0</v>
      </c>
      <c r="J900">
        <v>0</v>
      </c>
      <c r="K900">
        <v>0</v>
      </c>
      <c r="L900">
        <v>0</v>
      </c>
      <c r="N900">
        <v>0</v>
      </c>
    </row>
    <row r="901" spans="1:14" x14ac:dyDescent="0.35">
      <c r="A901" t="s">
        <v>527</v>
      </c>
      <c r="C901">
        <v>49</v>
      </c>
      <c r="D901" t="s">
        <v>591</v>
      </c>
      <c r="F901">
        <v>0</v>
      </c>
      <c r="G901">
        <v>0</v>
      </c>
      <c r="H901">
        <v>0</v>
      </c>
      <c r="J901">
        <v>0</v>
      </c>
      <c r="K901">
        <v>0</v>
      </c>
      <c r="L901">
        <v>0</v>
      </c>
      <c r="N901">
        <v>0</v>
      </c>
    </row>
    <row r="902" spans="1:14" x14ac:dyDescent="0.35">
      <c r="A902" t="s">
        <v>527</v>
      </c>
      <c r="C902">
        <v>50</v>
      </c>
      <c r="D902" t="s">
        <v>592</v>
      </c>
      <c r="F902">
        <v>0</v>
      </c>
      <c r="G902">
        <v>0</v>
      </c>
      <c r="H902">
        <v>0</v>
      </c>
      <c r="J902">
        <v>0</v>
      </c>
      <c r="K902">
        <v>0</v>
      </c>
      <c r="L902">
        <v>0</v>
      </c>
      <c r="N902">
        <v>0</v>
      </c>
    </row>
    <row r="903" spans="1:14" x14ac:dyDescent="0.35">
      <c r="A903" t="s">
        <v>527</v>
      </c>
      <c r="D903" t="s">
        <v>593</v>
      </c>
      <c r="F903">
        <v>0</v>
      </c>
      <c r="G903">
        <v>0</v>
      </c>
      <c r="H903">
        <v>0</v>
      </c>
      <c r="J903">
        <v>0</v>
      </c>
      <c r="K903">
        <v>0</v>
      </c>
      <c r="L903">
        <v>0</v>
      </c>
      <c r="N903">
        <v>0</v>
      </c>
    </row>
    <row r="904" spans="1:14" x14ac:dyDescent="0.35">
      <c r="A904" t="s">
        <v>527</v>
      </c>
      <c r="C904">
        <v>51</v>
      </c>
      <c r="D904" t="s">
        <v>594</v>
      </c>
      <c r="F904">
        <v>0</v>
      </c>
      <c r="G904">
        <v>0</v>
      </c>
      <c r="H904">
        <v>0</v>
      </c>
      <c r="J904">
        <v>0</v>
      </c>
      <c r="K904">
        <v>0</v>
      </c>
      <c r="L904">
        <v>0</v>
      </c>
      <c r="N904">
        <v>0</v>
      </c>
    </row>
    <row r="905" spans="1:14" x14ac:dyDescent="0.35">
      <c r="A905" t="s">
        <v>527</v>
      </c>
      <c r="C905">
        <v>52</v>
      </c>
      <c r="D905" t="s">
        <v>592</v>
      </c>
      <c r="F905">
        <v>0</v>
      </c>
      <c r="G905">
        <v>0</v>
      </c>
      <c r="H905">
        <v>0</v>
      </c>
      <c r="J905">
        <v>0</v>
      </c>
      <c r="K905">
        <v>0</v>
      </c>
      <c r="L905">
        <v>0</v>
      </c>
      <c r="N905">
        <v>0</v>
      </c>
    </row>
    <row r="906" spans="1:14" x14ac:dyDescent="0.35">
      <c r="A906" t="s">
        <v>527</v>
      </c>
      <c r="D906" t="s">
        <v>595</v>
      </c>
      <c r="F906">
        <v>8527680</v>
      </c>
      <c r="G906">
        <v>0</v>
      </c>
      <c r="H906">
        <v>8527680</v>
      </c>
      <c r="J906">
        <v>7892640</v>
      </c>
      <c r="K906">
        <v>650040</v>
      </c>
      <c r="L906">
        <v>8542680</v>
      </c>
      <c r="N906">
        <v>-15000</v>
      </c>
    </row>
    <row r="907" spans="1:14" x14ac:dyDescent="0.35">
      <c r="A907" t="s">
        <v>527</v>
      </c>
      <c r="C907">
        <v>53</v>
      </c>
      <c r="D907" t="s">
        <v>596</v>
      </c>
      <c r="F907">
        <v>8527680</v>
      </c>
      <c r="G907">
        <v>0</v>
      </c>
      <c r="H907">
        <v>8527680</v>
      </c>
      <c r="J907">
        <v>7892640</v>
      </c>
      <c r="K907">
        <v>650040</v>
      </c>
      <c r="L907">
        <v>8542680</v>
      </c>
      <c r="N907">
        <v>-15000</v>
      </c>
    </row>
    <row r="908" spans="1:14" x14ac:dyDescent="0.35">
      <c r="A908" t="s">
        <v>527</v>
      </c>
      <c r="D908" t="s">
        <v>597</v>
      </c>
      <c r="F908">
        <v>59623763</v>
      </c>
      <c r="G908">
        <v>0</v>
      </c>
      <c r="H908">
        <v>59623763</v>
      </c>
      <c r="J908">
        <v>59623763</v>
      </c>
      <c r="K908">
        <v>0</v>
      </c>
      <c r="L908">
        <v>59623763</v>
      </c>
      <c r="N908">
        <v>0</v>
      </c>
    </row>
    <row r="909" spans="1:14" x14ac:dyDescent="0.35">
      <c r="A909" t="s">
        <v>527</v>
      </c>
      <c r="C909">
        <v>54</v>
      </c>
      <c r="D909" t="s">
        <v>598</v>
      </c>
      <c r="F909">
        <v>59623763</v>
      </c>
      <c r="G909">
        <v>0</v>
      </c>
      <c r="H909">
        <v>59623763</v>
      </c>
      <c r="J909">
        <v>59623763</v>
      </c>
      <c r="K909">
        <v>0</v>
      </c>
      <c r="L909">
        <v>59623763</v>
      </c>
      <c r="N909">
        <v>0</v>
      </c>
    </row>
    <row r="910" spans="1:14" x14ac:dyDescent="0.35">
      <c r="A910" t="s">
        <v>527</v>
      </c>
      <c r="D910" t="s">
        <v>359</v>
      </c>
      <c r="F910">
        <v>0</v>
      </c>
      <c r="G910">
        <v>0</v>
      </c>
      <c r="H910">
        <v>0</v>
      </c>
      <c r="I910">
        <v>808920</v>
      </c>
      <c r="J910">
        <v>0</v>
      </c>
      <c r="K910">
        <v>0</v>
      </c>
      <c r="L910">
        <v>0</v>
      </c>
      <c r="N910">
        <v>0</v>
      </c>
    </row>
    <row r="911" spans="1:14" x14ac:dyDescent="0.35">
      <c r="A911" t="s">
        <v>527</v>
      </c>
      <c r="C911">
        <v>55</v>
      </c>
      <c r="D911" t="s">
        <v>599</v>
      </c>
      <c r="G911">
        <v>0</v>
      </c>
      <c r="H911">
        <v>0</v>
      </c>
      <c r="K911">
        <v>0</v>
      </c>
      <c r="L911">
        <v>0</v>
      </c>
      <c r="N911">
        <v>0</v>
      </c>
    </row>
    <row r="912" spans="1:14" x14ac:dyDescent="0.35">
      <c r="A912" t="s">
        <v>527</v>
      </c>
      <c r="B912" t="s">
        <v>612</v>
      </c>
      <c r="C912" s="285" t="s">
        <v>529</v>
      </c>
      <c r="D912" s="285" t="s">
        <v>530</v>
      </c>
      <c r="E912" s="285"/>
      <c r="F912" s="285" t="s">
        <v>531</v>
      </c>
      <c r="G912" s="285"/>
      <c r="H912" s="285"/>
      <c r="I912" s="285"/>
      <c r="J912" s="285" t="s">
        <v>532</v>
      </c>
      <c r="K912" s="285"/>
      <c r="L912" s="285"/>
      <c r="M912" s="285"/>
      <c r="N912" s="285" t="s">
        <v>533</v>
      </c>
    </row>
    <row r="913" spans="1:14" x14ac:dyDescent="0.35">
      <c r="A913" t="s">
        <v>527</v>
      </c>
      <c r="C913" s="285"/>
      <c r="D913" s="285"/>
      <c r="E913" s="285"/>
      <c r="F913" s="285" t="s">
        <v>534</v>
      </c>
      <c r="G913" s="285" t="s">
        <v>535</v>
      </c>
      <c r="H913" s="285" t="s">
        <v>536</v>
      </c>
      <c r="I913" s="285"/>
      <c r="J913" s="285" t="s">
        <v>534</v>
      </c>
      <c r="K913" s="285" t="s">
        <v>535</v>
      </c>
      <c r="L913" s="285" t="s">
        <v>536</v>
      </c>
      <c r="M913" s="285"/>
      <c r="N913" s="285"/>
    </row>
    <row r="914" spans="1:14" x14ac:dyDescent="0.35">
      <c r="A914" t="s">
        <v>527</v>
      </c>
      <c r="C914" s="285" t="s">
        <v>537</v>
      </c>
      <c r="D914" s="285"/>
      <c r="E914" s="285"/>
      <c r="F914" s="285">
        <v>0</v>
      </c>
      <c r="G914" s="285">
        <v>0</v>
      </c>
      <c r="H914" s="285">
        <v>0</v>
      </c>
      <c r="I914" s="285"/>
      <c r="J914" s="285">
        <v>0</v>
      </c>
      <c r="K914" s="285">
        <v>0</v>
      </c>
      <c r="L914" s="285">
        <v>0</v>
      </c>
      <c r="M914" s="285"/>
      <c r="N914" s="285">
        <v>0</v>
      </c>
    </row>
    <row r="915" spans="1:14" x14ac:dyDescent="0.35">
      <c r="A915" t="s">
        <v>527</v>
      </c>
      <c r="C915" s="285">
        <v>1</v>
      </c>
      <c r="D915" s="285" t="s">
        <v>538</v>
      </c>
      <c r="E915" s="285"/>
      <c r="F915" s="285">
        <v>0</v>
      </c>
      <c r="G915" s="285">
        <v>0</v>
      </c>
      <c r="H915" s="285">
        <v>0</v>
      </c>
      <c r="I915" s="285"/>
      <c r="J915" s="285">
        <v>0</v>
      </c>
      <c r="K915" s="285">
        <v>0</v>
      </c>
      <c r="L915" s="285">
        <v>0</v>
      </c>
      <c r="M915" s="285"/>
      <c r="N915" s="285">
        <v>0</v>
      </c>
    </row>
    <row r="916" spans="1:14" x14ac:dyDescent="0.35">
      <c r="A916" t="s">
        <v>527</v>
      </c>
      <c r="C916" s="285">
        <v>2</v>
      </c>
      <c r="D916" s="285" t="s">
        <v>539</v>
      </c>
      <c r="E916" s="285"/>
      <c r="F916" s="285">
        <v>0</v>
      </c>
      <c r="G916" s="285">
        <v>0</v>
      </c>
      <c r="H916" s="285">
        <v>0</v>
      </c>
      <c r="I916" s="285"/>
      <c r="J916" s="285">
        <v>0</v>
      </c>
      <c r="K916" s="285">
        <v>0</v>
      </c>
      <c r="L916" s="285">
        <v>0</v>
      </c>
      <c r="M916" s="285"/>
      <c r="N916" s="285">
        <v>0</v>
      </c>
    </row>
    <row r="917" spans="1:14" x14ac:dyDescent="0.35">
      <c r="A917" t="s">
        <v>527</v>
      </c>
      <c r="C917" s="285" t="s">
        <v>540</v>
      </c>
      <c r="D917" s="285"/>
      <c r="E917" s="285"/>
      <c r="F917" s="285">
        <v>37260988</v>
      </c>
      <c r="G917" s="285">
        <v>0</v>
      </c>
      <c r="H917" s="285">
        <v>37260988</v>
      </c>
      <c r="I917" s="285"/>
      <c r="J917" s="285">
        <v>10260988</v>
      </c>
      <c r="K917" s="285">
        <v>27000000</v>
      </c>
      <c r="L917" s="285">
        <v>37260988</v>
      </c>
      <c r="M917" s="285"/>
      <c r="N917" s="285">
        <v>0</v>
      </c>
    </row>
    <row r="918" spans="1:14" x14ac:dyDescent="0.35">
      <c r="A918" t="s">
        <v>527</v>
      </c>
      <c r="C918" s="285"/>
      <c r="D918" s="285" t="s">
        <v>541</v>
      </c>
      <c r="E918" s="285"/>
      <c r="F918" s="285">
        <v>32132500</v>
      </c>
      <c r="G918" s="285">
        <v>0</v>
      </c>
      <c r="H918" s="285">
        <v>32132500</v>
      </c>
      <c r="I918" s="285"/>
      <c r="J918" s="285">
        <v>5132500</v>
      </c>
      <c r="K918" s="285">
        <v>27000000</v>
      </c>
      <c r="L918" s="285">
        <v>32132500</v>
      </c>
      <c r="M918" s="285"/>
      <c r="N918" s="285">
        <v>0</v>
      </c>
    </row>
    <row r="919" spans="1:14" x14ac:dyDescent="0.35">
      <c r="A919" t="s">
        <v>527</v>
      </c>
      <c r="C919" s="285">
        <v>3</v>
      </c>
      <c r="D919" s="285" t="s">
        <v>542</v>
      </c>
      <c r="E919" s="285"/>
      <c r="F919" s="285">
        <v>0</v>
      </c>
      <c r="G919" s="285">
        <v>0</v>
      </c>
      <c r="H919" s="285">
        <v>0</v>
      </c>
      <c r="I919" s="285"/>
      <c r="J919" s="285">
        <v>0</v>
      </c>
      <c r="K919" s="285">
        <v>0</v>
      </c>
      <c r="L919" s="285">
        <v>0</v>
      </c>
      <c r="M919" s="285"/>
      <c r="N919" s="285">
        <v>0</v>
      </c>
    </row>
    <row r="920" spans="1:14" x14ac:dyDescent="0.35">
      <c r="A920" t="s">
        <v>527</v>
      </c>
      <c r="C920" s="285">
        <v>4</v>
      </c>
      <c r="D920" s="285" t="s">
        <v>543</v>
      </c>
      <c r="E920" s="285"/>
      <c r="F920" s="285">
        <v>0</v>
      </c>
      <c r="G920" s="285">
        <v>0</v>
      </c>
      <c r="H920" s="285">
        <v>0</v>
      </c>
      <c r="I920" s="285"/>
      <c r="J920" s="285">
        <v>0</v>
      </c>
      <c r="K920" s="285">
        <v>0</v>
      </c>
      <c r="L920" s="285">
        <v>0</v>
      </c>
      <c r="M920" s="285"/>
      <c r="N920" s="285">
        <v>0</v>
      </c>
    </row>
    <row r="921" spans="1:14" x14ac:dyDescent="0.35">
      <c r="A921" t="s">
        <v>527</v>
      </c>
      <c r="C921" s="285">
        <v>5</v>
      </c>
      <c r="D921" s="285" t="s">
        <v>544</v>
      </c>
      <c r="E921" s="285"/>
      <c r="F921" s="285">
        <v>12500000</v>
      </c>
      <c r="G921" s="285">
        <v>0</v>
      </c>
      <c r="H921" s="285">
        <v>12500000</v>
      </c>
      <c r="I921" s="285"/>
      <c r="J921" s="285">
        <v>2500000</v>
      </c>
      <c r="K921" s="285">
        <v>10000000</v>
      </c>
      <c r="L921" s="285">
        <v>12500000</v>
      </c>
      <c r="M921" s="285"/>
      <c r="N921" s="285">
        <v>0</v>
      </c>
    </row>
    <row r="922" spans="1:14" x14ac:dyDescent="0.35">
      <c r="A922" t="s">
        <v>527</v>
      </c>
      <c r="C922" s="285">
        <v>6</v>
      </c>
      <c r="D922" s="285" t="s">
        <v>545</v>
      </c>
      <c r="E922" s="285"/>
      <c r="F922" s="285">
        <v>0</v>
      </c>
      <c r="G922" s="285">
        <v>0</v>
      </c>
      <c r="H922" s="285">
        <v>0</v>
      </c>
      <c r="I922" s="285"/>
      <c r="J922" s="285">
        <v>0</v>
      </c>
      <c r="K922" s="285">
        <v>0</v>
      </c>
      <c r="L922" s="285">
        <v>0</v>
      </c>
      <c r="M922" s="285"/>
      <c r="N922" s="285">
        <v>0</v>
      </c>
    </row>
    <row r="923" spans="1:14" x14ac:dyDescent="0.35">
      <c r="A923" t="s">
        <v>527</v>
      </c>
      <c r="C923" s="285">
        <v>7</v>
      </c>
      <c r="D923" s="285" t="s">
        <v>454</v>
      </c>
      <c r="E923" s="285"/>
      <c r="F923" s="285">
        <v>19632500</v>
      </c>
      <c r="G923" s="285">
        <v>0</v>
      </c>
      <c r="H923" s="285">
        <v>19632500</v>
      </c>
      <c r="I923" s="285"/>
      <c r="J923" s="285">
        <v>2632500</v>
      </c>
      <c r="K923" s="285">
        <v>17000000</v>
      </c>
      <c r="L923" s="285">
        <v>19632500</v>
      </c>
      <c r="M923" s="285"/>
      <c r="N923" s="285">
        <v>0</v>
      </c>
    </row>
    <row r="924" spans="1:14" x14ac:dyDescent="0.35">
      <c r="A924" t="s">
        <v>527</v>
      </c>
      <c r="C924" s="285"/>
      <c r="D924" s="285" t="s">
        <v>546</v>
      </c>
      <c r="E924" s="285"/>
      <c r="F924" s="285">
        <v>0</v>
      </c>
      <c r="G924" s="285">
        <v>0</v>
      </c>
      <c r="H924" s="285">
        <v>0</v>
      </c>
      <c r="I924" s="285"/>
      <c r="J924" s="285">
        <v>0</v>
      </c>
      <c r="K924" s="285">
        <v>0</v>
      </c>
      <c r="L924" s="285">
        <v>0</v>
      </c>
      <c r="M924" s="285"/>
      <c r="N924" s="285">
        <v>0</v>
      </c>
    </row>
    <row r="925" spans="1:14" x14ac:dyDescent="0.35">
      <c r="A925" t="s">
        <v>527</v>
      </c>
      <c r="C925" s="285">
        <v>8</v>
      </c>
      <c r="D925" s="285" t="s">
        <v>547</v>
      </c>
      <c r="E925" s="285"/>
      <c r="F925" s="285">
        <v>0</v>
      </c>
      <c r="G925" s="285">
        <v>0</v>
      </c>
      <c r="H925" s="285">
        <v>0</v>
      </c>
      <c r="I925" s="285"/>
      <c r="J925" s="285">
        <v>0</v>
      </c>
      <c r="K925" s="285">
        <v>0</v>
      </c>
      <c r="L925" s="285">
        <v>0</v>
      </c>
      <c r="M925" s="285"/>
      <c r="N925" s="285">
        <v>0</v>
      </c>
    </row>
    <row r="926" spans="1:14" x14ac:dyDescent="0.35">
      <c r="A926" t="s">
        <v>527</v>
      </c>
      <c r="C926" s="285">
        <v>9</v>
      </c>
      <c r="D926" s="285" t="s">
        <v>548</v>
      </c>
      <c r="E926" s="285"/>
      <c r="F926" s="285">
        <v>0</v>
      </c>
      <c r="G926" s="285">
        <v>0</v>
      </c>
      <c r="H926" s="285">
        <v>0</v>
      </c>
      <c r="I926" s="285"/>
      <c r="J926" s="285">
        <v>0</v>
      </c>
      <c r="K926" s="285">
        <v>0</v>
      </c>
      <c r="L926" s="285">
        <v>0</v>
      </c>
      <c r="M926" s="285"/>
      <c r="N926" s="285">
        <v>0</v>
      </c>
    </row>
    <row r="927" spans="1:14" x14ac:dyDescent="0.35">
      <c r="A927" t="s">
        <v>527</v>
      </c>
      <c r="C927" s="285">
        <v>10</v>
      </c>
      <c r="D927" s="285" t="s">
        <v>549</v>
      </c>
      <c r="E927" s="285"/>
      <c r="F927" s="285">
        <v>0</v>
      </c>
      <c r="G927" s="285">
        <v>0</v>
      </c>
      <c r="H927" s="285">
        <v>0</v>
      </c>
      <c r="I927" s="285"/>
      <c r="J927" s="285">
        <v>0</v>
      </c>
      <c r="K927" s="285">
        <v>0</v>
      </c>
      <c r="L927" s="285">
        <v>0</v>
      </c>
      <c r="M927" s="285"/>
      <c r="N927" s="285">
        <v>0</v>
      </c>
    </row>
    <row r="928" spans="1:14" x14ac:dyDescent="0.35">
      <c r="A928" t="s">
        <v>527</v>
      </c>
      <c r="C928" s="285">
        <v>11</v>
      </c>
      <c r="D928" s="285" t="s">
        <v>550</v>
      </c>
      <c r="E928" s="285"/>
      <c r="F928" s="285">
        <v>0</v>
      </c>
      <c r="G928" s="285">
        <v>0</v>
      </c>
      <c r="H928" s="285">
        <v>0</v>
      </c>
      <c r="I928" s="285"/>
      <c r="J928" s="285">
        <v>0</v>
      </c>
      <c r="K928" s="285">
        <v>0</v>
      </c>
      <c r="L928" s="285">
        <v>0</v>
      </c>
      <c r="M928" s="285"/>
      <c r="N928" s="285">
        <v>0</v>
      </c>
    </row>
    <row r="929" spans="1:14" x14ac:dyDescent="0.35">
      <c r="A929" t="s">
        <v>527</v>
      </c>
      <c r="C929" s="285">
        <v>12</v>
      </c>
      <c r="D929" s="285" t="s">
        <v>551</v>
      </c>
      <c r="E929" s="285"/>
      <c r="F929" s="285">
        <v>0</v>
      </c>
      <c r="G929" s="285">
        <v>0</v>
      </c>
      <c r="H929" s="285">
        <v>0</v>
      </c>
      <c r="I929" s="285"/>
      <c r="J929" s="285">
        <v>0</v>
      </c>
      <c r="K929" s="285">
        <v>0</v>
      </c>
      <c r="L929" s="285">
        <v>0</v>
      </c>
      <c r="M929" s="285"/>
      <c r="N929" s="285">
        <v>0</v>
      </c>
    </row>
    <row r="930" spans="1:14" x14ac:dyDescent="0.35">
      <c r="A930" t="s">
        <v>527</v>
      </c>
      <c r="C930" s="285">
        <v>13</v>
      </c>
      <c r="D930" s="285" t="s">
        <v>552</v>
      </c>
      <c r="E930" s="285"/>
      <c r="F930" s="285">
        <v>0</v>
      </c>
      <c r="G930" s="285">
        <v>0</v>
      </c>
      <c r="H930" s="285">
        <v>0</v>
      </c>
      <c r="I930" s="285"/>
      <c r="J930" s="285">
        <v>0</v>
      </c>
      <c r="K930" s="285">
        <v>0</v>
      </c>
      <c r="L930" s="285">
        <v>0</v>
      </c>
      <c r="M930" s="285"/>
      <c r="N930" s="285">
        <v>0</v>
      </c>
    </row>
    <row r="931" spans="1:14" x14ac:dyDescent="0.35">
      <c r="A931" t="s">
        <v>527</v>
      </c>
      <c r="C931" s="285">
        <v>14</v>
      </c>
      <c r="D931" s="285" t="s">
        <v>553</v>
      </c>
      <c r="E931" s="285"/>
      <c r="F931" s="285">
        <v>0</v>
      </c>
      <c r="G931" s="285">
        <v>0</v>
      </c>
      <c r="H931" s="285">
        <v>0</v>
      </c>
      <c r="I931" s="285"/>
      <c r="J931" s="285">
        <v>0</v>
      </c>
      <c r="K931" s="285">
        <v>0</v>
      </c>
      <c r="L931" s="285">
        <v>0</v>
      </c>
      <c r="M931" s="285"/>
      <c r="N931" s="285">
        <v>0</v>
      </c>
    </row>
    <row r="932" spans="1:14" x14ac:dyDescent="0.35">
      <c r="A932" t="s">
        <v>527</v>
      </c>
      <c r="C932" s="285">
        <v>15</v>
      </c>
      <c r="D932" s="285" t="s">
        <v>554</v>
      </c>
      <c r="E932" s="285"/>
      <c r="F932" s="285">
        <v>0</v>
      </c>
      <c r="G932" s="285">
        <v>0</v>
      </c>
      <c r="H932" s="285">
        <v>0</v>
      </c>
      <c r="I932" s="285"/>
      <c r="J932" s="285">
        <v>0</v>
      </c>
      <c r="K932" s="285">
        <v>0</v>
      </c>
      <c r="L932" s="285">
        <v>0</v>
      </c>
      <c r="M932" s="285"/>
      <c r="N932" s="285">
        <v>0</v>
      </c>
    </row>
    <row r="933" spans="1:14" x14ac:dyDescent="0.35">
      <c r="A933" t="s">
        <v>527</v>
      </c>
      <c r="C933" s="285"/>
      <c r="D933" s="285" t="s">
        <v>555</v>
      </c>
      <c r="E933" s="285"/>
      <c r="F933" s="285">
        <v>0</v>
      </c>
      <c r="G933" s="285">
        <v>0</v>
      </c>
      <c r="H933" s="285">
        <v>0</v>
      </c>
      <c r="I933" s="285"/>
      <c r="J933" s="285">
        <v>0</v>
      </c>
      <c r="K933" s="285">
        <v>0</v>
      </c>
      <c r="L933" s="285">
        <v>0</v>
      </c>
      <c r="M933" s="285"/>
      <c r="N933" s="285">
        <v>0</v>
      </c>
    </row>
    <row r="934" spans="1:14" x14ac:dyDescent="0.35">
      <c r="A934" t="s">
        <v>527</v>
      </c>
      <c r="C934" s="285">
        <v>16</v>
      </c>
      <c r="D934" s="285" t="s">
        <v>550</v>
      </c>
      <c r="E934" s="285"/>
      <c r="F934" s="285">
        <v>0</v>
      </c>
      <c r="G934" s="285">
        <v>0</v>
      </c>
      <c r="H934" s="285">
        <v>0</v>
      </c>
      <c r="I934" s="285"/>
      <c r="J934" s="285">
        <v>0</v>
      </c>
      <c r="K934" s="285">
        <v>0</v>
      </c>
      <c r="L934" s="285">
        <v>0</v>
      </c>
      <c r="M934" s="285"/>
      <c r="N934" s="285">
        <v>0</v>
      </c>
    </row>
    <row r="935" spans="1:14" x14ac:dyDescent="0.35">
      <c r="A935" t="s">
        <v>527</v>
      </c>
      <c r="C935" s="285">
        <v>17</v>
      </c>
      <c r="D935" s="285" t="s">
        <v>556</v>
      </c>
      <c r="E935" s="285"/>
      <c r="F935" s="285">
        <v>0</v>
      </c>
      <c r="G935" s="285">
        <v>0</v>
      </c>
      <c r="H935" s="285">
        <v>0</v>
      </c>
      <c r="I935" s="285"/>
      <c r="J935" s="285">
        <v>0</v>
      </c>
      <c r="K935" s="285">
        <v>0</v>
      </c>
      <c r="L935" s="285">
        <v>0</v>
      </c>
      <c r="M935" s="285"/>
      <c r="N935" s="285">
        <v>0</v>
      </c>
    </row>
    <row r="936" spans="1:14" x14ac:dyDescent="0.35">
      <c r="A936" t="s">
        <v>527</v>
      </c>
      <c r="C936" s="285">
        <v>18</v>
      </c>
      <c r="D936" s="285" t="s">
        <v>557</v>
      </c>
      <c r="E936" s="285"/>
      <c r="F936" s="285">
        <v>0</v>
      </c>
      <c r="G936" s="285">
        <v>0</v>
      </c>
      <c r="H936" s="285">
        <v>0</v>
      </c>
      <c r="I936" s="285"/>
      <c r="J936" s="285">
        <v>0</v>
      </c>
      <c r="K936" s="285">
        <v>0</v>
      </c>
      <c r="L936" s="285">
        <v>0</v>
      </c>
      <c r="M936" s="285"/>
      <c r="N936" s="285">
        <v>0</v>
      </c>
    </row>
    <row r="937" spans="1:14" x14ac:dyDescent="0.35">
      <c r="A937" t="s">
        <v>527</v>
      </c>
      <c r="C937" s="285">
        <v>19</v>
      </c>
      <c r="D937" s="285" t="s">
        <v>558</v>
      </c>
      <c r="E937" s="285"/>
      <c r="F937" s="285">
        <v>0</v>
      </c>
      <c r="G937" s="285">
        <v>0</v>
      </c>
      <c r="H937" s="285">
        <v>0</v>
      </c>
      <c r="I937" s="285"/>
      <c r="J937" s="285">
        <v>0</v>
      </c>
      <c r="K937" s="285">
        <v>0</v>
      </c>
      <c r="L937" s="285">
        <v>0</v>
      </c>
      <c r="M937" s="285"/>
      <c r="N937" s="285">
        <v>0</v>
      </c>
    </row>
    <row r="938" spans="1:14" x14ac:dyDescent="0.35">
      <c r="A938" t="s">
        <v>527</v>
      </c>
      <c r="C938" s="285">
        <v>20</v>
      </c>
      <c r="D938" s="285" t="s">
        <v>559</v>
      </c>
      <c r="E938" s="285"/>
      <c r="F938" s="285">
        <v>0</v>
      </c>
      <c r="G938" s="285">
        <v>0</v>
      </c>
      <c r="H938" s="285">
        <v>0</v>
      </c>
      <c r="I938" s="285"/>
      <c r="J938" s="285">
        <v>0</v>
      </c>
      <c r="K938" s="285">
        <v>0</v>
      </c>
      <c r="L938" s="285">
        <v>0</v>
      </c>
      <c r="M938" s="285"/>
      <c r="N938" s="285">
        <v>0</v>
      </c>
    </row>
    <row r="939" spans="1:14" x14ac:dyDescent="0.35">
      <c r="A939" t="s">
        <v>527</v>
      </c>
      <c r="C939" s="285">
        <v>21</v>
      </c>
      <c r="D939" s="285" t="s">
        <v>560</v>
      </c>
      <c r="E939" s="285"/>
      <c r="F939" s="285">
        <v>0</v>
      </c>
      <c r="G939" s="285">
        <v>0</v>
      </c>
      <c r="H939" s="285">
        <v>0</v>
      </c>
      <c r="I939" s="285"/>
      <c r="J939" s="285">
        <v>0</v>
      </c>
      <c r="K939" s="285">
        <v>0</v>
      </c>
      <c r="L939" s="285">
        <v>0</v>
      </c>
      <c r="M939" s="285"/>
      <c r="N939" s="285">
        <v>0</v>
      </c>
    </row>
    <row r="940" spans="1:14" x14ac:dyDescent="0.35">
      <c r="A940" t="s">
        <v>527</v>
      </c>
      <c r="C940" s="285">
        <v>22</v>
      </c>
      <c r="D940" s="285" t="s">
        <v>561</v>
      </c>
      <c r="E940" s="285"/>
      <c r="F940" s="285">
        <v>0</v>
      </c>
      <c r="G940" s="285">
        <v>0</v>
      </c>
      <c r="H940" s="285">
        <v>0</v>
      </c>
      <c r="I940" s="285"/>
      <c r="J940" s="285">
        <v>0</v>
      </c>
      <c r="K940" s="285">
        <v>0</v>
      </c>
      <c r="L940" s="285">
        <v>0</v>
      </c>
      <c r="M940" s="285"/>
      <c r="N940" s="285">
        <v>0</v>
      </c>
    </row>
    <row r="941" spans="1:14" x14ac:dyDescent="0.35">
      <c r="A941" t="s">
        <v>527</v>
      </c>
      <c r="C941" s="285">
        <v>23</v>
      </c>
      <c r="D941" s="285" t="s">
        <v>562</v>
      </c>
      <c r="E941" s="285"/>
      <c r="F941" s="285">
        <v>0</v>
      </c>
      <c r="G941" s="285">
        <v>0</v>
      </c>
      <c r="H941" s="285">
        <v>0</v>
      </c>
      <c r="I941" s="285"/>
      <c r="J941" s="285">
        <v>0</v>
      </c>
      <c r="K941" s="285">
        <v>0</v>
      </c>
      <c r="L941" s="285">
        <v>0</v>
      </c>
      <c r="M941" s="285"/>
      <c r="N941" s="285">
        <v>0</v>
      </c>
    </row>
    <row r="942" spans="1:14" x14ac:dyDescent="0.35">
      <c r="A942" t="s">
        <v>527</v>
      </c>
      <c r="C942" s="285">
        <v>24</v>
      </c>
      <c r="D942" s="285" t="s">
        <v>563</v>
      </c>
      <c r="E942" s="285"/>
      <c r="F942" s="285">
        <v>0</v>
      </c>
      <c r="G942" s="285">
        <v>0</v>
      </c>
      <c r="H942" s="285">
        <v>0</v>
      </c>
      <c r="I942" s="285"/>
      <c r="J942" s="285">
        <v>0</v>
      </c>
      <c r="K942" s="285">
        <v>0</v>
      </c>
      <c r="L942" s="285">
        <v>0</v>
      </c>
      <c r="M942" s="285"/>
      <c r="N942" s="285">
        <v>0</v>
      </c>
    </row>
    <row r="943" spans="1:14" x14ac:dyDescent="0.35">
      <c r="A943" t="s">
        <v>527</v>
      </c>
      <c r="C943" s="285">
        <v>25</v>
      </c>
      <c r="D943" s="285" t="s">
        <v>564</v>
      </c>
      <c r="E943" s="285"/>
      <c r="F943" s="285">
        <v>0</v>
      </c>
      <c r="G943" s="285">
        <v>0</v>
      </c>
      <c r="H943" s="285">
        <v>0</v>
      </c>
      <c r="I943" s="285"/>
      <c r="J943" s="285">
        <v>0</v>
      </c>
      <c r="K943" s="285">
        <v>0</v>
      </c>
      <c r="L943" s="285">
        <v>0</v>
      </c>
      <c r="M943" s="285"/>
      <c r="N943" s="285">
        <v>0</v>
      </c>
    </row>
    <row r="944" spans="1:14" x14ac:dyDescent="0.35">
      <c r="A944" t="s">
        <v>527</v>
      </c>
      <c r="C944" s="285"/>
      <c r="D944" s="285" t="s">
        <v>565</v>
      </c>
      <c r="E944" s="285"/>
      <c r="F944" s="285">
        <v>5128488</v>
      </c>
      <c r="G944" s="285">
        <v>0</v>
      </c>
      <c r="H944" s="285">
        <v>5128488</v>
      </c>
      <c r="I944" s="285"/>
      <c r="J944" s="285">
        <v>5128488</v>
      </c>
      <c r="K944" s="285">
        <v>0</v>
      </c>
      <c r="L944" s="285">
        <v>5128488</v>
      </c>
      <c r="M944" s="285"/>
      <c r="N944" s="285">
        <v>0</v>
      </c>
    </row>
    <row r="945" spans="1:14" x14ac:dyDescent="0.35">
      <c r="A945" t="s">
        <v>527</v>
      </c>
      <c r="C945" s="285">
        <v>26</v>
      </c>
      <c r="D945" s="285" t="s">
        <v>432</v>
      </c>
      <c r="E945" s="285"/>
      <c r="F945" s="285">
        <v>0</v>
      </c>
      <c r="G945" s="285">
        <v>0</v>
      </c>
      <c r="H945" s="285">
        <v>0</v>
      </c>
      <c r="I945" s="285"/>
      <c r="J945" s="285">
        <v>0</v>
      </c>
      <c r="K945" s="285">
        <v>0</v>
      </c>
      <c r="L945" s="285">
        <v>0</v>
      </c>
      <c r="M945" s="285"/>
      <c r="N945" s="285">
        <v>0</v>
      </c>
    </row>
    <row r="946" spans="1:14" x14ac:dyDescent="0.35">
      <c r="A946" t="s">
        <v>527</v>
      </c>
      <c r="C946" s="285">
        <v>27</v>
      </c>
      <c r="D946" s="285" t="s">
        <v>566</v>
      </c>
      <c r="E946" s="285"/>
      <c r="F946" s="285"/>
      <c r="G946" s="285">
        <v>0</v>
      </c>
      <c r="H946" s="285">
        <v>0</v>
      </c>
      <c r="I946" s="285"/>
      <c r="J946" s="285"/>
      <c r="K946" s="285">
        <v>0</v>
      </c>
      <c r="L946" s="285">
        <v>0</v>
      </c>
      <c r="M946" s="285"/>
      <c r="N946" s="285">
        <v>0</v>
      </c>
    </row>
    <row r="947" spans="1:14" x14ac:dyDescent="0.35">
      <c r="A947" t="s">
        <v>527</v>
      </c>
      <c r="C947" s="285">
        <v>28</v>
      </c>
      <c r="D947" s="285" t="s">
        <v>567</v>
      </c>
      <c r="E947" s="285"/>
      <c r="F947" s="285">
        <v>0</v>
      </c>
      <c r="G947" s="285">
        <v>0</v>
      </c>
      <c r="H947" s="285">
        <v>0</v>
      </c>
      <c r="I947" s="285"/>
      <c r="J947" s="285">
        <v>0</v>
      </c>
      <c r="K947" s="285">
        <v>0</v>
      </c>
      <c r="L947" s="285">
        <v>0</v>
      </c>
      <c r="M947" s="285"/>
      <c r="N947" s="285">
        <v>0</v>
      </c>
    </row>
    <row r="948" spans="1:14" x14ac:dyDescent="0.35">
      <c r="A948" t="s">
        <v>527</v>
      </c>
      <c r="C948" s="285" t="s">
        <v>568</v>
      </c>
      <c r="D948" s="285" t="s">
        <v>434</v>
      </c>
      <c r="E948" s="285"/>
      <c r="F948" s="285">
        <v>0</v>
      </c>
      <c r="G948" s="285">
        <v>0</v>
      </c>
      <c r="H948" s="285">
        <v>0</v>
      </c>
      <c r="I948" s="285"/>
      <c r="J948" s="285">
        <v>0</v>
      </c>
      <c r="K948" s="285">
        <v>0</v>
      </c>
      <c r="L948" s="285">
        <v>0</v>
      </c>
      <c r="M948" s="285"/>
      <c r="N948" s="285">
        <v>0</v>
      </c>
    </row>
    <row r="949" spans="1:14" x14ac:dyDescent="0.35">
      <c r="A949" t="s">
        <v>527</v>
      </c>
      <c r="C949" s="285" t="s">
        <v>569</v>
      </c>
      <c r="D949" s="285" t="s">
        <v>570</v>
      </c>
      <c r="E949" s="285"/>
      <c r="F949" s="285">
        <v>2165427</v>
      </c>
      <c r="G949" s="285">
        <v>0</v>
      </c>
      <c r="H949" s="285">
        <v>2165427</v>
      </c>
      <c r="I949" s="285"/>
      <c r="J949" s="285">
        <v>2165427</v>
      </c>
      <c r="K949" s="285">
        <v>0</v>
      </c>
      <c r="L949" s="285">
        <v>2165427</v>
      </c>
      <c r="M949" s="285"/>
      <c r="N949" s="285">
        <v>0</v>
      </c>
    </row>
    <row r="950" spans="1:14" x14ac:dyDescent="0.35">
      <c r="A950" t="s">
        <v>527</v>
      </c>
      <c r="C950" s="285">
        <v>30</v>
      </c>
      <c r="D950" s="285" t="s">
        <v>571</v>
      </c>
      <c r="E950" s="285"/>
      <c r="F950" s="285">
        <v>1486835</v>
      </c>
      <c r="G950" s="285">
        <v>0</v>
      </c>
      <c r="H950" s="285">
        <v>1486835</v>
      </c>
      <c r="I950" s="285"/>
      <c r="J950" s="285">
        <v>1486835</v>
      </c>
      <c r="K950" s="285">
        <v>0</v>
      </c>
      <c r="L950" s="285">
        <v>1486835</v>
      </c>
      <c r="M950" s="285"/>
      <c r="N950" s="285">
        <v>0</v>
      </c>
    </row>
    <row r="951" spans="1:14" x14ac:dyDescent="0.35">
      <c r="A951" t="s">
        <v>527</v>
      </c>
      <c r="C951" s="285">
        <v>31</v>
      </c>
      <c r="D951" s="285" t="s">
        <v>572</v>
      </c>
      <c r="E951" s="285"/>
      <c r="F951" s="285">
        <v>0</v>
      </c>
      <c r="G951" s="285">
        <v>0</v>
      </c>
      <c r="H951" s="285">
        <v>0</v>
      </c>
      <c r="I951" s="285"/>
      <c r="J951" s="285">
        <v>0</v>
      </c>
      <c r="K951" s="285">
        <v>0</v>
      </c>
      <c r="L951" s="285">
        <v>0</v>
      </c>
      <c r="M951" s="285"/>
      <c r="N951" s="285">
        <v>0</v>
      </c>
    </row>
    <row r="952" spans="1:14" x14ac:dyDescent="0.35">
      <c r="A952" t="s">
        <v>527</v>
      </c>
      <c r="C952" s="285">
        <v>32</v>
      </c>
      <c r="D952" s="285" t="s">
        <v>573</v>
      </c>
      <c r="E952" s="285"/>
      <c r="F952" s="285">
        <v>1476226</v>
      </c>
      <c r="G952" s="285">
        <v>0</v>
      </c>
      <c r="H952" s="285">
        <v>1476226</v>
      </c>
      <c r="I952" s="285"/>
      <c r="J952" s="285">
        <v>1476226</v>
      </c>
      <c r="K952" s="285">
        <v>0</v>
      </c>
      <c r="L952" s="285">
        <v>1476226</v>
      </c>
      <c r="M952" s="285"/>
      <c r="N952" s="285">
        <v>0</v>
      </c>
    </row>
    <row r="953" spans="1:14" x14ac:dyDescent="0.35">
      <c r="A953" t="s">
        <v>527</v>
      </c>
      <c r="C953" s="285">
        <v>33</v>
      </c>
      <c r="D953" s="285" t="s">
        <v>574</v>
      </c>
      <c r="E953" s="285"/>
      <c r="F953" s="285">
        <v>0</v>
      </c>
      <c r="G953" s="285">
        <v>0</v>
      </c>
      <c r="H953" s="285">
        <v>0</v>
      </c>
      <c r="I953" s="285"/>
      <c r="J953" s="285">
        <v>0</v>
      </c>
      <c r="K953" s="285">
        <v>0</v>
      </c>
      <c r="L953" s="285">
        <v>0</v>
      </c>
      <c r="M953" s="285"/>
      <c r="N953" s="285">
        <v>0</v>
      </c>
    </row>
    <row r="954" spans="1:14" x14ac:dyDescent="0.35">
      <c r="A954" t="s">
        <v>527</v>
      </c>
      <c r="C954" s="285">
        <v>34</v>
      </c>
      <c r="D954" s="285" t="s">
        <v>575</v>
      </c>
      <c r="E954" s="285"/>
      <c r="F954" s="285">
        <v>0</v>
      </c>
      <c r="G954" s="285">
        <v>0</v>
      </c>
      <c r="H954" s="285">
        <v>0</v>
      </c>
      <c r="I954" s="285"/>
      <c r="J954" s="285">
        <v>0</v>
      </c>
      <c r="K954" s="285">
        <v>0</v>
      </c>
      <c r="L954" s="285">
        <v>0</v>
      </c>
      <c r="M954" s="285"/>
      <c r="N954" s="285">
        <v>0</v>
      </c>
    </row>
    <row r="955" spans="1:14" x14ac:dyDescent="0.35">
      <c r="A955" t="s">
        <v>527</v>
      </c>
      <c r="C955" s="285">
        <v>35</v>
      </c>
      <c r="D955" s="285" t="s">
        <v>576</v>
      </c>
      <c r="E955" s="285"/>
      <c r="F955" s="285">
        <v>0</v>
      </c>
      <c r="G955" s="285">
        <v>0</v>
      </c>
      <c r="H955" s="285">
        <v>0</v>
      </c>
      <c r="I955" s="285"/>
      <c r="J955" s="285">
        <v>0</v>
      </c>
      <c r="K955" s="285">
        <v>0</v>
      </c>
      <c r="L955" s="285">
        <v>0</v>
      </c>
      <c r="M955" s="285"/>
      <c r="N955" s="285">
        <v>0</v>
      </c>
    </row>
    <row r="956" spans="1:14" x14ac:dyDescent="0.35">
      <c r="A956" t="s">
        <v>527</v>
      </c>
      <c r="C956" s="285">
        <v>36</v>
      </c>
      <c r="D956" s="285" t="s">
        <v>577</v>
      </c>
      <c r="E956" s="285"/>
      <c r="F956" s="285">
        <v>0</v>
      </c>
      <c r="G956" s="285">
        <v>0</v>
      </c>
      <c r="H956" s="285">
        <v>0</v>
      </c>
      <c r="I956" s="285"/>
      <c r="J956" s="285">
        <v>0</v>
      </c>
      <c r="K956" s="285">
        <v>0</v>
      </c>
      <c r="L956" s="285">
        <v>0</v>
      </c>
      <c r="M956" s="285"/>
      <c r="N956" s="285">
        <v>0</v>
      </c>
    </row>
    <row r="957" spans="1:14" x14ac:dyDescent="0.35">
      <c r="A957" t="s">
        <v>527</v>
      </c>
      <c r="C957" s="285">
        <v>37</v>
      </c>
      <c r="D957" s="285" t="s">
        <v>578</v>
      </c>
      <c r="E957" s="285"/>
      <c r="F957" s="285">
        <v>0</v>
      </c>
      <c r="G957" s="285">
        <v>0</v>
      </c>
      <c r="H957" s="285">
        <v>0</v>
      </c>
      <c r="I957" s="285"/>
      <c r="J957" s="285">
        <v>0</v>
      </c>
      <c r="K957" s="285">
        <v>0</v>
      </c>
      <c r="L957" s="285">
        <v>0</v>
      </c>
      <c r="M957" s="285"/>
      <c r="N957" s="285">
        <v>0</v>
      </c>
    </row>
    <row r="958" spans="1:14" x14ac:dyDescent="0.35">
      <c r="A958" t="s">
        <v>527</v>
      </c>
      <c r="C958" s="285">
        <v>38</v>
      </c>
      <c r="D958" s="285" t="s">
        <v>579</v>
      </c>
      <c r="E958" s="285"/>
      <c r="F958" s="285">
        <v>0</v>
      </c>
      <c r="G958" s="285">
        <v>0</v>
      </c>
      <c r="H958" s="285">
        <v>0</v>
      </c>
      <c r="I958" s="285"/>
      <c r="J958" s="285">
        <v>0</v>
      </c>
      <c r="K958" s="285">
        <v>0</v>
      </c>
      <c r="L958" s="285">
        <v>0</v>
      </c>
      <c r="M958" s="285"/>
      <c r="N958" s="285">
        <v>0</v>
      </c>
    </row>
    <row r="959" spans="1:14" x14ac:dyDescent="0.35">
      <c r="A959" t="s">
        <v>527</v>
      </c>
      <c r="C959" s="285">
        <v>39</v>
      </c>
      <c r="D959" s="285" t="s">
        <v>580</v>
      </c>
      <c r="E959" s="285"/>
      <c r="F959" s="285">
        <v>0</v>
      </c>
      <c r="G959" s="285">
        <v>0</v>
      </c>
      <c r="H959" s="285">
        <v>0</v>
      </c>
      <c r="I959" s="285"/>
      <c r="J959" s="285">
        <v>0</v>
      </c>
      <c r="K959" s="285">
        <v>0</v>
      </c>
      <c r="L959" s="285">
        <v>0</v>
      </c>
      <c r="M959" s="285"/>
      <c r="N959" s="285">
        <v>0</v>
      </c>
    </row>
    <row r="960" spans="1:14" x14ac:dyDescent="0.35">
      <c r="A960" t="s">
        <v>527</v>
      </c>
      <c r="C960" s="285"/>
      <c r="D960" s="285" t="s">
        <v>581</v>
      </c>
      <c r="E960" s="285"/>
      <c r="F960" s="285">
        <v>0</v>
      </c>
      <c r="G960" s="285">
        <v>0</v>
      </c>
      <c r="H960" s="285">
        <v>0</v>
      </c>
      <c r="I960" s="285"/>
      <c r="J960" s="285">
        <v>0</v>
      </c>
      <c r="K960" s="285">
        <v>0</v>
      </c>
      <c r="L960" s="285">
        <v>0</v>
      </c>
      <c r="M960" s="285"/>
      <c r="N960" s="285">
        <v>0</v>
      </c>
    </row>
    <row r="961" spans="1:14" x14ac:dyDescent="0.35">
      <c r="A961" t="s">
        <v>527</v>
      </c>
      <c r="C961" s="285">
        <v>40</v>
      </c>
      <c r="D961" s="285" t="s">
        <v>582</v>
      </c>
      <c r="E961" s="285"/>
      <c r="F961" s="285">
        <v>0</v>
      </c>
      <c r="G961" s="285">
        <v>0</v>
      </c>
      <c r="H961" s="285">
        <v>0</v>
      </c>
      <c r="I961" s="285"/>
      <c r="J961" s="285">
        <v>0</v>
      </c>
      <c r="K961" s="285">
        <v>0</v>
      </c>
      <c r="L961" s="285">
        <v>0</v>
      </c>
      <c r="M961" s="285"/>
      <c r="N961" s="285">
        <v>0</v>
      </c>
    </row>
    <row r="962" spans="1:14" x14ac:dyDescent="0.35">
      <c r="A962" t="s">
        <v>527</v>
      </c>
      <c r="C962" s="285">
        <v>41</v>
      </c>
      <c r="D962" s="285" t="s">
        <v>583</v>
      </c>
      <c r="E962" s="285"/>
      <c r="F962" s="285">
        <v>0</v>
      </c>
      <c r="G962" s="285">
        <v>0</v>
      </c>
      <c r="H962" s="285">
        <v>0</v>
      </c>
      <c r="I962" s="285"/>
      <c r="J962" s="285">
        <v>0</v>
      </c>
      <c r="K962" s="285">
        <v>0</v>
      </c>
      <c r="L962" s="285">
        <v>0</v>
      </c>
      <c r="M962" s="285"/>
      <c r="N962" s="285">
        <v>0</v>
      </c>
    </row>
    <row r="963" spans="1:14" x14ac:dyDescent="0.35">
      <c r="A963" t="s">
        <v>527</v>
      </c>
      <c r="C963" s="285">
        <v>42</v>
      </c>
      <c r="D963" s="285" t="s">
        <v>584</v>
      </c>
      <c r="E963" s="285"/>
      <c r="F963" s="285">
        <v>0</v>
      </c>
      <c r="G963" s="285">
        <v>0</v>
      </c>
      <c r="H963" s="285">
        <v>0</v>
      </c>
      <c r="I963" s="285"/>
      <c r="J963" s="285">
        <v>0</v>
      </c>
      <c r="K963" s="285">
        <v>0</v>
      </c>
      <c r="L963" s="285">
        <v>0</v>
      </c>
      <c r="M963" s="285"/>
      <c r="N963" s="285">
        <v>0</v>
      </c>
    </row>
    <row r="964" spans="1:14" x14ac:dyDescent="0.35">
      <c r="A964" t="s">
        <v>527</v>
      </c>
      <c r="C964" s="285">
        <v>43</v>
      </c>
      <c r="D964" s="285" t="s">
        <v>585</v>
      </c>
      <c r="E964" s="285"/>
      <c r="F964" s="285">
        <v>0</v>
      </c>
      <c r="G964" s="285">
        <v>0</v>
      </c>
      <c r="H964" s="285">
        <v>0</v>
      </c>
      <c r="I964" s="285"/>
      <c r="J964" s="285">
        <v>0</v>
      </c>
      <c r="K964" s="285">
        <v>0</v>
      </c>
      <c r="L964" s="285">
        <v>0</v>
      </c>
      <c r="M964" s="285"/>
      <c r="N964" s="285">
        <v>0</v>
      </c>
    </row>
    <row r="965" spans="1:14" x14ac:dyDescent="0.35">
      <c r="A965" t="s">
        <v>527</v>
      </c>
      <c r="C965" s="285">
        <v>44</v>
      </c>
      <c r="D965" s="285" t="s">
        <v>586</v>
      </c>
      <c r="E965" s="285"/>
      <c r="F965" s="285">
        <v>0</v>
      </c>
      <c r="G965" s="285">
        <v>0</v>
      </c>
      <c r="H965" s="285">
        <v>0</v>
      </c>
      <c r="I965" s="285"/>
      <c r="J965" s="285">
        <v>0</v>
      </c>
      <c r="K965" s="285">
        <v>0</v>
      </c>
      <c r="L965" s="285">
        <v>0</v>
      </c>
      <c r="M965" s="285"/>
      <c r="N965" s="285">
        <v>0</v>
      </c>
    </row>
    <row r="966" spans="1:14" x14ac:dyDescent="0.35">
      <c r="A966" t="s">
        <v>527</v>
      </c>
      <c r="C966" s="285">
        <v>45</v>
      </c>
      <c r="D966" s="285" t="s">
        <v>587</v>
      </c>
      <c r="E966" s="285"/>
      <c r="F966" s="285">
        <v>0</v>
      </c>
      <c r="G966" s="285">
        <v>0</v>
      </c>
      <c r="H966" s="285">
        <v>0</v>
      </c>
      <c r="I966" s="285"/>
      <c r="J966" s="285">
        <v>0</v>
      </c>
      <c r="K966" s="285">
        <v>0</v>
      </c>
      <c r="L966" s="285">
        <v>0</v>
      </c>
      <c r="M966" s="285"/>
      <c r="N966" s="285">
        <v>0</v>
      </c>
    </row>
    <row r="967" spans="1:14" x14ac:dyDescent="0.35">
      <c r="A967" t="s">
        <v>527</v>
      </c>
      <c r="C967" s="285">
        <v>46</v>
      </c>
      <c r="D967" s="285" t="s">
        <v>588</v>
      </c>
      <c r="E967" s="285"/>
      <c r="F967" s="285">
        <v>0</v>
      </c>
      <c r="G967" s="285">
        <v>0</v>
      </c>
      <c r="H967" s="285">
        <v>0</v>
      </c>
      <c r="I967" s="285"/>
      <c r="J967" s="285">
        <v>0</v>
      </c>
      <c r="K967" s="285">
        <v>0</v>
      </c>
      <c r="L967" s="285">
        <v>0</v>
      </c>
      <c r="M967" s="285"/>
      <c r="N967" s="285">
        <v>0</v>
      </c>
    </row>
    <row r="968" spans="1:14" x14ac:dyDescent="0.35">
      <c r="A968" t="s">
        <v>527</v>
      </c>
      <c r="C968" s="285">
        <v>47</v>
      </c>
      <c r="D968" s="285" t="s">
        <v>589</v>
      </c>
      <c r="E968" s="285"/>
      <c r="F968" s="285">
        <v>0</v>
      </c>
      <c r="G968" s="285">
        <v>0</v>
      </c>
      <c r="H968" s="285">
        <v>0</v>
      </c>
      <c r="I968" s="285"/>
      <c r="J968" s="285">
        <v>0</v>
      </c>
      <c r="K968" s="285">
        <v>0</v>
      </c>
      <c r="L968" s="285">
        <v>0</v>
      </c>
      <c r="M968" s="285"/>
      <c r="N968" s="285">
        <v>0</v>
      </c>
    </row>
    <row r="969" spans="1:14" x14ac:dyDescent="0.35">
      <c r="A969" t="s">
        <v>527</v>
      </c>
      <c r="C969" s="285"/>
      <c r="D969" s="285" t="s">
        <v>590</v>
      </c>
      <c r="E969" s="285"/>
      <c r="F969" s="285">
        <v>0</v>
      </c>
      <c r="G969" s="285">
        <v>0</v>
      </c>
      <c r="H969" s="285">
        <v>0</v>
      </c>
      <c r="I969" s="285"/>
      <c r="J969" s="285">
        <v>0</v>
      </c>
      <c r="K969" s="285">
        <v>0</v>
      </c>
      <c r="L969" s="285">
        <v>0</v>
      </c>
      <c r="M969" s="285"/>
      <c r="N969" s="285">
        <v>0</v>
      </c>
    </row>
    <row r="970" spans="1:14" x14ac:dyDescent="0.35">
      <c r="A970" t="s">
        <v>527</v>
      </c>
      <c r="C970" s="285">
        <v>48</v>
      </c>
      <c r="D970" s="285" t="s">
        <v>229</v>
      </c>
      <c r="E970" s="285"/>
      <c r="F970" s="285">
        <v>0</v>
      </c>
      <c r="G970" s="285">
        <v>0</v>
      </c>
      <c r="H970" s="285">
        <v>0</v>
      </c>
      <c r="I970" s="285"/>
      <c r="J970" s="285">
        <v>0</v>
      </c>
      <c r="K970" s="285">
        <v>0</v>
      </c>
      <c r="L970" s="285">
        <v>0</v>
      </c>
      <c r="M970" s="285"/>
      <c r="N970" s="285">
        <v>0</v>
      </c>
    </row>
    <row r="971" spans="1:14" x14ac:dyDescent="0.35">
      <c r="A971" t="s">
        <v>527</v>
      </c>
      <c r="C971" s="285">
        <v>49</v>
      </c>
      <c r="D971" s="285" t="s">
        <v>591</v>
      </c>
      <c r="E971" s="285"/>
      <c r="F971" s="285">
        <v>0</v>
      </c>
      <c r="G971" s="285">
        <v>0</v>
      </c>
      <c r="H971" s="285">
        <v>0</v>
      </c>
      <c r="I971" s="285"/>
      <c r="J971" s="285">
        <v>0</v>
      </c>
      <c r="K971" s="285">
        <v>0</v>
      </c>
      <c r="L971" s="285">
        <v>0</v>
      </c>
      <c r="M971" s="285"/>
      <c r="N971" s="285">
        <v>0</v>
      </c>
    </row>
    <row r="972" spans="1:14" x14ac:dyDescent="0.35">
      <c r="A972" t="s">
        <v>527</v>
      </c>
      <c r="C972" s="285">
        <v>50</v>
      </c>
      <c r="D972" s="285" t="s">
        <v>592</v>
      </c>
      <c r="E972" s="285"/>
      <c r="F972" s="285">
        <v>0</v>
      </c>
      <c r="G972" s="285">
        <v>0</v>
      </c>
      <c r="H972" s="285">
        <v>0</v>
      </c>
      <c r="I972" s="285"/>
      <c r="J972" s="285">
        <v>0</v>
      </c>
      <c r="K972" s="285">
        <v>0</v>
      </c>
      <c r="L972" s="285">
        <v>0</v>
      </c>
      <c r="M972" s="285"/>
      <c r="N972" s="285">
        <v>0</v>
      </c>
    </row>
    <row r="973" spans="1:14" x14ac:dyDescent="0.35">
      <c r="A973" t="s">
        <v>527</v>
      </c>
      <c r="C973" s="285"/>
      <c r="D973" s="285" t="s">
        <v>593</v>
      </c>
      <c r="E973" s="285"/>
      <c r="F973" s="285">
        <v>0</v>
      </c>
      <c r="G973" s="285">
        <v>0</v>
      </c>
      <c r="H973" s="285">
        <v>0</v>
      </c>
      <c r="I973" s="285"/>
      <c r="J973" s="285">
        <v>0</v>
      </c>
      <c r="K973" s="285">
        <v>0</v>
      </c>
      <c r="L973" s="285">
        <v>0</v>
      </c>
      <c r="M973" s="285"/>
      <c r="N973" s="285">
        <v>0</v>
      </c>
    </row>
    <row r="974" spans="1:14" x14ac:dyDescent="0.35">
      <c r="A974" t="s">
        <v>527</v>
      </c>
      <c r="C974" s="285">
        <v>51</v>
      </c>
      <c r="D974" s="285" t="s">
        <v>594</v>
      </c>
      <c r="E974" s="285"/>
      <c r="F974" s="285">
        <v>0</v>
      </c>
      <c r="G974" s="285">
        <v>0</v>
      </c>
      <c r="H974" s="285">
        <v>0</v>
      </c>
      <c r="I974" s="285"/>
      <c r="J974" s="285">
        <v>0</v>
      </c>
      <c r="K974" s="285">
        <v>0</v>
      </c>
      <c r="L974" s="285">
        <v>0</v>
      </c>
      <c r="M974" s="285"/>
      <c r="N974" s="285">
        <v>0</v>
      </c>
    </row>
    <row r="975" spans="1:14" x14ac:dyDescent="0.35">
      <c r="A975" t="s">
        <v>527</v>
      </c>
      <c r="C975" s="285">
        <v>52</v>
      </c>
      <c r="D975" s="285" t="s">
        <v>592</v>
      </c>
      <c r="E975" s="285"/>
      <c r="F975" s="285">
        <v>0</v>
      </c>
      <c r="G975" s="285">
        <v>0</v>
      </c>
      <c r="H975" s="285">
        <v>0</v>
      </c>
      <c r="I975" s="285"/>
      <c r="J975" s="285">
        <v>0</v>
      </c>
      <c r="K975" s="285">
        <v>0</v>
      </c>
      <c r="L975" s="285">
        <v>0</v>
      </c>
      <c r="M975" s="285"/>
      <c r="N975" s="285">
        <v>0</v>
      </c>
    </row>
    <row r="976" spans="1:14" x14ac:dyDescent="0.35">
      <c r="A976" t="s">
        <v>527</v>
      </c>
      <c r="C976" s="285"/>
      <c r="D976" s="285" t="s">
        <v>595</v>
      </c>
      <c r="E976" s="285"/>
      <c r="F976" s="285">
        <v>0</v>
      </c>
      <c r="G976" s="285">
        <v>0</v>
      </c>
      <c r="H976" s="285">
        <v>0</v>
      </c>
      <c r="I976" s="285"/>
      <c r="J976" s="285">
        <v>0</v>
      </c>
      <c r="K976" s="285">
        <v>0</v>
      </c>
      <c r="L976" s="285">
        <v>0</v>
      </c>
      <c r="M976" s="285"/>
      <c r="N976" s="285">
        <v>0</v>
      </c>
    </row>
    <row r="977" spans="1:14" x14ac:dyDescent="0.35">
      <c r="A977" t="s">
        <v>527</v>
      </c>
      <c r="C977" s="285">
        <v>53</v>
      </c>
      <c r="D977" s="285" t="s">
        <v>596</v>
      </c>
      <c r="E977" s="285"/>
      <c r="F977" s="285">
        <v>0</v>
      </c>
      <c r="G977" s="285">
        <v>0</v>
      </c>
      <c r="H977" s="285">
        <v>0</v>
      </c>
      <c r="I977" s="285"/>
      <c r="J977" s="285">
        <v>0</v>
      </c>
      <c r="K977" s="285">
        <v>0</v>
      </c>
      <c r="L977" s="285">
        <v>0</v>
      </c>
      <c r="M977" s="285"/>
      <c r="N977" s="285">
        <v>0</v>
      </c>
    </row>
    <row r="978" spans="1:14" x14ac:dyDescent="0.35">
      <c r="A978" t="s">
        <v>527</v>
      </c>
      <c r="C978" s="285"/>
      <c r="D978" s="285" t="s">
        <v>597</v>
      </c>
      <c r="E978" s="285"/>
      <c r="F978" s="285">
        <v>0</v>
      </c>
      <c r="G978" s="285">
        <v>0</v>
      </c>
      <c r="H978" s="285">
        <v>0</v>
      </c>
      <c r="I978" s="285"/>
      <c r="J978" s="285">
        <v>0</v>
      </c>
      <c r="K978" s="285">
        <v>0</v>
      </c>
      <c r="L978" s="285">
        <v>0</v>
      </c>
      <c r="M978" s="285"/>
      <c r="N978" s="285">
        <v>0</v>
      </c>
    </row>
    <row r="979" spans="1:14" x14ac:dyDescent="0.35">
      <c r="A979" t="s">
        <v>527</v>
      </c>
      <c r="C979" s="285">
        <v>54</v>
      </c>
      <c r="D979" s="285" t="s">
        <v>598</v>
      </c>
      <c r="E979" s="285"/>
      <c r="F979" s="285"/>
      <c r="G979" s="285">
        <v>0</v>
      </c>
      <c r="H979" s="285">
        <v>0</v>
      </c>
      <c r="I979" s="285"/>
      <c r="J979" s="285"/>
      <c r="K979" s="285">
        <v>0</v>
      </c>
      <c r="L979" s="285">
        <v>0</v>
      </c>
      <c r="M979" s="285"/>
      <c r="N979" s="285">
        <v>0</v>
      </c>
    </row>
    <row r="980" spans="1:14" x14ac:dyDescent="0.35">
      <c r="A980" t="s">
        <v>527</v>
      </c>
      <c r="C980" s="285"/>
      <c r="D980" s="285" t="s">
        <v>359</v>
      </c>
      <c r="E980" s="285"/>
      <c r="F980" s="285">
        <v>0</v>
      </c>
      <c r="G980" s="285">
        <v>0</v>
      </c>
      <c r="H980" s="285">
        <v>0</v>
      </c>
      <c r="I980" s="285">
        <v>808920</v>
      </c>
      <c r="J980" s="285">
        <v>0</v>
      </c>
      <c r="K980" s="285">
        <v>0</v>
      </c>
      <c r="L980" s="285">
        <v>0</v>
      </c>
      <c r="M980" s="285"/>
      <c r="N980" s="285">
        <v>0</v>
      </c>
    </row>
    <row r="981" spans="1:14" x14ac:dyDescent="0.35">
      <c r="A981" t="s">
        <v>527</v>
      </c>
      <c r="C981" s="285">
        <v>55</v>
      </c>
      <c r="D981" s="285" t="s">
        <v>599</v>
      </c>
      <c r="E981" s="285"/>
      <c r="F981" s="285"/>
      <c r="G981" s="285">
        <v>0</v>
      </c>
      <c r="H981" s="285">
        <v>0</v>
      </c>
      <c r="I981" s="285"/>
      <c r="J981" s="285"/>
      <c r="K981" s="285">
        <v>0</v>
      </c>
      <c r="L981" s="285">
        <v>0</v>
      </c>
      <c r="M981" s="285"/>
      <c r="N981" s="285">
        <v>0</v>
      </c>
    </row>
    <row r="982" spans="1:14" x14ac:dyDescent="0.35">
      <c r="A982" t="s">
        <v>527</v>
      </c>
      <c r="B982" t="s">
        <v>613</v>
      </c>
      <c r="C982" t="s">
        <v>529</v>
      </c>
      <c r="D982" t="s">
        <v>530</v>
      </c>
      <c r="F982" t="s">
        <v>531</v>
      </c>
      <c r="J982" t="s">
        <v>532</v>
      </c>
      <c r="N982" t="s">
        <v>533</v>
      </c>
    </row>
    <row r="983" spans="1:14" x14ac:dyDescent="0.35">
      <c r="A983" t="s">
        <v>527</v>
      </c>
      <c r="F983" t="s">
        <v>534</v>
      </c>
      <c r="G983" t="s">
        <v>535</v>
      </c>
      <c r="H983" t="s">
        <v>536</v>
      </c>
      <c r="J983" t="s">
        <v>534</v>
      </c>
      <c r="K983" t="s">
        <v>535</v>
      </c>
      <c r="L983" t="s">
        <v>536</v>
      </c>
    </row>
    <row r="984" spans="1:14" x14ac:dyDescent="0.35">
      <c r="A984" t="s">
        <v>527</v>
      </c>
      <c r="C984" t="s">
        <v>537</v>
      </c>
      <c r="F984">
        <v>0</v>
      </c>
      <c r="G984">
        <v>0</v>
      </c>
      <c r="H984">
        <v>0</v>
      </c>
      <c r="J984">
        <v>0</v>
      </c>
      <c r="K984">
        <v>0</v>
      </c>
      <c r="L984">
        <v>0</v>
      </c>
      <c r="N984">
        <v>0</v>
      </c>
    </row>
    <row r="985" spans="1:14" x14ac:dyDescent="0.35">
      <c r="A985" t="s">
        <v>527</v>
      </c>
      <c r="C985">
        <v>1</v>
      </c>
      <c r="D985" t="s">
        <v>538</v>
      </c>
      <c r="F985">
        <v>0</v>
      </c>
      <c r="G985">
        <v>0</v>
      </c>
      <c r="H985">
        <v>0</v>
      </c>
      <c r="J985">
        <v>0</v>
      </c>
      <c r="K985">
        <v>0</v>
      </c>
      <c r="L985">
        <v>0</v>
      </c>
      <c r="N985">
        <v>0</v>
      </c>
    </row>
    <row r="986" spans="1:14" x14ac:dyDescent="0.35">
      <c r="A986" t="s">
        <v>527</v>
      </c>
      <c r="C986">
        <v>2</v>
      </c>
      <c r="D986" t="s">
        <v>539</v>
      </c>
      <c r="F986">
        <v>0</v>
      </c>
      <c r="G986">
        <v>0</v>
      </c>
      <c r="H986">
        <v>0</v>
      </c>
      <c r="J986">
        <v>0</v>
      </c>
      <c r="K986">
        <v>0</v>
      </c>
      <c r="L986">
        <v>0</v>
      </c>
      <c r="N986">
        <v>0</v>
      </c>
    </row>
    <row r="987" spans="1:14" x14ac:dyDescent="0.35">
      <c r="A987" t="s">
        <v>527</v>
      </c>
      <c r="C987" t="s">
        <v>540</v>
      </c>
      <c r="F987">
        <v>61197855</v>
      </c>
      <c r="G987">
        <v>0</v>
      </c>
      <c r="H987">
        <v>61197855</v>
      </c>
      <c r="J987">
        <v>53378775</v>
      </c>
      <c r="K987">
        <v>0</v>
      </c>
      <c r="L987">
        <v>53378775</v>
      </c>
      <c r="N987">
        <v>7819080</v>
      </c>
    </row>
    <row r="988" spans="1:14" x14ac:dyDescent="0.35">
      <c r="A988" t="s">
        <v>527</v>
      </c>
      <c r="D988" t="s">
        <v>541</v>
      </c>
      <c r="F988">
        <v>2684500</v>
      </c>
      <c r="G988">
        <v>0</v>
      </c>
      <c r="H988">
        <v>2684500</v>
      </c>
      <c r="J988">
        <v>2684500</v>
      </c>
      <c r="K988">
        <v>0</v>
      </c>
      <c r="L988">
        <v>2684500</v>
      </c>
      <c r="N988">
        <v>0</v>
      </c>
    </row>
    <row r="989" spans="1:14" x14ac:dyDescent="0.35">
      <c r="A989" t="s">
        <v>527</v>
      </c>
      <c r="C989">
        <v>3</v>
      </c>
      <c r="D989" t="s">
        <v>542</v>
      </c>
      <c r="F989">
        <v>0</v>
      </c>
      <c r="G989">
        <v>0</v>
      </c>
      <c r="H989">
        <v>0</v>
      </c>
      <c r="J989">
        <v>0</v>
      </c>
      <c r="K989">
        <v>0</v>
      </c>
      <c r="L989">
        <v>0</v>
      </c>
      <c r="N989">
        <v>0</v>
      </c>
    </row>
    <row r="990" spans="1:14" x14ac:dyDescent="0.35">
      <c r="A990" t="s">
        <v>527</v>
      </c>
      <c r="C990">
        <v>4</v>
      </c>
      <c r="D990" t="s">
        <v>543</v>
      </c>
      <c r="F990">
        <v>0</v>
      </c>
      <c r="G990">
        <v>0</v>
      </c>
      <c r="H990">
        <v>0</v>
      </c>
      <c r="J990">
        <v>0</v>
      </c>
      <c r="K990">
        <v>0</v>
      </c>
      <c r="L990">
        <v>0</v>
      </c>
      <c r="N990">
        <v>0</v>
      </c>
    </row>
    <row r="991" spans="1:14" x14ac:dyDescent="0.35">
      <c r="A991" t="s">
        <v>527</v>
      </c>
      <c r="C991">
        <v>5</v>
      </c>
      <c r="D991" t="s">
        <v>544</v>
      </c>
      <c r="F991">
        <v>2500000</v>
      </c>
      <c r="G991">
        <v>0</v>
      </c>
      <c r="H991">
        <v>2500000</v>
      </c>
      <c r="J991">
        <v>2500000</v>
      </c>
      <c r="K991">
        <v>0</v>
      </c>
      <c r="L991">
        <v>2500000</v>
      </c>
      <c r="N991">
        <v>0</v>
      </c>
    </row>
    <row r="992" spans="1:14" x14ac:dyDescent="0.35">
      <c r="A992" t="s">
        <v>527</v>
      </c>
      <c r="C992">
        <v>6</v>
      </c>
      <c r="D992" t="s">
        <v>545</v>
      </c>
      <c r="F992">
        <v>0</v>
      </c>
      <c r="G992">
        <v>0</v>
      </c>
      <c r="H992">
        <v>0</v>
      </c>
      <c r="J992">
        <v>0</v>
      </c>
      <c r="K992">
        <v>0</v>
      </c>
      <c r="L992">
        <v>0</v>
      </c>
      <c r="N992">
        <v>0</v>
      </c>
    </row>
    <row r="993" spans="1:14" x14ac:dyDescent="0.35">
      <c r="A993" t="s">
        <v>527</v>
      </c>
      <c r="C993">
        <v>7</v>
      </c>
      <c r="D993" t="s">
        <v>454</v>
      </c>
      <c r="F993">
        <v>184500</v>
      </c>
      <c r="G993">
        <v>0</v>
      </c>
      <c r="H993">
        <v>184500</v>
      </c>
      <c r="J993">
        <v>184500</v>
      </c>
      <c r="K993">
        <v>0</v>
      </c>
      <c r="L993">
        <v>184500</v>
      </c>
      <c r="N993">
        <v>0</v>
      </c>
    </row>
    <row r="994" spans="1:14" x14ac:dyDescent="0.35">
      <c r="A994" t="s">
        <v>527</v>
      </c>
      <c r="D994" t="s">
        <v>546</v>
      </c>
      <c r="F994">
        <v>0</v>
      </c>
      <c r="G994">
        <v>0</v>
      </c>
      <c r="H994">
        <v>0</v>
      </c>
      <c r="J994">
        <v>0</v>
      </c>
      <c r="K994">
        <v>0</v>
      </c>
      <c r="L994">
        <v>0</v>
      </c>
      <c r="N994">
        <v>0</v>
      </c>
    </row>
    <row r="995" spans="1:14" x14ac:dyDescent="0.35">
      <c r="A995" t="s">
        <v>527</v>
      </c>
      <c r="C995">
        <v>8</v>
      </c>
      <c r="D995" t="s">
        <v>547</v>
      </c>
      <c r="F995">
        <v>0</v>
      </c>
      <c r="G995">
        <v>0</v>
      </c>
      <c r="H995">
        <v>0</v>
      </c>
      <c r="J995">
        <v>0</v>
      </c>
      <c r="K995">
        <v>0</v>
      </c>
      <c r="L995">
        <v>0</v>
      </c>
      <c r="N995">
        <v>0</v>
      </c>
    </row>
    <row r="996" spans="1:14" x14ac:dyDescent="0.35">
      <c r="A996" t="s">
        <v>527</v>
      </c>
      <c r="C996">
        <v>9</v>
      </c>
      <c r="D996" t="s">
        <v>548</v>
      </c>
      <c r="F996">
        <v>0</v>
      </c>
      <c r="G996">
        <v>0</v>
      </c>
      <c r="H996">
        <v>0</v>
      </c>
      <c r="J996">
        <v>0</v>
      </c>
      <c r="K996">
        <v>0</v>
      </c>
      <c r="L996">
        <v>0</v>
      </c>
      <c r="N996">
        <v>0</v>
      </c>
    </row>
    <row r="997" spans="1:14" x14ac:dyDescent="0.35">
      <c r="A997" t="s">
        <v>527</v>
      </c>
      <c r="C997">
        <v>10</v>
      </c>
      <c r="D997" t="s">
        <v>549</v>
      </c>
      <c r="F997">
        <v>0</v>
      </c>
      <c r="G997">
        <v>0</v>
      </c>
      <c r="H997">
        <v>0</v>
      </c>
      <c r="J997">
        <v>0</v>
      </c>
      <c r="K997">
        <v>0</v>
      </c>
      <c r="L997">
        <v>0</v>
      </c>
      <c r="N997">
        <v>0</v>
      </c>
    </row>
    <row r="998" spans="1:14" x14ac:dyDescent="0.35">
      <c r="A998" t="s">
        <v>527</v>
      </c>
      <c r="C998">
        <v>11</v>
      </c>
      <c r="D998" t="s">
        <v>550</v>
      </c>
      <c r="F998">
        <v>0</v>
      </c>
      <c r="G998">
        <v>0</v>
      </c>
      <c r="H998">
        <v>0</v>
      </c>
      <c r="J998">
        <v>0</v>
      </c>
      <c r="K998">
        <v>0</v>
      </c>
      <c r="L998">
        <v>0</v>
      </c>
      <c r="N998">
        <v>0</v>
      </c>
    </row>
    <row r="999" spans="1:14" x14ac:dyDescent="0.35">
      <c r="A999" t="s">
        <v>527</v>
      </c>
      <c r="C999">
        <v>12</v>
      </c>
      <c r="D999" t="s">
        <v>551</v>
      </c>
      <c r="F999">
        <v>0</v>
      </c>
      <c r="G999">
        <v>0</v>
      </c>
      <c r="H999">
        <v>0</v>
      </c>
      <c r="J999">
        <v>0</v>
      </c>
      <c r="K999">
        <v>0</v>
      </c>
      <c r="L999">
        <v>0</v>
      </c>
      <c r="N999">
        <v>0</v>
      </c>
    </row>
    <row r="1000" spans="1:14" x14ac:dyDescent="0.35">
      <c r="A1000" t="s">
        <v>527</v>
      </c>
      <c r="C1000">
        <v>13</v>
      </c>
      <c r="D1000" t="s">
        <v>552</v>
      </c>
      <c r="F1000">
        <v>0</v>
      </c>
      <c r="G1000">
        <v>0</v>
      </c>
      <c r="H1000">
        <v>0</v>
      </c>
      <c r="J1000">
        <v>0</v>
      </c>
      <c r="K1000">
        <v>0</v>
      </c>
      <c r="L1000">
        <v>0</v>
      </c>
      <c r="N1000">
        <v>0</v>
      </c>
    </row>
    <row r="1001" spans="1:14" x14ac:dyDescent="0.35">
      <c r="A1001" t="s">
        <v>527</v>
      </c>
      <c r="C1001">
        <v>14</v>
      </c>
      <c r="D1001" t="s">
        <v>553</v>
      </c>
      <c r="F1001">
        <v>0</v>
      </c>
      <c r="G1001">
        <v>0</v>
      </c>
      <c r="H1001">
        <v>0</v>
      </c>
      <c r="J1001">
        <v>0</v>
      </c>
      <c r="K1001">
        <v>0</v>
      </c>
      <c r="L1001">
        <v>0</v>
      </c>
      <c r="N1001">
        <v>0</v>
      </c>
    </row>
    <row r="1002" spans="1:14" x14ac:dyDescent="0.35">
      <c r="A1002" t="s">
        <v>527</v>
      </c>
      <c r="C1002">
        <v>15</v>
      </c>
      <c r="D1002" t="s">
        <v>554</v>
      </c>
      <c r="F1002">
        <v>0</v>
      </c>
      <c r="G1002">
        <v>0</v>
      </c>
      <c r="H1002">
        <v>0</v>
      </c>
      <c r="J1002">
        <v>0</v>
      </c>
      <c r="K1002">
        <v>0</v>
      </c>
      <c r="L1002">
        <v>0</v>
      </c>
      <c r="N1002">
        <v>0</v>
      </c>
    </row>
    <row r="1003" spans="1:14" x14ac:dyDescent="0.35">
      <c r="A1003" t="s">
        <v>527</v>
      </c>
      <c r="D1003" t="s">
        <v>555</v>
      </c>
      <c r="F1003">
        <v>0</v>
      </c>
      <c r="G1003">
        <v>0</v>
      </c>
      <c r="H1003">
        <v>0</v>
      </c>
      <c r="J1003">
        <v>0</v>
      </c>
      <c r="K1003">
        <v>0</v>
      </c>
      <c r="L1003">
        <v>0</v>
      </c>
      <c r="N1003">
        <v>0</v>
      </c>
    </row>
    <row r="1004" spans="1:14" x14ac:dyDescent="0.35">
      <c r="A1004" t="s">
        <v>527</v>
      </c>
      <c r="C1004">
        <v>16</v>
      </c>
      <c r="D1004" t="s">
        <v>550</v>
      </c>
      <c r="F1004">
        <v>0</v>
      </c>
      <c r="G1004">
        <v>0</v>
      </c>
      <c r="H1004">
        <v>0</v>
      </c>
      <c r="J1004">
        <v>0</v>
      </c>
      <c r="K1004">
        <v>0</v>
      </c>
      <c r="L1004">
        <v>0</v>
      </c>
      <c r="N1004">
        <v>0</v>
      </c>
    </row>
    <row r="1005" spans="1:14" x14ac:dyDescent="0.35">
      <c r="A1005" t="s">
        <v>527</v>
      </c>
      <c r="C1005">
        <v>17</v>
      </c>
      <c r="D1005" t="s">
        <v>556</v>
      </c>
      <c r="F1005">
        <v>0</v>
      </c>
      <c r="G1005">
        <v>0</v>
      </c>
      <c r="H1005">
        <v>0</v>
      </c>
      <c r="J1005">
        <v>0</v>
      </c>
      <c r="K1005">
        <v>0</v>
      </c>
      <c r="L1005">
        <v>0</v>
      </c>
      <c r="N1005">
        <v>0</v>
      </c>
    </row>
    <row r="1006" spans="1:14" x14ac:dyDescent="0.35">
      <c r="A1006" t="s">
        <v>527</v>
      </c>
      <c r="C1006">
        <v>18</v>
      </c>
      <c r="D1006" t="s">
        <v>557</v>
      </c>
      <c r="F1006">
        <v>0</v>
      </c>
      <c r="G1006">
        <v>0</v>
      </c>
      <c r="H1006">
        <v>0</v>
      </c>
      <c r="J1006">
        <v>0</v>
      </c>
      <c r="K1006">
        <v>0</v>
      </c>
      <c r="L1006">
        <v>0</v>
      </c>
      <c r="N1006">
        <v>0</v>
      </c>
    </row>
    <row r="1007" spans="1:14" x14ac:dyDescent="0.35">
      <c r="A1007" t="s">
        <v>527</v>
      </c>
      <c r="C1007">
        <v>19</v>
      </c>
      <c r="D1007" t="s">
        <v>558</v>
      </c>
      <c r="F1007">
        <v>0</v>
      </c>
      <c r="G1007">
        <v>0</v>
      </c>
      <c r="H1007">
        <v>0</v>
      </c>
      <c r="J1007">
        <v>0</v>
      </c>
      <c r="K1007">
        <v>0</v>
      </c>
      <c r="L1007">
        <v>0</v>
      </c>
      <c r="N1007">
        <v>0</v>
      </c>
    </row>
    <row r="1008" spans="1:14" x14ac:dyDescent="0.35">
      <c r="A1008" t="s">
        <v>527</v>
      </c>
      <c r="C1008">
        <v>20</v>
      </c>
      <c r="D1008" t="s">
        <v>559</v>
      </c>
      <c r="F1008">
        <v>0</v>
      </c>
      <c r="G1008">
        <v>0</v>
      </c>
      <c r="H1008">
        <v>0</v>
      </c>
      <c r="J1008">
        <v>0</v>
      </c>
      <c r="K1008">
        <v>0</v>
      </c>
      <c r="L1008">
        <v>0</v>
      </c>
      <c r="N1008">
        <v>0</v>
      </c>
    </row>
    <row r="1009" spans="1:14" x14ac:dyDescent="0.35">
      <c r="A1009" t="s">
        <v>527</v>
      </c>
      <c r="C1009">
        <v>21</v>
      </c>
      <c r="D1009" t="s">
        <v>560</v>
      </c>
      <c r="F1009">
        <v>0</v>
      </c>
      <c r="G1009">
        <v>0</v>
      </c>
      <c r="H1009">
        <v>0</v>
      </c>
      <c r="J1009">
        <v>0</v>
      </c>
      <c r="K1009">
        <v>0</v>
      </c>
      <c r="L1009">
        <v>0</v>
      </c>
      <c r="N1009">
        <v>0</v>
      </c>
    </row>
    <row r="1010" spans="1:14" x14ac:dyDescent="0.35">
      <c r="A1010" t="s">
        <v>527</v>
      </c>
      <c r="C1010">
        <v>22</v>
      </c>
      <c r="D1010" t="s">
        <v>561</v>
      </c>
      <c r="F1010">
        <v>0</v>
      </c>
      <c r="G1010">
        <v>0</v>
      </c>
      <c r="H1010">
        <v>0</v>
      </c>
      <c r="J1010">
        <v>0</v>
      </c>
      <c r="K1010">
        <v>0</v>
      </c>
      <c r="L1010">
        <v>0</v>
      </c>
      <c r="N1010">
        <v>0</v>
      </c>
    </row>
    <row r="1011" spans="1:14" x14ac:dyDescent="0.35">
      <c r="A1011" t="s">
        <v>527</v>
      </c>
      <c r="C1011">
        <v>23</v>
      </c>
      <c r="D1011" t="s">
        <v>562</v>
      </c>
      <c r="F1011">
        <v>0</v>
      </c>
      <c r="G1011">
        <v>0</v>
      </c>
      <c r="H1011">
        <v>0</v>
      </c>
      <c r="J1011">
        <v>0</v>
      </c>
      <c r="K1011">
        <v>0</v>
      </c>
      <c r="L1011">
        <v>0</v>
      </c>
      <c r="N1011">
        <v>0</v>
      </c>
    </row>
    <row r="1012" spans="1:14" x14ac:dyDescent="0.35">
      <c r="A1012" t="s">
        <v>527</v>
      </c>
      <c r="C1012">
        <v>24</v>
      </c>
      <c r="D1012" t="s">
        <v>563</v>
      </c>
      <c r="F1012">
        <v>0</v>
      </c>
      <c r="G1012">
        <v>0</v>
      </c>
      <c r="H1012">
        <v>0</v>
      </c>
      <c r="J1012">
        <v>0</v>
      </c>
      <c r="K1012">
        <v>0</v>
      </c>
      <c r="L1012">
        <v>0</v>
      </c>
      <c r="N1012">
        <v>0</v>
      </c>
    </row>
    <row r="1013" spans="1:14" x14ac:dyDescent="0.35">
      <c r="A1013" t="s">
        <v>527</v>
      </c>
      <c r="C1013">
        <v>25</v>
      </c>
      <c r="D1013" t="s">
        <v>564</v>
      </c>
      <c r="F1013">
        <v>0</v>
      </c>
      <c r="G1013">
        <v>0</v>
      </c>
      <c r="H1013">
        <v>0</v>
      </c>
      <c r="J1013">
        <v>0</v>
      </c>
      <c r="K1013">
        <v>0</v>
      </c>
      <c r="L1013">
        <v>0</v>
      </c>
      <c r="N1013">
        <v>0</v>
      </c>
    </row>
    <row r="1014" spans="1:14" x14ac:dyDescent="0.35">
      <c r="A1014" t="s">
        <v>527</v>
      </c>
      <c r="D1014" t="s">
        <v>565</v>
      </c>
      <c r="F1014">
        <v>41767900</v>
      </c>
      <c r="G1014">
        <v>0</v>
      </c>
      <c r="H1014">
        <v>41767900</v>
      </c>
      <c r="J1014">
        <v>38267898</v>
      </c>
      <c r="K1014">
        <v>0</v>
      </c>
      <c r="L1014">
        <v>38267898</v>
      </c>
      <c r="N1014">
        <v>3500002</v>
      </c>
    </row>
    <row r="1015" spans="1:14" x14ac:dyDescent="0.35">
      <c r="A1015" t="s">
        <v>527</v>
      </c>
      <c r="C1015">
        <v>26</v>
      </c>
      <c r="D1015" t="s">
        <v>432</v>
      </c>
      <c r="F1015">
        <v>0</v>
      </c>
      <c r="G1015">
        <v>0</v>
      </c>
      <c r="H1015">
        <v>0</v>
      </c>
      <c r="J1015">
        <v>0</v>
      </c>
      <c r="K1015">
        <v>0</v>
      </c>
      <c r="L1015">
        <v>0</v>
      </c>
      <c r="N1015">
        <v>0</v>
      </c>
    </row>
    <row r="1016" spans="1:14" x14ac:dyDescent="0.35">
      <c r="A1016" t="s">
        <v>527</v>
      </c>
      <c r="C1016">
        <v>27</v>
      </c>
      <c r="D1016" t="s">
        <v>566</v>
      </c>
      <c r="F1016">
        <v>36903166</v>
      </c>
      <c r="G1016">
        <v>0</v>
      </c>
      <c r="H1016">
        <v>36903166</v>
      </c>
      <c r="J1016">
        <v>37403164</v>
      </c>
      <c r="K1016">
        <v>0</v>
      </c>
      <c r="L1016">
        <v>37403164</v>
      </c>
      <c r="N1016">
        <v>-499998</v>
      </c>
    </row>
    <row r="1017" spans="1:14" x14ac:dyDescent="0.35">
      <c r="A1017" t="s">
        <v>527</v>
      </c>
      <c r="C1017">
        <v>28</v>
      </c>
      <c r="D1017" t="s">
        <v>567</v>
      </c>
      <c r="F1017">
        <v>4000000</v>
      </c>
      <c r="G1017">
        <v>0</v>
      </c>
      <c r="H1017">
        <v>4000000</v>
      </c>
      <c r="J1017">
        <v>0</v>
      </c>
      <c r="K1017">
        <v>0</v>
      </c>
      <c r="L1017">
        <v>0</v>
      </c>
      <c r="N1017">
        <v>4000000</v>
      </c>
    </row>
    <row r="1018" spans="1:14" x14ac:dyDescent="0.35">
      <c r="A1018" t="s">
        <v>527</v>
      </c>
      <c r="C1018" t="s">
        <v>568</v>
      </c>
      <c r="D1018" t="s">
        <v>434</v>
      </c>
      <c r="F1018">
        <v>0</v>
      </c>
      <c r="G1018">
        <v>0</v>
      </c>
      <c r="H1018">
        <v>0</v>
      </c>
      <c r="J1018">
        <v>0</v>
      </c>
      <c r="K1018">
        <v>0</v>
      </c>
      <c r="L1018">
        <v>0</v>
      </c>
      <c r="N1018">
        <v>0</v>
      </c>
    </row>
    <row r="1019" spans="1:14" x14ac:dyDescent="0.35">
      <c r="A1019" t="s">
        <v>527</v>
      </c>
      <c r="C1019" t="s">
        <v>569</v>
      </c>
      <c r="D1019" t="s">
        <v>570</v>
      </c>
      <c r="F1019">
        <v>500000</v>
      </c>
      <c r="G1019">
        <v>0</v>
      </c>
      <c r="H1019">
        <v>500000</v>
      </c>
      <c r="J1019">
        <v>500000</v>
      </c>
      <c r="K1019">
        <v>0</v>
      </c>
      <c r="L1019">
        <v>500000</v>
      </c>
      <c r="N1019">
        <v>0</v>
      </c>
    </row>
    <row r="1020" spans="1:14" x14ac:dyDescent="0.35">
      <c r="A1020" t="s">
        <v>527</v>
      </c>
      <c r="C1020">
        <v>30</v>
      </c>
      <c r="D1020" t="s">
        <v>571</v>
      </c>
      <c r="F1020">
        <v>220942</v>
      </c>
      <c r="G1020">
        <v>0</v>
      </c>
      <c r="H1020">
        <v>220942</v>
      </c>
      <c r="J1020">
        <v>220942</v>
      </c>
      <c r="K1020">
        <v>0</v>
      </c>
      <c r="L1020">
        <v>220942</v>
      </c>
      <c r="N1020">
        <v>0</v>
      </c>
    </row>
    <row r="1021" spans="1:14" x14ac:dyDescent="0.35">
      <c r="A1021" t="s">
        <v>527</v>
      </c>
      <c r="C1021">
        <v>31</v>
      </c>
      <c r="D1021" t="s">
        <v>572</v>
      </c>
      <c r="F1021">
        <v>0</v>
      </c>
      <c r="G1021">
        <v>0</v>
      </c>
      <c r="H1021">
        <v>0</v>
      </c>
      <c r="J1021">
        <v>0</v>
      </c>
      <c r="K1021">
        <v>0</v>
      </c>
      <c r="L1021">
        <v>0</v>
      </c>
      <c r="N1021">
        <v>0</v>
      </c>
    </row>
    <row r="1022" spans="1:14" x14ac:dyDescent="0.35">
      <c r="A1022" t="s">
        <v>527</v>
      </c>
      <c r="C1022">
        <v>32</v>
      </c>
      <c r="D1022" t="s">
        <v>573</v>
      </c>
      <c r="F1022">
        <v>143792</v>
      </c>
      <c r="G1022">
        <v>0</v>
      </c>
      <c r="H1022">
        <v>143792</v>
      </c>
      <c r="J1022">
        <v>143792</v>
      </c>
      <c r="K1022">
        <v>0</v>
      </c>
      <c r="L1022">
        <v>143792</v>
      </c>
      <c r="N1022">
        <v>0</v>
      </c>
    </row>
    <row r="1023" spans="1:14" x14ac:dyDescent="0.35">
      <c r="A1023" t="s">
        <v>527</v>
      </c>
      <c r="C1023">
        <v>33</v>
      </c>
      <c r="D1023" t="s">
        <v>574</v>
      </c>
      <c r="F1023">
        <v>0</v>
      </c>
      <c r="G1023">
        <v>0</v>
      </c>
      <c r="H1023">
        <v>0</v>
      </c>
      <c r="J1023">
        <v>0</v>
      </c>
      <c r="K1023">
        <v>0</v>
      </c>
      <c r="L1023">
        <v>0</v>
      </c>
      <c r="N1023">
        <v>0</v>
      </c>
    </row>
    <row r="1024" spans="1:14" x14ac:dyDescent="0.35">
      <c r="A1024" t="s">
        <v>527</v>
      </c>
      <c r="C1024">
        <v>34</v>
      </c>
      <c r="D1024" t="s">
        <v>575</v>
      </c>
      <c r="F1024">
        <v>0</v>
      </c>
      <c r="G1024">
        <v>0</v>
      </c>
      <c r="H1024">
        <v>0</v>
      </c>
      <c r="J1024">
        <v>0</v>
      </c>
      <c r="K1024">
        <v>0</v>
      </c>
      <c r="L1024">
        <v>0</v>
      </c>
      <c r="N1024">
        <v>0</v>
      </c>
    </row>
    <row r="1025" spans="1:14" x14ac:dyDescent="0.35">
      <c r="A1025" t="s">
        <v>527</v>
      </c>
      <c r="C1025">
        <v>35</v>
      </c>
      <c r="D1025" t="s">
        <v>576</v>
      </c>
      <c r="F1025">
        <v>0</v>
      </c>
      <c r="G1025">
        <v>0</v>
      </c>
      <c r="H1025">
        <v>0</v>
      </c>
      <c r="J1025">
        <v>0</v>
      </c>
      <c r="K1025">
        <v>0</v>
      </c>
      <c r="L1025">
        <v>0</v>
      </c>
      <c r="N1025">
        <v>0</v>
      </c>
    </row>
    <row r="1026" spans="1:14" x14ac:dyDescent="0.35">
      <c r="A1026" t="s">
        <v>527</v>
      </c>
      <c r="C1026">
        <v>36</v>
      </c>
      <c r="D1026" t="s">
        <v>577</v>
      </c>
      <c r="F1026">
        <v>0</v>
      </c>
      <c r="G1026">
        <v>0</v>
      </c>
      <c r="H1026">
        <v>0</v>
      </c>
      <c r="J1026">
        <v>0</v>
      </c>
      <c r="K1026">
        <v>0</v>
      </c>
      <c r="L1026">
        <v>0</v>
      </c>
      <c r="N1026">
        <v>0</v>
      </c>
    </row>
    <row r="1027" spans="1:14" x14ac:dyDescent="0.35">
      <c r="A1027" t="s">
        <v>527</v>
      </c>
      <c r="C1027">
        <v>37</v>
      </c>
      <c r="D1027" t="s">
        <v>578</v>
      </c>
      <c r="F1027">
        <v>0</v>
      </c>
      <c r="G1027">
        <v>0</v>
      </c>
      <c r="H1027">
        <v>0</v>
      </c>
      <c r="J1027">
        <v>0</v>
      </c>
      <c r="K1027">
        <v>0</v>
      </c>
      <c r="L1027">
        <v>0</v>
      </c>
      <c r="N1027">
        <v>0</v>
      </c>
    </row>
    <row r="1028" spans="1:14" x14ac:dyDescent="0.35">
      <c r="A1028" t="s">
        <v>527</v>
      </c>
      <c r="C1028">
        <v>38</v>
      </c>
      <c r="D1028" t="s">
        <v>579</v>
      </c>
      <c r="F1028">
        <v>0</v>
      </c>
      <c r="G1028">
        <v>0</v>
      </c>
      <c r="H1028">
        <v>0</v>
      </c>
      <c r="J1028">
        <v>0</v>
      </c>
      <c r="K1028">
        <v>0</v>
      </c>
      <c r="L1028">
        <v>0</v>
      </c>
      <c r="N1028">
        <v>0</v>
      </c>
    </row>
    <row r="1029" spans="1:14" x14ac:dyDescent="0.35">
      <c r="A1029" t="s">
        <v>527</v>
      </c>
      <c r="C1029">
        <v>39</v>
      </c>
      <c r="D1029" t="s">
        <v>580</v>
      </c>
      <c r="F1029">
        <v>0</v>
      </c>
      <c r="G1029">
        <v>0</v>
      </c>
      <c r="H1029">
        <v>0</v>
      </c>
      <c r="J1029">
        <v>0</v>
      </c>
      <c r="K1029">
        <v>0</v>
      </c>
      <c r="L1029">
        <v>0</v>
      </c>
      <c r="N1029">
        <v>0</v>
      </c>
    </row>
    <row r="1030" spans="1:14" x14ac:dyDescent="0.35">
      <c r="A1030" t="s">
        <v>527</v>
      </c>
      <c r="D1030" t="s">
        <v>581</v>
      </c>
      <c r="F1030">
        <v>1288720</v>
      </c>
      <c r="G1030">
        <v>0</v>
      </c>
      <c r="H1030">
        <v>1288720</v>
      </c>
      <c r="J1030">
        <v>969640</v>
      </c>
      <c r="K1030">
        <v>0</v>
      </c>
      <c r="L1030">
        <v>969640</v>
      </c>
      <c r="N1030">
        <v>319080</v>
      </c>
    </row>
    <row r="1031" spans="1:14" x14ac:dyDescent="0.35">
      <c r="A1031" t="s">
        <v>527</v>
      </c>
      <c r="C1031">
        <v>40</v>
      </c>
      <c r="D1031" t="s">
        <v>582</v>
      </c>
      <c r="F1031">
        <v>0</v>
      </c>
      <c r="G1031">
        <v>0</v>
      </c>
      <c r="H1031">
        <v>0</v>
      </c>
      <c r="J1031">
        <v>69997</v>
      </c>
      <c r="K1031">
        <v>0</v>
      </c>
      <c r="L1031">
        <v>69997</v>
      </c>
      <c r="N1031">
        <v>-69997</v>
      </c>
    </row>
    <row r="1032" spans="1:14" x14ac:dyDescent="0.35">
      <c r="A1032" t="s">
        <v>527</v>
      </c>
      <c r="C1032">
        <v>41</v>
      </c>
      <c r="D1032" t="s">
        <v>583</v>
      </c>
      <c r="F1032">
        <v>0</v>
      </c>
      <c r="G1032">
        <v>0</v>
      </c>
      <c r="H1032">
        <v>0</v>
      </c>
      <c r="J1032">
        <v>254823</v>
      </c>
      <c r="K1032">
        <v>0</v>
      </c>
      <c r="L1032">
        <v>254823</v>
      </c>
      <c r="N1032">
        <v>-254823</v>
      </c>
    </row>
    <row r="1033" spans="1:14" x14ac:dyDescent="0.35">
      <c r="A1033" t="s">
        <v>527</v>
      </c>
      <c r="C1033">
        <v>42</v>
      </c>
      <c r="D1033" t="s">
        <v>584</v>
      </c>
      <c r="F1033">
        <v>0</v>
      </c>
      <c r="G1033">
        <v>0</v>
      </c>
      <c r="H1033">
        <v>0</v>
      </c>
      <c r="J1033">
        <v>318529</v>
      </c>
      <c r="K1033">
        <v>0</v>
      </c>
      <c r="L1033">
        <v>318529</v>
      </c>
      <c r="N1033">
        <v>-318529</v>
      </c>
    </row>
    <row r="1034" spans="1:14" x14ac:dyDescent="0.35">
      <c r="A1034" t="s">
        <v>527</v>
      </c>
      <c r="C1034">
        <v>43</v>
      </c>
      <c r="D1034" t="s">
        <v>585</v>
      </c>
      <c r="F1034">
        <v>1288720</v>
      </c>
      <c r="G1034">
        <v>0</v>
      </c>
      <c r="H1034">
        <v>1288720</v>
      </c>
      <c r="J1034">
        <v>51350</v>
      </c>
      <c r="K1034">
        <v>0</v>
      </c>
      <c r="L1034">
        <v>51350</v>
      </c>
      <c r="N1034">
        <v>1237370</v>
      </c>
    </row>
    <row r="1035" spans="1:14" x14ac:dyDescent="0.35">
      <c r="A1035" t="s">
        <v>527</v>
      </c>
      <c r="C1035">
        <v>44</v>
      </c>
      <c r="D1035" t="s">
        <v>586</v>
      </c>
      <c r="F1035">
        <v>0</v>
      </c>
      <c r="G1035">
        <v>0</v>
      </c>
      <c r="H1035">
        <v>0</v>
      </c>
      <c r="J1035">
        <v>159265</v>
      </c>
      <c r="K1035">
        <v>0</v>
      </c>
      <c r="L1035">
        <v>159265</v>
      </c>
      <c r="N1035">
        <v>-159265</v>
      </c>
    </row>
    <row r="1036" spans="1:14" x14ac:dyDescent="0.35">
      <c r="A1036" t="s">
        <v>527</v>
      </c>
      <c r="C1036">
        <v>45</v>
      </c>
      <c r="D1036" t="s">
        <v>587</v>
      </c>
      <c r="F1036">
        <v>0</v>
      </c>
      <c r="G1036">
        <v>0</v>
      </c>
      <c r="H1036">
        <v>0</v>
      </c>
      <c r="J1036">
        <v>115676</v>
      </c>
      <c r="K1036">
        <v>0</v>
      </c>
      <c r="L1036">
        <v>115676</v>
      </c>
      <c r="N1036">
        <v>-115676</v>
      </c>
    </row>
    <row r="1037" spans="1:14" x14ac:dyDescent="0.35">
      <c r="A1037" t="s">
        <v>527</v>
      </c>
      <c r="C1037">
        <v>46</v>
      </c>
      <c r="D1037" t="s">
        <v>588</v>
      </c>
      <c r="F1037">
        <v>0</v>
      </c>
      <c r="G1037">
        <v>0</v>
      </c>
      <c r="H1037">
        <v>0</v>
      </c>
      <c r="J1037">
        <v>0</v>
      </c>
      <c r="K1037">
        <v>0</v>
      </c>
      <c r="L1037">
        <v>0</v>
      </c>
      <c r="N1037">
        <v>0</v>
      </c>
    </row>
    <row r="1038" spans="1:14" x14ac:dyDescent="0.35">
      <c r="A1038" t="s">
        <v>527</v>
      </c>
      <c r="C1038">
        <v>47</v>
      </c>
      <c r="D1038" t="s">
        <v>589</v>
      </c>
      <c r="F1038">
        <v>0</v>
      </c>
      <c r="G1038">
        <v>0</v>
      </c>
      <c r="H1038">
        <v>0</v>
      </c>
      <c r="J1038">
        <v>0</v>
      </c>
      <c r="K1038">
        <v>0</v>
      </c>
      <c r="L1038">
        <v>0</v>
      </c>
      <c r="N1038">
        <v>0</v>
      </c>
    </row>
    <row r="1039" spans="1:14" x14ac:dyDescent="0.35">
      <c r="A1039" t="s">
        <v>527</v>
      </c>
      <c r="D1039" t="s">
        <v>590</v>
      </c>
      <c r="F1039">
        <v>0</v>
      </c>
      <c r="G1039">
        <v>0</v>
      </c>
      <c r="H1039">
        <v>0</v>
      </c>
      <c r="J1039">
        <v>0</v>
      </c>
      <c r="K1039">
        <v>0</v>
      </c>
      <c r="L1039">
        <v>0</v>
      </c>
      <c r="N1039">
        <v>0</v>
      </c>
    </row>
    <row r="1040" spans="1:14" x14ac:dyDescent="0.35">
      <c r="A1040" t="s">
        <v>527</v>
      </c>
      <c r="C1040">
        <v>48</v>
      </c>
      <c r="D1040" t="s">
        <v>229</v>
      </c>
      <c r="F1040">
        <v>0</v>
      </c>
      <c r="G1040">
        <v>0</v>
      </c>
      <c r="H1040">
        <v>0</v>
      </c>
      <c r="J1040">
        <v>0</v>
      </c>
      <c r="K1040">
        <v>0</v>
      </c>
      <c r="L1040">
        <v>0</v>
      </c>
      <c r="N1040">
        <v>0</v>
      </c>
    </row>
    <row r="1041" spans="1:14" x14ac:dyDescent="0.35">
      <c r="A1041" t="s">
        <v>527</v>
      </c>
      <c r="C1041">
        <v>49</v>
      </c>
      <c r="D1041" t="s">
        <v>591</v>
      </c>
      <c r="F1041">
        <v>0</v>
      </c>
      <c r="G1041">
        <v>0</v>
      </c>
      <c r="H1041">
        <v>0</v>
      </c>
      <c r="J1041">
        <v>0</v>
      </c>
      <c r="K1041">
        <v>0</v>
      </c>
      <c r="L1041">
        <v>0</v>
      </c>
      <c r="N1041">
        <v>0</v>
      </c>
    </row>
    <row r="1042" spans="1:14" x14ac:dyDescent="0.35">
      <c r="A1042" t="s">
        <v>527</v>
      </c>
      <c r="C1042">
        <v>50</v>
      </c>
      <c r="D1042" t="s">
        <v>592</v>
      </c>
      <c r="F1042">
        <v>0</v>
      </c>
      <c r="G1042">
        <v>0</v>
      </c>
      <c r="H1042">
        <v>0</v>
      </c>
      <c r="J1042">
        <v>0</v>
      </c>
      <c r="K1042">
        <v>0</v>
      </c>
      <c r="L1042">
        <v>0</v>
      </c>
      <c r="N1042">
        <v>0</v>
      </c>
    </row>
    <row r="1043" spans="1:14" x14ac:dyDescent="0.35">
      <c r="A1043" t="s">
        <v>527</v>
      </c>
      <c r="D1043" t="s">
        <v>593</v>
      </c>
      <c r="F1043">
        <v>4000000</v>
      </c>
      <c r="G1043">
        <v>0</v>
      </c>
      <c r="H1043">
        <v>4000000</v>
      </c>
      <c r="J1043">
        <v>0</v>
      </c>
      <c r="K1043">
        <v>0</v>
      </c>
      <c r="L1043">
        <v>0</v>
      </c>
      <c r="N1043">
        <v>4000000</v>
      </c>
    </row>
    <row r="1044" spans="1:14" x14ac:dyDescent="0.35">
      <c r="A1044" t="s">
        <v>527</v>
      </c>
      <c r="C1044">
        <v>51</v>
      </c>
      <c r="D1044" t="s">
        <v>594</v>
      </c>
      <c r="F1044">
        <v>4000000</v>
      </c>
      <c r="G1044">
        <v>0</v>
      </c>
      <c r="H1044">
        <v>4000000</v>
      </c>
      <c r="J1044">
        <v>0</v>
      </c>
      <c r="K1044">
        <v>0</v>
      </c>
      <c r="L1044">
        <v>0</v>
      </c>
      <c r="N1044">
        <v>4000000</v>
      </c>
    </row>
    <row r="1045" spans="1:14" x14ac:dyDescent="0.35">
      <c r="A1045" t="s">
        <v>527</v>
      </c>
      <c r="C1045">
        <v>52</v>
      </c>
      <c r="D1045" t="s">
        <v>592</v>
      </c>
      <c r="F1045">
        <v>0</v>
      </c>
      <c r="G1045">
        <v>0</v>
      </c>
      <c r="H1045">
        <v>0</v>
      </c>
      <c r="J1045">
        <v>0</v>
      </c>
      <c r="K1045">
        <v>0</v>
      </c>
      <c r="L1045">
        <v>0</v>
      </c>
      <c r="N1045">
        <v>0</v>
      </c>
    </row>
    <row r="1046" spans="1:14" x14ac:dyDescent="0.35">
      <c r="A1046" t="s">
        <v>527</v>
      </c>
      <c r="D1046" t="s">
        <v>595</v>
      </c>
      <c r="F1046">
        <v>786240</v>
      </c>
      <c r="G1046">
        <v>0</v>
      </c>
      <c r="H1046">
        <v>786240</v>
      </c>
      <c r="J1046">
        <v>786240</v>
      </c>
      <c r="K1046">
        <v>0</v>
      </c>
      <c r="L1046">
        <v>786240</v>
      </c>
      <c r="N1046">
        <v>0</v>
      </c>
    </row>
    <row r="1047" spans="1:14" x14ac:dyDescent="0.35">
      <c r="A1047" t="s">
        <v>527</v>
      </c>
      <c r="C1047">
        <v>53</v>
      </c>
      <c r="D1047" t="s">
        <v>596</v>
      </c>
      <c r="F1047">
        <v>786240</v>
      </c>
      <c r="G1047">
        <v>0</v>
      </c>
      <c r="H1047">
        <v>786240</v>
      </c>
      <c r="J1047">
        <v>786240</v>
      </c>
      <c r="K1047">
        <v>0</v>
      </c>
      <c r="L1047">
        <v>786240</v>
      </c>
      <c r="N1047">
        <v>0</v>
      </c>
    </row>
    <row r="1048" spans="1:14" x14ac:dyDescent="0.35">
      <c r="A1048" t="s">
        <v>527</v>
      </c>
      <c r="D1048" t="s">
        <v>597</v>
      </c>
      <c r="F1048">
        <v>10670495</v>
      </c>
      <c r="G1048">
        <v>0</v>
      </c>
      <c r="H1048">
        <v>10670495</v>
      </c>
      <c r="J1048">
        <v>10670497</v>
      </c>
      <c r="K1048">
        <v>0</v>
      </c>
      <c r="L1048">
        <v>10670497</v>
      </c>
      <c r="N1048">
        <v>-2</v>
      </c>
    </row>
    <row r="1049" spans="1:14" x14ac:dyDescent="0.35">
      <c r="A1049" t="s">
        <v>527</v>
      </c>
      <c r="C1049">
        <v>54</v>
      </c>
      <c r="D1049" t="s">
        <v>598</v>
      </c>
      <c r="F1049">
        <v>10670495</v>
      </c>
      <c r="G1049">
        <v>0</v>
      </c>
      <c r="H1049">
        <v>10670495</v>
      </c>
      <c r="J1049">
        <v>10670497</v>
      </c>
      <c r="K1049">
        <v>0</v>
      </c>
      <c r="L1049">
        <v>10670497</v>
      </c>
      <c r="N1049">
        <v>-2</v>
      </c>
    </row>
    <row r="1050" spans="1:14" x14ac:dyDescent="0.35">
      <c r="A1050" t="s">
        <v>527</v>
      </c>
      <c r="D1050" t="s">
        <v>359</v>
      </c>
      <c r="F1050">
        <v>0</v>
      </c>
      <c r="G1050">
        <v>0</v>
      </c>
      <c r="H1050">
        <v>0</v>
      </c>
      <c r="I1050">
        <v>808920</v>
      </c>
      <c r="J1050">
        <v>0</v>
      </c>
      <c r="K1050">
        <v>0</v>
      </c>
      <c r="L1050">
        <v>0</v>
      </c>
      <c r="N1050">
        <v>0</v>
      </c>
    </row>
    <row r="1051" spans="1:14" x14ac:dyDescent="0.35">
      <c r="A1051" t="s">
        <v>527</v>
      </c>
      <c r="C1051">
        <v>55</v>
      </c>
      <c r="D1051" t="s">
        <v>599</v>
      </c>
      <c r="F1051">
        <v>0</v>
      </c>
      <c r="G1051">
        <v>0</v>
      </c>
      <c r="H1051">
        <v>0</v>
      </c>
      <c r="K1051">
        <v>0</v>
      </c>
      <c r="L1051">
        <v>0</v>
      </c>
      <c r="N1051">
        <v>0</v>
      </c>
    </row>
    <row r="1052" spans="1:14" x14ac:dyDescent="0.35">
      <c r="A1052" t="s">
        <v>527</v>
      </c>
      <c r="B1052" t="s">
        <v>614</v>
      </c>
      <c r="C1052" s="285" t="s">
        <v>529</v>
      </c>
      <c r="D1052" s="285" t="s">
        <v>530</v>
      </c>
      <c r="E1052" s="285"/>
      <c r="F1052" s="285" t="s">
        <v>531</v>
      </c>
      <c r="G1052" s="285"/>
      <c r="H1052" s="285"/>
      <c r="I1052" s="285"/>
      <c r="J1052" s="285" t="s">
        <v>532</v>
      </c>
      <c r="K1052" s="285"/>
      <c r="L1052" s="285"/>
      <c r="M1052" s="285"/>
      <c r="N1052" s="285" t="s">
        <v>533</v>
      </c>
    </row>
    <row r="1053" spans="1:14" x14ac:dyDescent="0.35">
      <c r="A1053" t="s">
        <v>527</v>
      </c>
      <c r="C1053" s="285"/>
      <c r="D1053" s="285"/>
      <c r="E1053" s="285"/>
      <c r="F1053" s="285" t="s">
        <v>534</v>
      </c>
      <c r="G1053" s="285" t="s">
        <v>535</v>
      </c>
      <c r="H1053" s="285" t="s">
        <v>536</v>
      </c>
      <c r="I1053" s="285"/>
      <c r="J1053" s="285" t="s">
        <v>534</v>
      </c>
      <c r="K1053" s="285" t="s">
        <v>535</v>
      </c>
      <c r="L1053" s="285" t="s">
        <v>536</v>
      </c>
      <c r="M1053" s="285"/>
      <c r="N1053" s="285"/>
    </row>
    <row r="1054" spans="1:14" x14ac:dyDescent="0.35">
      <c r="A1054" t="s">
        <v>527</v>
      </c>
      <c r="C1054" s="285" t="s">
        <v>537</v>
      </c>
      <c r="D1054" s="285"/>
      <c r="E1054" s="285"/>
      <c r="F1054" s="285">
        <v>0</v>
      </c>
      <c r="G1054" s="285">
        <v>0</v>
      </c>
      <c r="H1054" s="285">
        <v>0</v>
      </c>
      <c r="I1054" s="285"/>
      <c r="J1054" s="285">
        <v>0</v>
      </c>
      <c r="K1054" s="285">
        <v>0</v>
      </c>
      <c r="L1054" s="285">
        <v>0</v>
      </c>
      <c r="M1054" s="285"/>
      <c r="N1054" s="285">
        <v>0</v>
      </c>
    </row>
    <row r="1055" spans="1:14" x14ac:dyDescent="0.35">
      <c r="A1055" t="s">
        <v>527</v>
      </c>
      <c r="C1055" s="285">
        <v>1</v>
      </c>
      <c r="D1055" s="285" t="s">
        <v>538</v>
      </c>
      <c r="E1055" s="285"/>
      <c r="F1055" s="285">
        <v>0</v>
      </c>
      <c r="G1055" s="285">
        <v>0</v>
      </c>
      <c r="H1055" s="285">
        <v>0</v>
      </c>
      <c r="I1055" s="285"/>
      <c r="J1055" s="285">
        <v>0</v>
      </c>
      <c r="K1055" s="285">
        <v>0</v>
      </c>
      <c r="L1055" s="285">
        <v>0</v>
      </c>
      <c r="M1055" s="285"/>
      <c r="N1055" s="285">
        <v>0</v>
      </c>
    </row>
    <row r="1056" spans="1:14" x14ac:dyDescent="0.35">
      <c r="A1056" t="s">
        <v>527</v>
      </c>
      <c r="C1056" s="285">
        <v>2</v>
      </c>
      <c r="D1056" s="285" t="s">
        <v>539</v>
      </c>
      <c r="E1056" s="285"/>
      <c r="F1056" s="285">
        <v>0</v>
      </c>
      <c r="G1056" s="285">
        <v>0</v>
      </c>
      <c r="H1056" s="285">
        <v>0</v>
      </c>
      <c r="I1056" s="285"/>
      <c r="J1056" s="285">
        <v>0</v>
      </c>
      <c r="K1056" s="285">
        <v>0</v>
      </c>
      <c r="L1056" s="285">
        <v>0</v>
      </c>
      <c r="M1056" s="285"/>
      <c r="N1056" s="285">
        <v>0</v>
      </c>
    </row>
    <row r="1057" spans="1:14" x14ac:dyDescent="0.35">
      <c r="A1057" t="s">
        <v>527</v>
      </c>
      <c r="C1057" s="285" t="s">
        <v>540</v>
      </c>
      <c r="D1057" s="285"/>
      <c r="E1057" s="285"/>
      <c r="F1057" s="285">
        <v>3955474509</v>
      </c>
      <c r="G1057" s="285">
        <v>-36000000</v>
      </c>
      <c r="H1057" s="285">
        <v>3919474509</v>
      </c>
      <c r="I1057" s="285"/>
      <c r="J1057" s="285">
        <v>3596287516</v>
      </c>
      <c r="K1057" s="285">
        <v>152901249</v>
      </c>
      <c r="L1057" s="285">
        <v>3749188765</v>
      </c>
      <c r="M1057" s="285"/>
      <c r="N1057" s="285">
        <v>170285744</v>
      </c>
    </row>
    <row r="1058" spans="1:14" x14ac:dyDescent="0.35">
      <c r="A1058" t="s">
        <v>527</v>
      </c>
      <c r="C1058" s="285"/>
      <c r="D1058" s="285" t="s">
        <v>541</v>
      </c>
      <c r="E1058" s="285"/>
      <c r="F1058" s="285">
        <v>356471472</v>
      </c>
      <c r="G1058" s="285">
        <v>0</v>
      </c>
      <c r="H1058" s="285">
        <v>356471472</v>
      </c>
      <c r="I1058" s="285"/>
      <c r="J1058" s="285">
        <v>76607459</v>
      </c>
      <c r="K1058" s="285">
        <v>16796701</v>
      </c>
      <c r="L1058" s="285">
        <v>93404160</v>
      </c>
      <c r="M1058" s="285"/>
      <c r="N1058" s="285">
        <v>263067312</v>
      </c>
    </row>
    <row r="1059" spans="1:14" x14ac:dyDescent="0.35">
      <c r="A1059" t="s">
        <v>527</v>
      </c>
      <c r="C1059" s="285">
        <v>3</v>
      </c>
      <c r="D1059" s="285" t="s">
        <v>542</v>
      </c>
      <c r="E1059" s="285"/>
      <c r="F1059" s="285">
        <v>341359572</v>
      </c>
      <c r="G1059" s="285">
        <v>0</v>
      </c>
      <c r="H1059" s="285">
        <v>341359572</v>
      </c>
      <c r="I1059" s="285"/>
      <c r="J1059" s="285">
        <v>76607459</v>
      </c>
      <c r="K1059" s="285">
        <v>1684801</v>
      </c>
      <c r="L1059" s="285">
        <v>78292260</v>
      </c>
      <c r="M1059" s="285"/>
      <c r="N1059" s="285">
        <v>263067312</v>
      </c>
    </row>
    <row r="1060" spans="1:14" x14ac:dyDescent="0.35">
      <c r="A1060" t="s">
        <v>527</v>
      </c>
      <c r="C1060" s="285">
        <v>4</v>
      </c>
      <c r="D1060" s="285" t="s">
        <v>543</v>
      </c>
      <c r="E1060" s="285"/>
      <c r="F1060" s="285">
        <v>0</v>
      </c>
      <c r="G1060" s="285">
        <v>0</v>
      </c>
      <c r="H1060" s="285">
        <v>0</v>
      </c>
      <c r="I1060" s="285"/>
      <c r="J1060" s="285">
        <v>0</v>
      </c>
      <c r="K1060" s="285">
        <v>0</v>
      </c>
      <c r="L1060" s="285">
        <v>0</v>
      </c>
      <c r="M1060" s="285"/>
      <c r="N1060" s="285">
        <v>0</v>
      </c>
    </row>
    <row r="1061" spans="1:14" x14ac:dyDescent="0.35">
      <c r="A1061" t="s">
        <v>527</v>
      </c>
      <c r="C1061" s="285">
        <v>5</v>
      </c>
      <c r="D1061" s="285" t="s">
        <v>544</v>
      </c>
      <c r="E1061" s="285"/>
      <c r="F1061" s="285">
        <v>0</v>
      </c>
      <c r="G1061" s="285">
        <v>0</v>
      </c>
      <c r="H1061" s="285">
        <v>0</v>
      </c>
      <c r="I1061" s="285"/>
      <c r="J1061" s="285">
        <v>0</v>
      </c>
      <c r="K1061" s="285">
        <v>0</v>
      </c>
      <c r="L1061" s="285">
        <v>0</v>
      </c>
      <c r="M1061" s="285"/>
      <c r="N1061" s="285">
        <v>0</v>
      </c>
    </row>
    <row r="1062" spans="1:14" x14ac:dyDescent="0.35">
      <c r="A1062" t="s">
        <v>527</v>
      </c>
      <c r="C1062" s="285">
        <v>6</v>
      </c>
      <c r="D1062" s="285" t="s">
        <v>545</v>
      </c>
      <c r="E1062" s="285"/>
      <c r="F1062" s="285">
        <v>0</v>
      </c>
      <c r="G1062" s="285">
        <v>0</v>
      </c>
      <c r="H1062" s="285">
        <v>0</v>
      </c>
      <c r="I1062" s="285"/>
      <c r="J1062" s="285">
        <v>0</v>
      </c>
      <c r="K1062" s="285">
        <v>0</v>
      </c>
      <c r="L1062" s="285">
        <v>0</v>
      </c>
      <c r="M1062" s="285"/>
      <c r="N1062" s="285">
        <v>0</v>
      </c>
    </row>
    <row r="1063" spans="1:14" x14ac:dyDescent="0.35">
      <c r="A1063" t="s">
        <v>527</v>
      </c>
      <c r="C1063" s="285">
        <v>7</v>
      </c>
      <c r="D1063" s="285" t="s">
        <v>454</v>
      </c>
      <c r="E1063" s="285"/>
      <c r="F1063" s="285">
        <v>15111900</v>
      </c>
      <c r="G1063" s="285">
        <v>0</v>
      </c>
      <c r="H1063" s="285">
        <v>15111900</v>
      </c>
      <c r="I1063" s="285"/>
      <c r="J1063" s="285">
        <v>0</v>
      </c>
      <c r="K1063" s="285">
        <v>15111900</v>
      </c>
      <c r="L1063" s="285">
        <v>15111900</v>
      </c>
      <c r="M1063" s="285"/>
      <c r="N1063" s="285">
        <v>0</v>
      </c>
    </row>
    <row r="1064" spans="1:14" x14ac:dyDescent="0.35">
      <c r="A1064" t="s">
        <v>527</v>
      </c>
      <c r="C1064" s="285"/>
      <c r="D1064" s="285" t="s">
        <v>546</v>
      </c>
      <c r="E1064" s="285"/>
      <c r="F1064" s="285">
        <v>0</v>
      </c>
      <c r="G1064" s="285">
        <v>0</v>
      </c>
      <c r="H1064" s="285">
        <v>0</v>
      </c>
      <c r="I1064" s="285"/>
      <c r="J1064" s="285">
        <v>0</v>
      </c>
      <c r="K1064" s="285">
        <v>0</v>
      </c>
      <c r="L1064" s="285">
        <v>0</v>
      </c>
      <c r="M1064" s="285"/>
      <c r="N1064" s="285">
        <v>0</v>
      </c>
    </row>
    <row r="1065" spans="1:14" x14ac:dyDescent="0.35">
      <c r="A1065" t="s">
        <v>527</v>
      </c>
      <c r="C1065" s="285">
        <v>8</v>
      </c>
      <c r="D1065" s="285" t="s">
        <v>547</v>
      </c>
      <c r="E1065" s="285"/>
      <c r="F1065" s="285">
        <v>0</v>
      </c>
      <c r="G1065" s="285">
        <v>0</v>
      </c>
      <c r="H1065" s="285">
        <v>0</v>
      </c>
      <c r="I1065" s="285"/>
      <c r="J1065" s="285">
        <v>0</v>
      </c>
      <c r="K1065" s="285">
        <v>0</v>
      </c>
      <c r="L1065" s="285">
        <v>0</v>
      </c>
      <c r="M1065" s="285"/>
      <c r="N1065" s="285">
        <v>0</v>
      </c>
    </row>
    <row r="1066" spans="1:14" x14ac:dyDescent="0.35">
      <c r="A1066" t="s">
        <v>527</v>
      </c>
      <c r="C1066" s="285">
        <v>9</v>
      </c>
      <c r="D1066" s="285" t="s">
        <v>548</v>
      </c>
      <c r="E1066" s="285"/>
      <c r="F1066" s="285">
        <v>0</v>
      </c>
      <c r="G1066" s="285">
        <v>0</v>
      </c>
      <c r="H1066" s="285">
        <v>0</v>
      </c>
      <c r="I1066" s="285"/>
      <c r="J1066" s="285">
        <v>0</v>
      </c>
      <c r="K1066" s="285">
        <v>0</v>
      </c>
      <c r="L1066" s="285">
        <v>0</v>
      </c>
      <c r="M1066" s="285"/>
      <c r="N1066" s="285">
        <v>0</v>
      </c>
    </row>
    <row r="1067" spans="1:14" x14ac:dyDescent="0.35">
      <c r="A1067" t="s">
        <v>527</v>
      </c>
      <c r="C1067" s="285">
        <v>10</v>
      </c>
      <c r="D1067" s="285" t="s">
        <v>549</v>
      </c>
      <c r="E1067" s="285"/>
      <c r="F1067" s="285">
        <v>0</v>
      </c>
      <c r="G1067" s="285">
        <v>0</v>
      </c>
      <c r="H1067" s="285">
        <v>0</v>
      </c>
      <c r="I1067" s="285"/>
      <c r="J1067" s="285">
        <v>0</v>
      </c>
      <c r="K1067" s="285">
        <v>0</v>
      </c>
      <c r="L1067" s="285">
        <v>0</v>
      </c>
      <c r="M1067" s="285"/>
      <c r="N1067" s="285">
        <v>0</v>
      </c>
    </row>
    <row r="1068" spans="1:14" x14ac:dyDescent="0.35">
      <c r="A1068" t="s">
        <v>527</v>
      </c>
      <c r="C1068" s="285">
        <v>11</v>
      </c>
      <c r="D1068" s="285" t="s">
        <v>550</v>
      </c>
      <c r="E1068" s="285"/>
      <c r="F1068" s="285">
        <v>0</v>
      </c>
      <c r="G1068" s="285">
        <v>0</v>
      </c>
      <c r="H1068" s="285">
        <v>0</v>
      </c>
      <c r="I1068" s="285"/>
      <c r="J1068" s="285">
        <v>0</v>
      </c>
      <c r="K1068" s="285">
        <v>0</v>
      </c>
      <c r="L1068" s="285">
        <v>0</v>
      </c>
      <c r="M1068" s="285"/>
      <c r="N1068" s="285">
        <v>0</v>
      </c>
    </row>
    <row r="1069" spans="1:14" x14ac:dyDescent="0.35">
      <c r="A1069" t="s">
        <v>527</v>
      </c>
      <c r="C1069" s="285">
        <v>12</v>
      </c>
      <c r="D1069" s="285" t="s">
        <v>551</v>
      </c>
      <c r="E1069" s="285"/>
      <c r="F1069" s="285">
        <v>0</v>
      </c>
      <c r="G1069" s="285">
        <v>0</v>
      </c>
      <c r="H1069" s="285">
        <v>0</v>
      </c>
      <c r="I1069" s="285"/>
      <c r="J1069" s="285">
        <v>0</v>
      </c>
      <c r="K1069" s="285">
        <v>0</v>
      </c>
      <c r="L1069" s="285">
        <v>0</v>
      </c>
      <c r="M1069" s="285"/>
      <c r="N1069" s="285">
        <v>0</v>
      </c>
    </row>
    <row r="1070" spans="1:14" x14ac:dyDescent="0.35">
      <c r="A1070" t="s">
        <v>527</v>
      </c>
      <c r="C1070" s="285">
        <v>13</v>
      </c>
      <c r="D1070" s="285" t="s">
        <v>552</v>
      </c>
      <c r="E1070" s="285"/>
      <c r="F1070" s="285">
        <v>0</v>
      </c>
      <c r="G1070" s="285">
        <v>0</v>
      </c>
      <c r="H1070" s="285">
        <v>0</v>
      </c>
      <c r="I1070" s="285"/>
      <c r="J1070" s="285">
        <v>0</v>
      </c>
      <c r="K1070" s="285">
        <v>0</v>
      </c>
      <c r="L1070" s="285">
        <v>0</v>
      </c>
      <c r="M1070" s="285"/>
      <c r="N1070" s="285">
        <v>0</v>
      </c>
    </row>
    <row r="1071" spans="1:14" x14ac:dyDescent="0.35">
      <c r="A1071" t="s">
        <v>527</v>
      </c>
      <c r="C1071" s="285">
        <v>14</v>
      </c>
      <c r="D1071" s="285" t="s">
        <v>553</v>
      </c>
      <c r="E1071" s="285"/>
      <c r="F1071" s="285">
        <v>0</v>
      </c>
      <c r="G1071" s="285">
        <v>0</v>
      </c>
      <c r="H1071" s="285">
        <v>0</v>
      </c>
      <c r="I1071" s="285"/>
      <c r="J1071" s="285">
        <v>0</v>
      </c>
      <c r="K1071" s="285">
        <v>0</v>
      </c>
      <c r="L1071" s="285">
        <v>0</v>
      </c>
      <c r="M1071" s="285"/>
      <c r="N1071" s="285">
        <v>0</v>
      </c>
    </row>
    <row r="1072" spans="1:14" x14ac:dyDescent="0.35">
      <c r="A1072" t="s">
        <v>527</v>
      </c>
      <c r="C1072" s="285">
        <v>15</v>
      </c>
      <c r="D1072" s="285" t="s">
        <v>554</v>
      </c>
      <c r="E1072" s="285"/>
      <c r="F1072" s="285">
        <v>0</v>
      </c>
      <c r="G1072" s="285">
        <v>0</v>
      </c>
      <c r="H1072" s="285">
        <v>0</v>
      </c>
      <c r="I1072" s="285"/>
      <c r="J1072" s="285">
        <v>0</v>
      </c>
      <c r="K1072" s="285">
        <v>0</v>
      </c>
      <c r="L1072" s="285">
        <v>0</v>
      </c>
      <c r="M1072" s="285"/>
      <c r="N1072" s="285">
        <v>0</v>
      </c>
    </row>
    <row r="1073" spans="1:14" x14ac:dyDescent="0.35">
      <c r="A1073" t="s">
        <v>527</v>
      </c>
      <c r="C1073" s="285"/>
      <c r="D1073" s="285" t="s">
        <v>555</v>
      </c>
      <c r="E1073" s="285"/>
      <c r="F1073" s="285">
        <v>136104548</v>
      </c>
      <c r="G1073" s="285">
        <v>0</v>
      </c>
      <c r="H1073" s="285">
        <v>136104548</v>
      </c>
      <c r="I1073" s="285"/>
      <c r="J1073" s="285">
        <v>0</v>
      </c>
      <c r="K1073" s="285">
        <v>136104548</v>
      </c>
      <c r="L1073" s="285">
        <v>136104548</v>
      </c>
      <c r="M1073" s="285"/>
      <c r="N1073" s="285">
        <v>0</v>
      </c>
    </row>
    <row r="1074" spans="1:14" x14ac:dyDescent="0.35">
      <c r="A1074" t="s">
        <v>527</v>
      </c>
      <c r="C1074" s="285">
        <v>16</v>
      </c>
      <c r="D1074" s="285" t="s">
        <v>550</v>
      </c>
      <c r="E1074" s="285"/>
      <c r="F1074" s="285">
        <v>0</v>
      </c>
      <c r="G1074" s="285">
        <v>0</v>
      </c>
      <c r="H1074" s="285">
        <v>0</v>
      </c>
      <c r="I1074" s="285"/>
      <c r="J1074" s="285">
        <v>0</v>
      </c>
      <c r="K1074" s="285">
        <v>0</v>
      </c>
      <c r="L1074" s="285">
        <v>0</v>
      </c>
      <c r="M1074" s="285"/>
      <c r="N1074" s="285">
        <v>0</v>
      </c>
    </row>
    <row r="1075" spans="1:14" x14ac:dyDescent="0.35">
      <c r="A1075" t="s">
        <v>527</v>
      </c>
      <c r="C1075" s="285">
        <v>17</v>
      </c>
      <c r="D1075" s="285" t="s">
        <v>556</v>
      </c>
      <c r="E1075" s="285"/>
      <c r="F1075" s="285">
        <v>0</v>
      </c>
      <c r="G1075" s="285">
        <v>0</v>
      </c>
      <c r="H1075" s="285">
        <v>0</v>
      </c>
      <c r="I1075" s="285"/>
      <c r="J1075" s="285">
        <v>0</v>
      </c>
      <c r="K1075" s="285">
        <v>0</v>
      </c>
      <c r="L1075" s="285">
        <v>0</v>
      </c>
      <c r="M1075" s="285"/>
      <c r="N1075" s="285">
        <v>0</v>
      </c>
    </row>
    <row r="1076" spans="1:14" x14ac:dyDescent="0.35">
      <c r="A1076" t="s">
        <v>527</v>
      </c>
      <c r="C1076" s="285">
        <v>18</v>
      </c>
      <c r="D1076" s="285" t="s">
        <v>557</v>
      </c>
      <c r="E1076" s="285"/>
      <c r="F1076" s="285">
        <v>0</v>
      </c>
      <c r="G1076" s="285">
        <v>0</v>
      </c>
      <c r="H1076" s="285">
        <v>0</v>
      </c>
      <c r="I1076" s="285"/>
      <c r="J1076" s="285">
        <v>0</v>
      </c>
      <c r="K1076" s="285">
        <v>0</v>
      </c>
      <c r="L1076" s="285">
        <v>0</v>
      </c>
      <c r="M1076" s="285"/>
      <c r="N1076" s="285">
        <v>0</v>
      </c>
    </row>
    <row r="1077" spans="1:14" x14ac:dyDescent="0.35">
      <c r="A1077" t="s">
        <v>527</v>
      </c>
      <c r="C1077" s="285">
        <v>19</v>
      </c>
      <c r="D1077" s="285" t="s">
        <v>558</v>
      </c>
      <c r="E1077" s="285"/>
      <c r="F1077" s="285">
        <v>0</v>
      </c>
      <c r="G1077" s="285">
        <v>0</v>
      </c>
      <c r="H1077" s="285">
        <v>0</v>
      </c>
      <c r="I1077" s="285"/>
      <c r="J1077" s="285">
        <v>0</v>
      </c>
      <c r="K1077" s="285">
        <v>0</v>
      </c>
      <c r="L1077" s="285">
        <v>0</v>
      </c>
      <c r="M1077" s="285"/>
      <c r="N1077" s="285">
        <v>0</v>
      </c>
    </row>
    <row r="1078" spans="1:14" x14ac:dyDescent="0.35">
      <c r="A1078" t="s">
        <v>527</v>
      </c>
      <c r="C1078" s="285">
        <v>20</v>
      </c>
      <c r="D1078" s="285" t="s">
        <v>559</v>
      </c>
      <c r="E1078" s="285"/>
      <c r="F1078" s="285">
        <v>0</v>
      </c>
      <c r="G1078" s="285">
        <v>0</v>
      </c>
      <c r="H1078" s="285">
        <v>0</v>
      </c>
      <c r="I1078" s="285"/>
      <c r="J1078" s="285">
        <v>0</v>
      </c>
      <c r="K1078" s="285">
        <v>0</v>
      </c>
      <c r="L1078" s="285">
        <v>0</v>
      </c>
      <c r="M1078" s="285"/>
      <c r="N1078" s="285">
        <v>0</v>
      </c>
    </row>
    <row r="1079" spans="1:14" x14ac:dyDescent="0.35">
      <c r="A1079" t="s">
        <v>527</v>
      </c>
      <c r="C1079" s="285">
        <v>21</v>
      </c>
      <c r="D1079" s="285" t="s">
        <v>560</v>
      </c>
      <c r="E1079" s="285"/>
      <c r="F1079" s="285">
        <v>0</v>
      </c>
      <c r="G1079" s="285">
        <v>0</v>
      </c>
      <c r="H1079" s="285">
        <v>0</v>
      </c>
      <c r="I1079" s="285"/>
      <c r="J1079" s="285">
        <v>0</v>
      </c>
      <c r="K1079" s="285">
        <v>0</v>
      </c>
      <c r="L1079" s="285">
        <v>0</v>
      </c>
      <c r="M1079" s="285"/>
      <c r="N1079" s="285">
        <v>0</v>
      </c>
    </row>
    <row r="1080" spans="1:14" x14ac:dyDescent="0.35">
      <c r="A1080" t="s">
        <v>527</v>
      </c>
      <c r="C1080" s="285">
        <v>22</v>
      </c>
      <c r="D1080" s="285" t="s">
        <v>561</v>
      </c>
      <c r="E1080" s="285"/>
      <c r="F1080" s="285">
        <v>0</v>
      </c>
      <c r="G1080" s="285">
        <v>0</v>
      </c>
      <c r="H1080" s="285">
        <v>0</v>
      </c>
      <c r="I1080" s="285"/>
      <c r="J1080" s="285">
        <v>0</v>
      </c>
      <c r="K1080" s="285">
        <v>0</v>
      </c>
      <c r="L1080" s="285">
        <v>0</v>
      </c>
      <c r="M1080" s="285"/>
      <c r="N1080" s="285">
        <v>0</v>
      </c>
    </row>
    <row r="1081" spans="1:14" x14ac:dyDescent="0.35">
      <c r="A1081" t="s">
        <v>527</v>
      </c>
      <c r="C1081" s="285">
        <v>23</v>
      </c>
      <c r="D1081" s="285" t="s">
        <v>562</v>
      </c>
      <c r="E1081" s="285"/>
      <c r="F1081" s="285">
        <v>0</v>
      </c>
      <c r="G1081" s="285">
        <v>0</v>
      </c>
      <c r="H1081" s="285">
        <v>0</v>
      </c>
      <c r="I1081" s="285"/>
      <c r="J1081" s="285">
        <v>0</v>
      </c>
      <c r="K1081" s="285">
        <v>0</v>
      </c>
      <c r="L1081" s="285">
        <v>0</v>
      </c>
      <c r="M1081" s="285"/>
      <c r="N1081" s="285">
        <v>0</v>
      </c>
    </row>
    <row r="1082" spans="1:14" x14ac:dyDescent="0.35">
      <c r="A1082" t="s">
        <v>527</v>
      </c>
      <c r="C1082" s="285">
        <v>24</v>
      </c>
      <c r="D1082" s="285" t="s">
        <v>563</v>
      </c>
      <c r="E1082" s="285"/>
      <c r="F1082" s="285">
        <v>0</v>
      </c>
      <c r="G1082" s="285">
        <v>0</v>
      </c>
      <c r="H1082" s="285">
        <v>0</v>
      </c>
      <c r="I1082" s="285"/>
      <c r="J1082" s="285">
        <v>0</v>
      </c>
      <c r="K1082" s="285">
        <v>0</v>
      </c>
      <c r="L1082" s="285">
        <v>0</v>
      </c>
      <c r="M1082" s="285"/>
      <c r="N1082" s="285">
        <v>0</v>
      </c>
    </row>
    <row r="1083" spans="1:14" x14ac:dyDescent="0.35">
      <c r="A1083" t="s">
        <v>527</v>
      </c>
      <c r="C1083" s="285">
        <v>25</v>
      </c>
      <c r="D1083" s="285" t="s">
        <v>564</v>
      </c>
      <c r="E1083" s="285"/>
      <c r="F1083" s="285">
        <v>136104548</v>
      </c>
      <c r="G1083" s="285">
        <v>0</v>
      </c>
      <c r="H1083" s="285">
        <v>136104548</v>
      </c>
      <c r="I1083" s="285"/>
      <c r="J1083" s="285">
        <v>0</v>
      </c>
      <c r="K1083" s="285">
        <v>136104548</v>
      </c>
      <c r="L1083" s="285">
        <v>136104548</v>
      </c>
      <c r="M1083" s="285"/>
      <c r="N1083" s="285">
        <v>0</v>
      </c>
    </row>
    <row r="1084" spans="1:14" x14ac:dyDescent="0.35">
      <c r="A1084" t="s">
        <v>527</v>
      </c>
      <c r="C1084" s="285"/>
      <c r="D1084" s="285" t="s">
        <v>565</v>
      </c>
      <c r="E1084" s="285"/>
      <c r="F1084" s="285">
        <v>3055877541</v>
      </c>
      <c r="G1084" s="285">
        <v>0</v>
      </c>
      <c r="H1084" s="285">
        <v>3055877541</v>
      </c>
      <c r="I1084" s="285"/>
      <c r="J1084" s="285">
        <v>3044710034</v>
      </c>
      <c r="K1084" s="285">
        <v>0</v>
      </c>
      <c r="L1084" s="285">
        <v>3044710034</v>
      </c>
      <c r="M1084" s="285"/>
      <c r="N1084" s="285">
        <v>11167507</v>
      </c>
    </row>
    <row r="1085" spans="1:14" x14ac:dyDescent="0.35">
      <c r="A1085" t="s">
        <v>527</v>
      </c>
      <c r="C1085" s="285">
        <v>26</v>
      </c>
      <c r="D1085" s="285" t="s">
        <v>432</v>
      </c>
      <c r="E1085" s="285"/>
      <c r="F1085" s="285">
        <v>128578499</v>
      </c>
      <c r="G1085" s="285">
        <v>0</v>
      </c>
      <c r="H1085" s="285">
        <v>128578499</v>
      </c>
      <c r="I1085" s="285"/>
      <c r="J1085" s="285">
        <v>118578499</v>
      </c>
      <c r="K1085" s="285">
        <v>0</v>
      </c>
      <c r="L1085" s="285">
        <v>118578499</v>
      </c>
      <c r="M1085" s="285"/>
      <c r="N1085" s="285">
        <v>10000000</v>
      </c>
    </row>
    <row r="1086" spans="1:14" x14ac:dyDescent="0.35">
      <c r="A1086" t="s">
        <v>527</v>
      </c>
      <c r="C1086" s="285">
        <v>27</v>
      </c>
      <c r="D1086" s="285" t="s">
        <v>566</v>
      </c>
      <c r="E1086" s="285"/>
      <c r="F1086" s="285">
        <v>186520712</v>
      </c>
      <c r="G1086" s="285">
        <v>0</v>
      </c>
      <c r="H1086" s="285">
        <v>186520712</v>
      </c>
      <c r="I1086" s="285"/>
      <c r="J1086" s="285">
        <v>186520712</v>
      </c>
      <c r="K1086" s="285">
        <v>0</v>
      </c>
      <c r="L1086" s="285">
        <v>186520712</v>
      </c>
      <c r="M1086" s="285"/>
      <c r="N1086" s="285">
        <v>0</v>
      </c>
    </row>
    <row r="1087" spans="1:14" x14ac:dyDescent="0.35">
      <c r="A1087" t="s">
        <v>527</v>
      </c>
      <c r="C1087" s="285">
        <v>28</v>
      </c>
      <c r="D1087" s="285" t="s">
        <v>567</v>
      </c>
      <c r="E1087" s="285"/>
      <c r="F1087" s="285">
        <v>0</v>
      </c>
      <c r="G1087" s="285">
        <v>0</v>
      </c>
      <c r="H1087" s="285">
        <v>0</v>
      </c>
      <c r="I1087" s="285"/>
      <c r="J1087" s="285">
        <v>0</v>
      </c>
      <c r="K1087" s="285">
        <v>0</v>
      </c>
      <c r="L1087" s="285">
        <v>0</v>
      </c>
      <c r="M1087" s="285"/>
      <c r="N1087" s="285">
        <v>0</v>
      </c>
    </row>
    <row r="1088" spans="1:14" x14ac:dyDescent="0.35">
      <c r="A1088" t="s">
        <v>527</v>
      </c>
      <c r="C1088" s="285" t="s">
        <v>568</v>
      </c>
      <c r="D1088" s="285" t="s">
        <v>434</v>
      </c>
      <c r="E1088" s="285"/>
      <c r="F1088" s="285">
        <v>0</v>
      </c>
      <c r="G1088" s="285">
        <v>0</v>
      </c>
      <c r="H1088" s="285">
        <v>0</v>
      </c>
      <c r="I1088" s="285"/>
      <c r="J1088" s="285">
        <v>0</v>
      </c>
      <c r="K1088" s="285">
        <v>0</v>
      </c>
      <c r="L1088" s="285">
        <v>0</v>
      </c>
      <c r="M1088" s="285"/>
      <c r="N1088" s="285">
        <v>0</v>
      </c>
    </row>
    <row r="1089" spans="1:14" x14ac:dyDescent="0.35">
      <c r="A1089" t="s">
        <v>527</v>
      </c>
      <c r="C1089" s="285" t="s">
        <v>569</v>
      </c>
      <c r="D1089" s="285" t="s">
        <v>570</v>
      </c>
      <c r="E1089" s="285"/>
      <c r="F1089" s="285">
        <v>2330765545</v>
      </c>
      <c r="G1089" s="285">
        <v>0</v>
      </c>
      <c r="H1089" s="285">
        <v>2330765545</v>
      </c>
      <c r="I1089" s="285"/>
      <c r="J1089" s="285">
        <v>2330765545</v>
      </c>
      <c r="K1089" s="285">
        <v>0</v>
      </c>
      <c r="L1089" s="285">
        <v>2330765545</v>
      </c>
      <c r="M1089" s="285"/>
      <c r="N1089" s="285">
        <v>0</v>
      </c>
    </row>
    <row r="1090" spans="1:14" x14ac:dyDescent="0.35">
      <c r="A1090" t="s">
        <v>527</v>
      </c>
      <c r="C1090" s="285">
        <v>30</v>
      </c>
      <c r="D1090" s="285" t="s">
        <v>571</v>
      </c>
      <c r="E1090" s="285"/>
      <c r="F1090" s="285">
        <v>0</v>
      </c>
      <c r="G1090" s="285">
        <v>0</v>
      </c>
      <c r="H1090" s="285">
        <v>0</v>
      </c>
      <c r="I1090" s="285"/>
      <c r="J1090" s="285">
        <v>0</v>
      </c>
      <c r="K1090" s="285">
        <v>0</v>
      </c>
      <c r="L1090" s="285">
        <v>0</v>
      </c>
      <c r="M1090" s="285"/>
      <c r="N1090" s="285">
        <v>0</v>
      </c>
    </row>
    <row r="1091" spans="1:14" x14ac:dyDescent="0.35">
      <c r="A1091" t="s">
        <v>527</v>
      </c>
      <c r="C1091" s="285">
        <v>31</v>
      </c>
      <c r="D1091" s="285" t="s">
        <v>572</v>
      </c>
      <c r="E1091" s="285"/>
      <c r="F1091" s="285">
        <v>398380081</v>
      </c>
      <c r="G1091" s="285">
        <v>0</v>
      </c>
      <c r="H1091" s="285">
        <v>398380081</v>
      </c>
      <c r="I1091" s="285"/>
      <c r="J1091" s="285">
        <v>398380081</v>
      </c>
      <c r="K1091" s="285">
        <v>0</v>
      </c>
      <c r="L1091" s="285">
        <v>398380081</v>
      </c>
      <c r="M1091" s="285"/>
      <c r="N1091" s="285">
        <v>0</v>
      </c>
    </row>
    <row r="1092" spans="1:14" x14ac:dyDescent="0.35">
      <c r="A1092" t="s">
        <v>527</v>
      </c>
      <c r="C1092" s="285">
        <v>32</v>
      </c>
      <c r="D1092" s="285" t="s">
        <v>573</v>
      </c>
      <c r="E1092" s="285"/>
      <c r="F1092" s="285">
        <v>11632704</v>
      </c>
      <c r="G1092" s="285">
        <v>0</v>
      </c>
      <c r="H1092" s="285">
        <v>11632704</v>
      </c>
      <c r="I1092" s="285"/>
      <c r="J1092" s="285">
        <v>8750637</v>
      </c>
      <c r="K1092" s="285">
        <v>0</v>
      </c>
      <c r="L1092" s="285">
        <v>8750637</v>
      </c>
      <c r="M1092" s="285"/>
      <c r="N1092" s="285">
        <v>2882067</v>
      </c>
    </row>
    <row r="1093" spans="1:14" x14ac:dyDescent="0.35">
      <c r="A1093" t="s">
        <v>527</v>
      </c>
      <c r="C1093" s="285">
        <v>33</v>
      </c>
      <c r="D1093" s="285" t="s">
        <v>574</v>
      </c>
      <c r="E1093" s="285"/>
      <c r="F1093" s="285">
        <v>0</v>
      </c>
      <c r="G1093" s="285">
        <v>0</v>
      </c>
      <c r="H1093" s="285">
        <v>0</v>
      </c>
      <c r="I1093" s="285"/>
      <c r="J1093" s="285">
        <v>0</v>
      </c>
      <c r="K1093" s="285">
        <v>0</v>
      </c>
      <c r="L1093" s="285">
        <v>0</v>
      </c>
      <c r="M1093" s="285"/>
      <c r="N1093" s="285">
        <v>0</v>
      </c>
    </row>
    <row r="1094" spans="1:14" x14ac:dyDescent="0.35">
      <c r="A1094" t="s">
        <v>527</v>
      </c>
      <c r="C1094" s="285">
        <v>34</v>
      </c>
      <c r="D1094" s="285" t="s">
        <v>575</v>
      </c>
      <c r="E1094" s="285"/>
      <c r="F1094" s="285">
        <v>0</v>
      </c>
      <c r="G1094" s="285">
        <v>0</v>
      </c>
      <c r="H1094" s="285">
        <v>0</v>
      </c>
      <c r="I1094" s="285"/>
      <c r="J1094" s="285">
        <v>0</v>
      </c>
      <c r="K1094" s="285">
        <v>0</v>
      </c>
      <c r="L1094" s="285">
        <v>0</v>
      </c>
      <c r="M1094" s="285"/>
      <c r="N1094" s="285">
        <v>0</v>
      </c>
    </row>
    <row r="1095" spans="1:14" x14ac:dyDescent="0.35">
      <c r="A1095" t="s">
        <v>527</v>
      </c>
      <c r="C1095" s="285">
        <v>35</v>
      </c>
      <c r="D1095" s="285" t="s">
        <v>576</v>
      </c>
      <c r="E1095" s="285"/>
      <c r="F1095" s="285">
        <v>0</v>
      </c>
      <c r="G1095" s="285">
        <v>0</v>
      </c>
      <c r="H1095" s="285">
        <v>0</v>
      </c>
      <c r="I1095" s="285"/>
      <c r="J1095" s="285">
        <v>0</v>
      </c>
      <c r="K1095" s="285">
        <v>0</v>
      </c>
      <c r="L1095" s="285">
        <v>0</v>
      </c>
      <c r="M1095" s="285"/>
      <c r="N1095" s="285">
        <v>0</v>
      </c>
    </row>
    <row r="1096" spans="1:14" x14ac:dyDescent="0.35">
      <c r="A1096" t="s">
        <v>527</v>
      </c>
      <c r="C1096" s="285">
        <v>36</v>
      </c>
      <c r="D1096" s="285" t="s">
        <v>577</v>
      </c>
      <c r="E1096" s="285"/>
      <c r="F1096" s="285">
        <v>0</v>
      </c>
      <c r="G1096" s="285">
        <v>0</v>
      </c>
      <c r="H1096" s="285">
        <v>0</v>
      </c>
      <c r="I1096" s="285"/>
      <c r="J1096" s="285">
        <v>0</v>
      </c>
      <c r="K1096" s="285">
        <v>0</v>
      </c>
      <c r="L1096" s="285">
        <v>0</v>
      </c>
      <c r="M1096" s="285"/>
      <c r="N1096" s="285">
        <v>0</v>
      </c>
    </row>
    <row r="1097" spans="1:14" x14ac:dyDescent="0.35">
      <c r="A1097" t="s">
        <v>527</v>
      </c>
      <c r="C1097" s="285">
        <v>37</v>
      </c>
      <c r="D1097" s="285" t="s">
        <v>578</v>
      </c>
      <c r="E1097" s="285"/>
      <c r="F1097" s="285">
        <v>0</v>
      </c>
      <c r="G1097" s="285">
        <v>0</v>
      </c>
      <c r="H1097" s="285">
        <v>0</v>
      </c>
      <c r="I1097" s="285"/>
      <c r="J1097" s="285">
        <v>1714560</v>
      </c>
      <c r="K1097" s="285">
        <v>0</v>
      </c>
      <c r="L1097" s="285">
        <v>1714560</v>
      </c>
      <c r="M1097" s="285"/>
      <c r="N1097" s="285">
        <v>-1714560</v>
      </c>
    </row>
    <row r="1098" spans="1:14" x14ac:dyDescent="0.35">
      <c r="A1098" t="s">
        <v>527</v>
      </c>
      <c r="C1098" s="285">
        <v>38</v>
      </c>
      <c r="D1098" s="285" t="s">
        <v>579</v>
      </c>
      <c r="E1098" s="285"/>
      <c r="F1098" s="285">
        <v>0</v>
      </c>
      <c r="G1098" s="285">
        <v>0</v>
      </c>
      <c r="H1098" s="285">
        <v>0</v>
      </c>
      <c r="I1098" s="285"/>
      <c r="J1098" s="285">
        <v>0</v>
      </c>
      <c r="K1098" s="285">
        <v>0</v>
      </c>
      <c r="L1098" s="285">
        <v>0</v>
      </c>
      <c r="M1098" s="285"/>
      <c r="N1098" s="285">
        <v>0</v>
      </c>
    </row>
    <row r="1099" spans="1:14" x14ac:dyDescent="0.35">
      <c r="A1099" t="s">
        <v>527</v>
      </c>
      <c r="C1099" s="285">
        <v>39</v>
      </c>
      <c r="D1099" s="285" t="s">
        <v>580</v>
      </c>
      <c r="E1099" s="285"/>
      <c r="F1099" s="285">
        <v>0</v>
      </c>
      <c r="G1099" s="285">
        <v>0</v>
      </c>
      <c r="H1099" s="285">
        <v>0</v>
      </c>
      <c r="I1099" s="285"/>
      <c r="J1099" s="285">
        <v>0</v>
      </c>
      <c r="K1099" s="285">
        <v>0</v>
      </c>
      <c r="L1099" s="285">
        <v>0</v>
      </c>
      <c r="M1099" s="285"/>
      <c r="N1099" s="285">
        <v>0</v>
      </c>
    </row>
    <row r="1100" spans="1:14" x14ac:dyDescent="0.35">
      <c r="A1100" t="s">
        <v>527</v>
      </c>
      <c r="C1100" s="285"/>
      <c r="D1100" s="285" t="s">
        <v>581</v>
      </c>
      <c r="E1100" s="285"/>
      <c r="F1100" s="285">
        <v>187950068</v>
      </c>
      <c r="G1100" s="285">
        <v>0</v>
      </c>
      <c r="H1100" s="285">
        <v>187950068</v>
      </c>
      <c r="I1100" s="285"/>
      <c r="J1100" s="285">
        <v>291635999</v>
      </c>
      <c r="K1100" s="285">
        <v>0</v>
      </c>
      <c r="L1100" s="285">
        <v>291635999</v>
      </c>
      <c r="M1100" s="285"/>
      <c r="N1100" s="285">
        <v>-103685931</v>
      </c>
    </row>
    <row r="1101" spans="1:14" x14ac:dyDescent="0.35">
      <c r="A1101" t="s">
        <v>527</v>
      </c>
      <c r="C1101" s="285">
        <v>40</v>
      </c>
      <c r="D1101" s="285" t="s">
        <v>582</v>
      </c>
      <c r="E1101" s="285"/>
      <c r="F1101" s="285">
        <v>109774558</v>
      </c>
      <c r="G1101" s="285">
        <v>0</v>
      </c>
      <c r="H1101" s="285">
        <v>109774558</v>
      </c>
      <c r="I1101" s="285"/>
      <c r="J1101" s="285">
        <v>187755427</v>
      </c>
      <c r="K1101" s="285">
        <v>0</v>
      </c>
      <c r="L1101" s="285">
        <v>187755427</v>
      </c>
      <c r="M1101" s="285"/>
      <c r="N1101" s="285">
        <v>-77980869</v>
      </c>
    </row>
    <row r="1102" spans="1:14" x14ac:dyDescent="0.35">
      <c r="A1102" t="s">
        <v>527</v>
      </c>
      <c r="C1102" s="285">
        <v>41</v>
      </c>
      <c r="D1102" s="285" t="s">
        <v>583</v>
      </c>
      <c r="E1102" s="285"/>
      <c r="F1102" s="285">
        <v>4410776</v>
      </c>
      <c r="G1102" s="285">
        <v>0</v>
      </c>
      <c r="H1102" s="285">
        <v>4410776</v>
      </c>
      <c r="I1102" s="285"/>
      <c r="J1102" s="285">
        <v>7651558</v>
      </c>
      <c r="K1102" s="285">
        <v>0</v>
      </c>
      <c r="L1102" s="285">
        <v>7651558</v>
      </c>
      <c r="M1102" s="285"/>
      <c r="N1102" s="285">
        <v>-3240782</v>
      </c>
    </row>
    <row r="1103" spans="1:14" x14ac:dyDescent="0.35">
      <c r="A1103" t="s">
        <v>527</v>
      </c>
      <c r="C1103" s="285">
        <v>42</v>
      </c>
      <c r="D1103" s="285" t="s">
        <v>584</v>
      </c>
      <c r="E1103" s="285"/>
      <c r="F1103" s="285">
        <v>5514606</v>
      </c>
      <c r="G1103" s="285">
        <v>0</v>
      </c>
      <c r="H1103" s="285">
        <v>5514606</v>
      </c>
      <c r="I1103" s="285"/>
      <c r="J1103" s="285">
        <v>9564458</v>
      </c>
      <c r="K1103" s="285">
        <v>0</v>
      </c>
      <c r="L1103" s="285">
        <v>9564458</v>
      </c>
      <c r="M1103" s="285"/>
      <c r="N1103" s="285">
        <v>-4049852</v>
      </c>
    </row>
    <row r="1104" spans="1:14" x14ac:dyDescent="0.35">
      <c r="A1104" t="s">
        <v>527</v>
      </c>
      <c r="C1104" s="285">
        <v>43</v>
      </c>
      <c r="D1104" s="285" t="s">
        <v>585</v>
      </c>
      <c r="E1104" s="285"/>
      <c r="F1104" s="285">
        <v>63074533</v>
      </c>
      <c r="G1104" s="285">
        <v>0</v>
      </c>
      <c r="H1104" s="285">
        <v>63074533</v>
      </c>
      <c r="I1104" s="285"/>
      <c r="J1104" s="285">
        <v>77686098</v>
      </c>
      <c r="K1104" s="285">
        <v>0</v>
      </c>
      <c r="L1104" s="285">
        <v>77686098</v>
      </c>
      <c r="M1104" s="285"/>
      <c r="N1104" s="285">
        <v>-14611565</v>
      </c>
    </row>
    <row r="1105" spans="1:14" x14ac:dyDescent="0.35">
      <c r="A1105" t="s">
        <v>527</v>
      </c>
      <c r="C1105" s="285">
        <v>44</v>
      </c>
      <c r="D1105" s="285" t="s">
        <v>586</v>
      </c>
      <c r="E1105" s="285"/>
      <c r="F1105" s="285">
        <v>3037102</v>
      </c>
      <c r="G1105" s="285">
        <v>0</v>
      </c>
      <c r="H1105" s="285">
        <v>3037102</v>
      </c>
      <c r="I1105" s="285"/>
      <c r="J1105" s="285">
        <v>4782223</v>
      </c>
      <c r="K1105" s="285">
        <v>0</v>
      </c>
      <c r="L1105" s="285">
        <v>4782223</v>
      </c>
      <c r="M1105" s="285"/>
      <c r="N1105" s="285">
        <v>-1745121</v>
      </c>
    </row>
    <row r="1106" spans="1:14" x14ac:dyDescent="0.35">
      <c r="A1106" t="s">
        <v>527</v>
      </c>
      <c r="C1106" s="285">
        <v>45</v>
      </c>
      <c r="D1106" s="285" t="s">
        <v>587</v>
      </c>
      <c r="E1106" s="285"/>
      <c r="F1106" s="285">
        <v>2138493</v>
      </c>
      <c r="G1106" s="285">
        <v>0</v>
      </c>
      <c r="H1106" s="285">
        <v>2138493</v>
      </c>
      <c r="I1106" s="285"/>
      <c r="J1106" s="285">
        <v>3687194</v>
      </c>
      <c r="K1106" s="285">
        <v>0</v>
      </c>
      <c r="L1106" s="285">
        <v>3687194</v>
      </c>
      <c r="M1106" s="285"/>
      <c r="N1106" s="285">
        <v>-1548701</v>
      </c>
    </row>
    <row r="1107" spans="1:14" x14ac:dyDescent="0.35">
      <c r="A1107" t="s">
        <v>527</v>
      </c>
      <c r="C1107" s="285">
        <v>46</v>
      </c>
      <c r="D1107" s="285" t="s">
        <v>588</v>
      </c>
      <c r="E1107" s="285"/>
      <c r="F1107" s="285">
        <v>0</v>
      </c>
      <c r="G1107" s="285">
        <v>0</v>
      </c>
      <c r="H1107" s="285">
        <v>0</v>
      </c>
      <c r="I1107" s="285"/>
      <c r="J1107" s="285">
        <v>509041</v>
      </c>
      <c r="K1107" s="285">
        <v>0</v>
      </c>
      <c r="L1107" s="285">
        <v>509041</v>
      </c>
      <c r="M1107" s="285"/>
      <c r="N1107" s="285">
        <v>-509041</v>
      </c>
    </row>
    <row r="1108" spans="1:14" x14ac:dyDescent="0.35">
      <c r="A1108" t="s">
        <v>527</v>
      </c>
      <c r="C1108" s="285">
        <v>47</v>
      </c>
      <c r="D1108" s="285" t="s">
        <v>589</v>
      </c>
      <c r="E1108" s="285"/>
      <c r="F1108" s="285">
        <v>0</v>
      </c>
      <c r="G1108" s="285">
        <v>0</v>
      </c>
      <c r="H1108" s="285">
        <v>0</v>
      </c>
      <c r="I1108" s="285"/>
      <c r="J1108" s="285">
        <v>0</v>
      </c>
      <c r="K1108" s="285">
        <v>0</v>
      </c>
      <c r="L1108" s="285">
        <v>0</v>
      </c>
      <c r="M1108" s="285"/>
      <c r="N1108" s="285">
        <v>0</v>
      </c>
    </row>
    <row r="1109" spans="1:14" x14ac:dyDescent="0.35">
      <c r="A1109" t="s">
        <v>527</v>
      </c>
      <c r="C1109" s="285"/>
      <c r="D1109" s="285" t="s">
        <v>590</v>
      </c>
      <c r="E1109" s="285"/>
      <c r="F1109" s="285">
        <v>0</v>
      </c>
      <c r="G1109" s="285">
        <v>0</v>
      </c>
      <c r="H1109" s="285">
        <v>0</v>
      </c>
      <c r="I1109" s="285"/>
      <c r="J1109" s="285">
        <v>0</v>
      </c>
      <c r="K1109" s="285">
        <v>0</v>
      </c>
      <c r="L1109" s="285">
        <v>0</v>
      </c>
      <c r="M1109" s="285"/>
      <c r="N1109" s="285">
        <v>0</v>
      </c>
    </row>
    <row r="1110" spans="1:14" x14ac:dyDescent="0.35">
      <c r="A1110" t="s">
        <v>527</v>
      </c>
      <c r="C1110" s="285">
        <v>48</v>
      </c>
      <c r="D1110" s="285" t="s">
        <v>229</v>
      </c>
      <c r="E1110" s="285"/>
      <c r="F1110" s="285">
        <v>0</v>
      </c>
      <c r="G1110" s="285">
        <v>0</v>
      </c>
      <c r="H1110" s="285">
        <v>0</v>
      </c>
      <c r="I1110" s="285"/>
      <c r="J1110" s="285">
        <v>0</v>
      </c>
      <c r="K1110" s="285">
        <v>0</v>
      </c>
      <c r="L1110" s="285">
        <v>0</v>
      </c>
      <c r="M1110" s="285"/>
      <c r="N1110" s="285">
        <v>0</v>
      </c>
    </row>
    <row r="1111" spans="1:14" x14ac:dyDescent="0.35">
      <c r="A1111" t="s">
        <v>527</v>
      </c>
      <c r="C1111" s="285">
        <v>49</v>
      </c>
      <c r="D1111" s="285" t="s">
        <v>591</v>
      </c>
      <c r="E1111" s="285"/>
      <c r="F1111" s="285">
        <v>0</v>
      </c>
      <c r="G1111" s="285">
        <v>0</v>
      </c>
      <c r="H1111" s="285">
        <v>0</v>
      </c>
      <c r="I1111" s="285"/>
      <c r="J1111" s="285">
        <v>0</v>
      </c>
      <c r="K1111" s="285">
        <v>0</v>
      </c>
      <c r="L1111" s="285">
        <v>0</v>
      </c>
      <c r="M1111" s="285"/>
      <c r="N1111" s="285">
        <v>0</v>
      </c>
    </row>
    <row r="1112" spans="1:14" x14ac:dyDescent="0.35">
      <c r="A1112" t="s">
        <v>527</v>
      </c>
      <c r="C1112" s="285">
        <v>50</v>
      </c>
      <c r="D1112" s="285" t="s">
        <v>592</v>
      </c>
      <c r="E1112" s="285"/>
      <c r="F1112" s="285">
        <v>0</v>
      </c>
      <c r="G1112" s="285">
        <v>0</v>
      </c>
      <c r="H1112" s="285">
        <v>0</v>
      </c>
      <c r="I1112" s="285"/>
      <c r="J1112" s="285">
        <v>0</v>
      </c>
      <c r="K1112" s="285">
        <v>0</v>
      </c>
      <c r="L1112" s="285">
        <v>0</v>
      </c>
      <c r="M1112" s="285"/>
      <c r="N1112" s="285">
        <v>0</v>
      </c>
    </row>
    <row r="1113" spans="1:14" x14ac:dyDescent="0.35">
      <c r="A1113" t="s">
        <v>527</v>
      </c>
      <c r="C1113" s="285"/>
      <c r="D1113" s="285" t="s">
        <v>593</v>
      </c>
      <c r="E1113" s="285"/>
      <c r="F1113" s="285">
        <v>0</v>
      </c>
      <c r="G1113" s="285">
        <v>0</v>
      </c>
      <c r="H1113" s="285">
        <v>0</v>
      </c>
      <c r="I1113" s="285"/>
      <c r="J1113" s="285">
        <v>0</v>
      </c>
      <c r="K1113" s="285">
        <v>0</v>
      </c>
      <c r="L1113" s="285">
        <v>0</v>
      </c>
      <c r="M1113" s="285"/>
      <c r="N1113" s="285">
        <v>0</v>
      </c>
    </row>
    <row r="1114" spans="1:14" x14ac:dyDescent="0.35">
      <c r="A1114" t="s">
        <v>527</v>
      </c>
      <c r="C1114" s="285">
        <v>51</v>
      </c>
      <c r="D1114" s="285" t="s">
        <v>594</v>
      </c>
      <c r="E1114" s="285"/>
      <c r="F1114" s="285">
        <v>0</v>
      </c>
      <c r="G1114" s="285">
        <v>0</v>
      </c>
      <c r="H1114" s="285">
        <v>0</v>
      </c>
      <c r="I1114" s="285"/>
      <c r="J1114" s="285">
        <v>0</v>
      </c>
      <c r="K1114" s="285">
        <v>0</v>
      </c>
      <c r="L1114" s="285">
        <v>0</v>
      </c>
      <c r="M1114" s="285"/>
      <c r="N1114" s="285">
        <v>0</v>
      </c>
    </row>
    <row r="1115" spans="1:14" x14ac:dyDescent="0.35">
      <c r="A1115" t="s">
        <v>527</v>
      </c>
      <c r="C1115" s="285">
        <v>52</v>
      </c>
      <c r="D1115" s="285" t="s">
        <v>592</v>
      </c>
      <c r="E1115" s="285"/>
      <c r="F1115" s="285">
        <v>0</v>
      </c>
      <c r="G1115" s="285">
        <v>0</v>
      </c>
      <c r="H1115" s="285">
        <v>0</v>
      </c>
      <c r="I1115" s="285"/>
      <c r="J1115" s="285">
        <v>0</v>
      </c>
      <c r="K1115" s="285">
        <v>0</v>
      </c>
      <c r="L1115" s="285">
        <v>0</v>
      </c>
      <c r="M1115" s="285"/>
      <c r="N1115" s="285">
        <v>0</v>
      </c>
    </row>
    <row r="1116" spans="1:14" x14ac:dyDescent="0.35">
      <c r="A1116" t="s">
        <v>527</v>
      </c>
      <c r="C1116" s="285"/>
      <c r="D1116" s="285" t="s">
        <v>595</v>
      </c>
      <c r="E1116" s="285"/>
      <c r="F1116" s="285">
        <v>82922350</v>
      </c>
      <c r="G1116" s="285">
        <v>-36000000</v>
      </c>
      <c r="H1116" s="285">
        <v>46922350</v>
      </c>
      <c r="I1116" s="285"/>
      <c r="J1116" s="285">
        <v>46922350</v>
      </c>
      <c r="K1116" s="285">
        <v>0</v>
      </c>
      <c r="L1116" s="285">
        <v>46922350</v>
      </c>
      <c r="M1116" s="285"/>
      <c r="N1116" s="285">
        <v>0</v>
      </c>
    </row>
    <row r="1117" spans="1:14" x14ac:dyDescent="0.35">
      <c r="A1117" t="s">
        <v>527</v>
      </c>
      <c r="C1117" s="285">
        <v>53</v>
      </c>
      <c r="D1117" s="285" t="s">
        <v>596</v>
      </c>
      <c r="E1117" s="285"/>
      <c r="F1117" s="285">
        <v>82922350</v>
      </c>
      <c r="G1117" s="285">
        <v>-36000000</v>
      </c>
      <c r="H1117" s="285">
        <v>46922350</v>
      </c>
      <c r="I1117" s="285"/>
      <c r="J1117" s="285">
        <v>46922350</v>
      </c>
      <c r="K1117" s="285">
        <v>0</v>
      </c>
      <c r="L1117" s="285">
        <v>46922350</v>
      </c>
      <c r="M1117" s="285"/>
      <c r="N1117" s="285">
        <v>0</v>
      </c>
    </row>
    <row r="1118" spans="1:14" x14ac:dyDescent="0.35">
      <c r="A1118" t="s">
        <v>527</v>
      </c>
      <c r="C1118" s="285"/>
      <c r="D1118" s="285" t="s">
        <v>597</v>
      </c>
      <c r="E1118" s="285"/>
      <c r="F1118" s="285">
        <v>136148530</v>
      </c>
      <c r="G1118" s="285">
        <v>0</v>
      </c>
      <c r="H1118" s="285">
        <v>136148530</v>
      </c>
      <c r="I1118" s="285"/>
      <c r="J1118" s="285">
        <v>136411674</v>
      </c>
      <c r="K1118" s="285">
        <v>0</v>
      </c>
      <c r="L1118" s="285">
        <v>136411674</v>
      </c>
      <c r="M1118" s="285"/>
      <c r="N1118" s="285">
        <v>-263144</v>
      </c>
    </row>
    <row r="1119" spans="1:14" x14ac:dyDescent="0.35">
      <c r="A1119" t="s">
        <v>527</v>
      </c>
      <c r="C1119" s="285">
        <v>54</v>
      </c>
      <c r="D1119" s="285" t="s">
        <v>598</v>
      </c>
      <c r="E1119" s="285"/>
      <c r="F1119" s="285">
        <v>136148530</v>
      </c>
      <c r="G1119" s="285">
        <v>0</v>
      </c>
      <c r="H1119" s="285">
        <v>136148530</v>
      </c>
      <c r="I1119" s="285"/>
      <c r="J1119" s="285">
        <v>136411674</v>
      </c>
      <c r="K1119" s="285">
        <v>0</v>
      </c>
      <c r="L1119" s="285">
        <v>136411674</v>
      </c>
      <c r="M1119" s="285"/>
      <c r="N1119" s="285">
        <v>-263144</v>
      </c>
    </row>
    <row r="1120" spans="1:14" x14ac:dyDescent="0.35">
      <c r="A1120" t="s">
        <v>527</v>
      </c>
      <c r="C1120" s="285"/>
      <c r="D1120" s="285" t="s">
        <v>359</v>
      </c>
      <c r="E1120" s="285"/>
      <c r="F1120" s="285">
        <v>0</v>
      </c>
      <c r="G1120" s="285">
        <v>0</v>
      </c>
      <c r="H1120" s="285">
        <v>0</v>
      </c>
      <c r="I1120" s="285">
        <v>808920</v>
      </c>
      <c r="J1120" s="285">
        <v>0</v>
      </c>
      <c r="K1120" s="285">
        <v>0</v>
      </c>
      <c r="L1120" s="285">
        <v>0</v>
      </c>
      <c r="M1120" s="285"/>
      <c r="N1120" s="285">
        <v>0</v>
      </c>
    </row>
    <row r="1121" spans="1:14" x14ac:dyDescent="0.35">
      <c r="A1121" t="s">
        <v>527</v>
      </c>
      <c r="C1121" s="285">
        <v>55</v>
      </c>
      <c r="D1121" s="285" t="s">
        <v>599</v>
      </c>
      <c r="E1121" s="285"/>
      <c r="F1121" s="285">
        <v>0</v>
      </c>
      <c r="G1121" s="285">
        <v>0</v>
      </c>
      <c r="H1121" s="285">
        <v>0</v>
      </c>
      <c r="I1121" s="285"/>
      <c r="J1121" s="285"/>
      <c r="K1121" s="285">
        <v>0</v>
      </c>
      <c r="L1121" s="285">
        <v>0</v>
      </c>
      <c r="M1121" s="285"/>
      <c r="N1121" s="285">
        <v>0</v>
      </c>
    </row>
    <row r="1122" spans="1:14" x14ac:dyDescent="0.35">
      <c r="A1122" t="s">
        <v>527</v>
      </c>
      <c r="B1122" t="s">
        <v>615</v>
      </c>
      <c r="C1122" t="s">
        <v>529</v>
      </c>
      <c r="D1122" t="s">
        <v>530</v>
      </c>
      <c r="F1122" t="s">
        <v>531</v>
      </c>
      <c r="J1122" t="s">
        <v>532</v>
      </c>
      <c r="N1122" t="s">
        <v>533</v>
      </c>
    </row>
    <row r="1123" spans="1:14" x14ac:dyDescent="0.35">
      <c r="A1123" t="s">
        <v>527</v>
      </c>
      <c r="F1123" t="s">
        <v>534</v>
      </c>
      <c r="G1123" t="s">
        <v>535</v>
      </c>
      <c r="H1123" t="s">
        <v>536</v>
      </c>
      <c r="J1123" t="s">
        <v>534</v>
      </c>
      <c r="K1123" t="s">
        <v>535</v>
      </c>
      <c r="L1123" t="s">
        <v>536</v>
      </c>
    </row>
    <row r="1124" spans="1:14" x14ac:dyDescent="0.35">
      <c r="A1124" t="s">
        <v>527</v>
      </c>
      <c r="C1124" t="s">
        <v>537</v>
      </c>
      <c r="F1124">
        <v>0</v>
      </c>
      <c r="G1124">
        <v>0</v>
      </c>
      <c r="H1124">
        <v>0</v>
      </c>
      <c r="J1124">
        <v>0</v>
      </c>
      <c r="K1124">
        <v>0</v>
      </c>
      <c r="L1124">
        <v>0</v>
      </c>
      <c r="N1124">
        <v>0</v>
      </c>
    </row>
    <row r="1125" spans="1:14" x14ac:dyDescent="0.35">
      <c r="A1125" t="s">
        <v>527</v>
      </c>
      <c r="C1125">
        <v>1</v>
      </c>
      <c r="D1125" t="s">
        <v>538</v>
      </c>
      <c r="F1125">
        <v>0</v>
      </c>
      <c r="G1125">
        <v>0</v>
      </c>
      <c r="H1125">
        <v>0</v>
      </c>
      <c r="J1125">
        <v>0</v>
      </c>
      <c r="K1125">
        <v>0</v>
      </c>
      <c r="L1125">
        <v>0</v>
      </c>
      <c r="N1125">
        <v>0</v>
      </c>
    </row>
    <row r="1126" spans="1:14" x14ac:dyDescent="0.35">
      <c r="A1126" t="s">
        <v>527</v>
      </c>
      <c r="C1126">
        <v>2</v>
      </c>
      <c r="D1126" t="s">
        <v>539</v>
      </c>
      <c r="F1126">
        <v>0</v>
      </c>
      <c r="G1126">
        <v>0</v>
      </c>
      <c r="H1126">
        <v>0</v>
      </c>
      <c r="J1126">
        <v>0</v>
      </c>
      <c r="K1126">
        <v>0</v>
      </c>
      <c r="L1126">
        <v>0</v>
      </c>
      <c r="N1126">
        <v>0</v>
      </c>
    </row>
    <row r="1127" spans="1:14" x14ac:dyDescent="0.35">
      <c r="A1127" t="s">
        <v>527</v>
      </c>
      <c r="C1127" t="s">
        <v>540</v>
      </c>
      <c r="F1127">
        <v>3862156681</v>
      </c>
      <c r="G1127">
        <v>655485560</v>
      </c>
      <c r="H1127">
        <v>4517642241</v>
      </c>
      <c r="J1127">
        <v>4387504571</v>
      </c>
      <c r="K1127">
        <v>147978251</v>
      </c>
      <c r="L1127">
        <v>4535482822</v>
      </c>
      <c r="N1127">
        <v>-17840581</v>
      </c>
    </row>
    <row r="1128" spans="1:14" x14ac:dyDescent="0.35">
      <c r="A1128" t="s">
        <v>527</v>
      </c>
      <c r="D1128" t="s">
        <v>541</v>
      </c>
      <c r="F1128">
        <v>785710009</v>
      </c>
      <c r="G1128">
        <v>-68605632</v>
      </c>
      <c r="H1128">
        <v>717104377</v>
      </c>
      <c r="J1128">
        <v>0</v>
      </c>
      <c r="K1128">
        <v>455173707</v>
      </c>
      <c r="L1128">
        <v>455173707</v>
      </c>
      <c r="N1128">
        <v>261930670</v>
      </c>
    </row>
    <row r="1129" spans="1:14" x14ac:dyDescent="0.35">
      <c r="A1129" t="s">
        <v>527</v>
      </c>
      <c r="C1129">
        <v>3</v>
      </c>
      <c r="D1129" t="s">
        <v>542</v>
      </c>
      <c r="F1129">
        <v>785710009</v>
      </c>
      <c r="G1129">
        <v>-68605632</v>
      </c>
      <c r="H1129">
        <v>717104377</v>
      </c>
      <c r="J1129">
        <v>0</v>
      </c>
      <c r="K1129">
        <v>455173707</v>
      </c>
      <c r="L1129">
        <v>455173707</v>
      </c>
      <c r="N1129">
        <v>261930670</v>
      </c>
    </row>
    <row r="1130" spans="1:14" x14ac:dyDescent="0.35">
      <c r="A1130" t="s">
        <v>527</v>
      </c>
      <c r="C1130">
        <v>4</v>
      </c>
      <c r="D1130" t="s">
        <v>543</v>
      </c>
      <c r="F1130">
        <v>0</v>
      </c>
      <c r="G1130">
        <v>0</v>
      </c>
      <c r="H1130">
        <v>0</v>
      </c>
      <c r="J1130">
        <v>0</v>
      </c>
      <c r="K1130">
        <v>0</v>
      </c>
      <c r="L1130">
        <v>0</v>
      </c>
      <c r="N1130">
        <v>0</v>
      </c>
    </row>
    <row r="1131" spans="1:14" x14ac:dyDescent="0.35">
      <c r="A1131" t="s">
        <v>527</v>
      </c>
      <c r="C1131">
        <v>5</v>
      </c>
      <c r="D1131" t="s">
        <v>544</v>
      </c>
      <c r="F1131">
        <v>0</v>
      </c>
      <c r="G1131">
        <v>0</v>
      </c>
      <c r="H1131">
        <v>0</v>
      </c>
      <c r="J1131">
        <v>0</v>
      </c>
      <c r="K1131">
        <v>0</v>
      </c>
      <c r="L1131">
        <v>0</v>
      </c>
      <c r="N1131">
        <v>0</v>
      </c>
    </row>
    <row r="1132" spans="1:14" x14ac:dyDescent="0.35">
      <c r="A1132" t="s">
        <v>527</v>
      </c>
      <c r="C1132">
        <v>6</v>
      </c>
      <c r="D1132" t="s">
        <v>545</v>
      </c>
      <c r="F1132">
        <v>0</v>
      </c>
      <c r="G1132">
        <v>0</v>
      </c>
      <c r="H1132">
        <v>0</v>
      </c>
      <c r="J1132">
        <v>0</v>
      </c>
      <c r="K1132">
        <v>0</v>
      </c>
      <c r="L1132">
        <v>0</v>
      </c>
      <c r="N1132">
        <v>0</v>
      </c>
    </row>
    <row r="1133" spans="1:14" x14ac:dyDescent="0.35">
      <c r="A1133" t="s">
        <v>527</v>
      </c>
      <c r="C1133">
        <v>7</v>
      </c>
      <c r="D1133" t="s">
        <v>454</v>
      </c>
      <c r="F1133">
        <v>0</v>
      </c>
      <c r="G1133">
        <v>0</v>
      </c>
      <c r="H1133">
        <v>0</v>
      </c>
      <c r="J1133">
        <v>0</v>
      </c>
      <c r="K1133">
        <v>0</v>
      </c>
      <c r="L1133">
        <v>0</v>
      </c>
      <c r="N1133">
        <v>0</v>
      </c>
    </row>
    <row r="1134" spans="1:14" x14ac:dyDescent="0.35">
      <c r="A1134" t="s">
        <v>527</v>
      </c>
      <c r="D1134" t="s">
        <v>546</v>
      </c>
      <c r="F1134">
        <v>0</v>
      </c>
      <c r="G1134">
        <v>0</v>
      </c>
      <c r="H1134">
        <v>0</v>
      </c>
      <c r="J1134">
        <v>0</v>
      </c>
      <c r="K1134">
        <v>0</v>
      </c>
      <c r="L1134">
        <v>0</v>
      </c>
      <c r="N1134">
        <v>0</v>
      </c>
    </row>
    <row r="1135" spans="1:14" x14ac:dyDescent="0.35">
      <c r="A1135" t="s">
        <v>527</v>
      </c>
      <c r="C1135">
        <v>8</v>
      </c>
      <c r="D1135" t="s">
        <v>547</v>
      </c>
      <c r="F1135">
        <v>0</v>
      </c>
      <c r="G1135">
        <v>0</v>
      </c>
      <c r="H1135">
        <v>0</v>
      </c>
      <c r="J1135">
        <v>0</v>
      </c>
      <c r="K1135">
        <v>0</v>
      </c>
      <c r="L1135">
        <v>0</v>
      </c>
      <c r="N1135">
        <v>0</v>
      </c>
    </row>
    <row r="1136" spans="1:14" x14ac:dyDescent="0.35">
      <c r="A1136" t="s">
        <v>527</v>
      </c>
      <c r="C1136">
        <v>9</v>
      </c>
      <c r="D1136" t="s">
        <v>548</v>
      </c>
      <c r="F1136">
        <v>0</v>
      </c>
      <c r="G1136">
        <v>0</v>
      </c>
      <c r="H1136">
        <v>0</v>
      </c>
      <c r="J1136">
        <v>0</v>
      </c>
      <c r="K1136">
        <v>0</v>
      </c>
      <c r="L1136">
        <v>0</v>
      </c>
      <c r="N1136">
        <v>0</v>
      </c>
    </row>
    <row r="1137" spans="1:14" x14ac:dyDescent="0.35">
      <c r="A1137" t="s">
        <v>527</v>
      </c>
      <c r="C1137">
        <v>10</v>
      </c>
      <c r="D1137" t="s">
        <v>549</v>
      </c>
      <c r="F1137">
        <v>0</v>
      </c>
      <c r="G1137">
        <v>0</v>
      </c>
      <c r="H1137">
        <v>0</v>
      </c>
      <c r="J1137">
        <v>0</v>
      </c>
      <c r="K1137">
        <v>0</v>
      </c>
      <c r="L1137">
        <v>0</v>
      </c>
      <c r="N1137">
        <v>0</v>
      </c>
    </row>
    <row r="1138" spans="1:14" x14ac:dyDescent="0.35">
      <c r="A1138" t="s">
        <v>527</v>
      </c>
      <c r="C1138">
        <v>11</v>
      </c>
      <c r="D1138" t="s">
        <v>550</v>
      </c>
      <c r="F1138">
        <v>0</v>
      </c>
      <c r="G1138">
        <v>0</v>
      </c>
      <c r="H1138">
        <v>0</v>
      </c>
      <c r="J1138">
        <v>0</v>
      </c>
      <c r="K1138">
        <v>0</v>
      </c>
      <c r="L1138">
        <v>0</v>
      </c>
      <c r="N1138">
        <v>0</v>
      </c>
    </row>
    <row r="1139" spans="1:14" x14ac:dyDescent="0.35">
      <c r="A1139" t="s">
        <v>527</v>
      </c>
      <c r="C1139">
        <v>12</v>
      </c>
      <c r="D1139" t="s">
        <v>551</v>
      </c>
      <c r="F1139">
        <v>0</v>
      </c>
      <c r="G1139">
        <v>0</v>
      </c>
      <c r="H1139">
        <v>0</v>
      </c>
      <c r="J1139">
        <v>0</v>
      </c>
      <c r="K1139">
        <v>0</v>
      </c>
      <c r="L1139">
        <v>0</v>
      </c>
      <c r="N1139">
        <v>0</v>
      </c>
    </row>
    <row r="1140" spans="1:14" x14ac:dyDescent="0.35">
      <c r="A1140" t="s">
        <v>527</v>
      </c>
      <c r="C1140">
        <v>13</v>
      </c>
      <c r="D1140" t="s">
        <v>552</v>
      </c>
      <c r="F1140">
        <v>0</v>
      </c>
      <c r="G1140">
        <v>0</v>
      </c>
      <c r="H1140">
        <v>0</v>
      </c>
      <c r="J1140">
        <v>0</v>
      </c>
      <c r="K1140">
        <v>0</v>
      </c>
      <c r="L1140">
        <v>0</v>
      </c>
      <c r="N1140">
        <v>0</v>
      </c>
    </row>
    <row r="1141" spans="1:14" x14ac:dyDescent="0.35">
      <c r="A1141" t="s">
        <v>527</v>
      </c>
      <c r="C1141">
        <v>14</v>
      </c>
      <c r="D1141" t="s">
        <v>553</v>
      </c>
      <c r="F1141">
        <v>0</v>
      </c>
      <c r="G1141">
        <v>0</v>
      </c>
      <c r="H1141">
        <v>0</v>
      </c>
      <c r="J1141">
        <v>0</v>
      </c>
      <c r="K1141">
        <v>0</v>
      </c>
      <c r="L1141">
        <v>0</v>
      </c>
      <c r="N1141">
        <v>0</v>
      </c>
    </row>
    <row r="1142" spans="1:14" x14ac:dyDescent="0.35">
      <c r="A1142" t="s">
        <v>527</v>
      </c>
      <c r="C1142">
        <v>15</v>
      </c>
      <c r="D1142" t="s">
        <v>554</v>
      </c>
      <c r="F1142">
        <v>0</v>
      </c>
      <c r="G1142">
        <v>0</v>
      </c>
      <c r="H1142">
        <v>0</v>
      </c>
      <c r="J1142">
        <v>0</v>
      </c>
      <c r="K1142">
        <v>0</v>
      </c>
      <c r="L1142">
        <v>0</v>
      </c>
      <c r="N1142">
        <v>0</v>
      </c>
    </row>
    <row r="1143" spans="1:14" x14ac:dyDescent="0.35">
      <c r="A1143" t="s">
        <v>527</v>
      </c>
      <c r="D1143" t="s">
        <v>555</v>
      </c>
      <c r="F1143">
        <v>131712055</v>
      </c>
      <c r="G1143">
        <v>0</v>
      </c>
      <c r="H1143">
        <v>131712055</v>
      </c>
      <c r="J1143">
        <v>0</v>
      </c>
      <c r="K1143">
        <v>2297673</v>
      </c>
      <c r="L1143">
        <v>2297673</v>
      </c>
      <c r="N1143">
        <v>129414382</v>
      </c>
    </row>
    <row r="1144" spans="1:14" x14ac:dyDescent="0.35">
      <c r="A1144" t="s">
        <v>527</v>
      </c>
      <c r="C1144">
        <v>16</v>
      </c>
      <c r="D1144" t="s">
        <v>550</v>
      </c>
      <c r="F1144">
        <v>0</v>
      </c>
      <c r="G1144">
        <v>0</v>
      </c>
      <c r="H1144">
        <v>0</v>
      </c>
      <c r="J1144">
        <v>0</v>
      </c>
      <c r="K1144">
        <v>0</v>
      </c>
      <c r="L1144">
        <v>0</v>
      </c>
      <c r="N1144">
        <v>0</v>
      </c>
    </row>
    <row r="1145" spans="1:14" x14ac:dyDescent="0.35">
      <c r="A1145" t="s">
        <v>527</v>
      </c>
      <c r="C1145">
        <v>17</v>
      </c>
      <c r="D1145" t="s">
        <v>556</v>
      </c>
      <c r="F1145">
        <v>0</v>
      </c>
      <c r="G1145">
        <v>0</v>
      </c>
      <c r="H1145">
        <v>0</v>
      </c>
      <c r="J1145">
        <v>0</v>
      </c>
      <c r="K1145">
        <v>0</v>
      </c>
      <c r="L1145">
        <v>0</v>
      </c>
      <c r="N1145">
        <v>0</v>
      </c>
    </row>
    <row r="1146" spans="1:14" x14ac:dyDescent="0.35">
      <c r="A1146" t="s">
        <v>527</v>
      </c>
      <c r="C1146">
        <v>18</v>
      </c>
      <c r="D1146" t="s">
        <v>557</v>
      </c>
      <c r="F1146">
        <v>0</v>
      </c>
      <c r="G1146">
        <v>0</v>
      </c>
      <c r="H1146">
        <v>0</v>
      </c>
      <c r="J1146">
        <v>0</v>
      </c>
      <c r="K1146">
        <v>0</v>
      </c>
      <c r="L1146">
        <v>0</v>
      </c>
      <c r="N1146">
        <v>0</v>
      </c>
    </row>
    <row r="1147" spans="1:14" x14ac:dyDescent="0.35">
      <c r="A1147" t="s">
        <v>527</v>
      </c>
      <c r="C1147">
        <v>19</v>
      </c>
      <c r="D1147" t="s">
        <v>558</v>
      </c>
      <c r="F1147">
        <v>0</v>
      </c>
      <c r="G1147">
        <v>0</v>
      </c>
      <c r="H1147">
        <v>0</v>
      </c>
      <c r="J1147">
        <v>0</v>
      </c>
      <c r="K1147">
        <v>0</v>
      </c>
      <c r="L1147">
        <v>0</v>
      </c>
      <c r="N1147">
        <v>0</v>
      </c>
    </row>
    <row r="1148" spans="1:14" x14ac:dyDescent="0.35">
      <c r="A1148" t="s">
        <v>527</v>
      </c>
      <c r="C1148">
        <v>20</v>
      </c>
      <c r="D1148" t="s">
        <v>559</v>
      </c>
      <c r="F1148">
        <v>0</v>
      </c>
      <c r="G1148">
        <v>0</v>
      </c>
      <c r="H1148">
        <v>0</v>
      </c>
      <c r="J1148">
        <v>0</v>
      </c>
      <c r="K1148">
        <v>0</v>
      </c>
      <c r="L1148">
        <v>0</v>
      </c>
      <c r="N1148">
        <v>0</v>
      </c>
    </row>
    <row r="1149" spans="1:14" x14ac:dyDescent="0.35">
      <c r="A1149" t="s">
        <v>527</v>
      </c>
      <c r="C1149">
        <v>21</v>
      </c>
      <c r="D1149" t="s">
        <v>560</v>
      </c>
      <c r="F1149">
        <v>0</v>
      </c>
      <c r="G1149">
        <v>0</v>
      </c>
      <c r="H1149">
        <v>0</v>
      </c>
      <c r="J1149">
        <v>0</v>
      </c>
      <c r="K1149">
        <v>0</v>
      </c>
      <c r="L1149">
        <v>0</v>
      </c>
      <c r="N1149">
        <v>0</v>
      </c>
    </row>
    <row r="1150" spans="1:14" x14ac:dyDescent="0.35">
      <c r="A1150" t="s">
        <v>527</v>
      </c>
      <c r="C1150">
        <v>22</v>
      </c>
      <c r="D1150" t="s">
        <v>561</v>
      </c>
      <c r="F1150">
        <v>0</v>
      </c>
      <c r="G1150">
        <v>0</v>
      </c>
      <c r="H1150">
        <v>0</v>
      </c>
      <c r="J1150">
        <v>0</v>
      </c>
      <c r="K1150">
        <v>0</v>
      </c>
      <c r="L1150">
        <v>0</v>
      </c>
      <c r="N1150">
        <v>0</v>
      </c>
    </row>
    <row r="1151" spans="1:14" x14ac:dyDescent="0.35">
      <c r="A1151" t="s">
        <v>527</v>
      </c>
      <c r="C1151">
        <v>23</v>
      </c>
      <c r="D1151" t="s">
        <v>562</v>
      </c>
      <c r="F1151">
        <v>0</v>
      </c>
      <c r="G1151">
        <v>0</v>
      </c>
      <c r="H1151">
        <v>0</v>
      </c>
      <c r="J1151">
        <v>0</v>
      </c>
      <c r="K1151">
        <v>0</v>
      </c>
      <c r="L1151">
        <v>0</v>
      </c>
      <c r="N1151">
        <v>0</v>
      </c>
    </row>
    <row r="1152" spans="1:14" x14ac:dyDescent="0.35">
      <c r="A1152" t="s">
        <v>527</v>
      </c>
      <c r="C1152">
        <v>24</v>
      </c>
      <c r="D1152" t="s">
        <v>563</v>
      </c>
      <c r="F1152">
        <v>0</v>
      </c>
      <c r="G1152">
        <v>0</v>
      </c>
      <c r="H1152">
        <v>0</v>
      </c>
      <c r="J1152">
        <v>0</v>
      </c>
      <c r="K1152">
        <v>0</v>
      </c>
      <c r="L1152">
        <v>0</v>
      </c>
      <c r="N1152">
        <v>0</v>
      </c>
    </row>
    <row r="1153" spans="1:14" x14ac:dyDescent="0.35">
      <c r="A1153" t="s">
        <v>527</v>
      </c>
      <c r="C1153">
        <v>25</v>
      </c>
      <c r="D1153" t="s">
        <v>564</v>
      </c>
      <c r="F1153">
        <v>131712055</v>
      </c>
      <c r="G1153">
        <v>0</v>
      </c>
      <c r="H1153">
        <v>131712055</v>
      </c>
      <c r="J1153">
        <v>0</v>
      </c>
      <c r="K1153">
        <v>2297673</v>
      </c>
      <c r="L1153">
        <v>2297673</v>
      </c>
      <c r="N1153">
        <v>129414382</v>
      </c>
    </row>
    <row r="1154" spans="1:14" x14ac:dyDescent="0.35">
      <c r="A1154" t="s">
        <v>527</v>
      </c>
      <c r="D1154" t="s">
        <v>565</v>
      </c>
      <c r="F1154">
        <v>2827441384</v>
      </c>
      <c r="G1154">
        <v>720514842</v>
      </c>
      <c r="H1154">
        <v>3547956226</v>
      </c>
      <c r="J1154">
        <v>3548374546</v>
      </c>
      <c r="K1154">
        <v>0</v>
      </c>
      <c r="L1154">
        <v>3548374546</v>
      </c>
      <c r="N1154">
        <v>-418320</v>
      </c>
    </row>
    <row r="1155" spans="1:14" x14ac:dyDescent="0.35">
      <c r="A1155" t="s">
        <v>527</v>
      </c>
      <c r="C1155">
        <v>26</v>
      </c>
      <c r="D1155" t="s">
        <v>432</v>
      </c>
      <c r="F1155">
        <v>72076514</v>
      </c>
      <c r="G1155">
        <v>704638</v>
      </c>
      <c r="H1155">
        <v>72781152</v>
      </c>
      <c r="J1155">
        <v>72781152</v>
      </c>
      <c r="K1155">
        <v>0</v>
      </c>
      <c r="L1155">
        <v>72781152</v>
      </c>
      <c r="N1155">
        <v>0</v>
      </c>
    </row>
    <row r="1156" spans="1:14" x14ac:dyDescent="0.35">
      <c r="A1156" t="s">
        <v>527</v>
      </c>
      <c r="C1156">
        <v>27</v>
      </c>
      <c r="D1156" t="s">
        <v>566</v>
      </c>
      <c r="F1156">
        <v>94450583</v>
      </c>
      <c r="G1156">
        <v>0</v>
      </c>
      <c r="H1156">
        <v>94450583</v>
      </c>
      <c r="J1156">
        <v>94450583</v>
      </c>
      <c r="K1156">
        <v>0</v>
      </c>
      <c r="L1156">
        <v>94450583</v>
      </c>
      <c r="N1156">
        <v>0</v>
      </c>
    </row>
    <row r="1157" spans="1:14" x14ac:dyDescent="0.35">
      <c r="A1157" t="s">
        <v>527</v>
      </c>
      <c r="C1157">
        <v>28</v>
      </c>
      <c r="D1157" t="s">
        <v>567</v>
      </c>
      <c r="F1157">
        <v>0</v>
      </c>
      <c r="G1157">
        <v>603805523</v>
      </c>
      <c r="H1157">
        <v>603805523</v>
      </c>
      <c r="J1157">
        <v>603805523</v>
      </c>
      <c r="K1157">
        <v>0</v>
      </c>
      <c r="L1157">
        <v>603805523</v>
      </c>
      <c r="N1157">
        <v>0</v>
      </c>
    </row>
    <row r="1158" spans="1:14" x14ac:dyDescent="0.35">
      <c r="A1158" t="s">
        <v>527</v>
      </c>
      <c r="C1158" t="s">
        <v>568</v>
      </c>
      <c r="D1158" t="s">
        <v>434</v>
      </c>
      <c r="F1158">
        <v>0</v>
      </c>
      <c r="G1158">
        <v>0</v>
      </c>
      <c r="H1158">
        <v>0</v>
      </c>
      <c r="J1158">
        <v>0</v>
      </c>
      <c r="K1158">
        <v>0</v>
      </c>
      <c r="L1158">
        <v>0</v>
      </c>
      <c r="N1158">
        <v>0</v>
      </c>
    </row>
    <row r="1159" spans="1:14" x14ac:dyDescent="0.35">
      <c r="A1159" t="s">
        <v>527</v>
      </c>
      <c r="C1159" t="s">
        <v>569</v>
      </c>
      <c r="D1159" t="s">
        <v>570</v>
      </c>
      <c r="F1159">
        <v>2657021100</v>
      </c>
      <c r="G1159">
        <v>0</v>
      </c>
      <c r="H1159">
        <v>2657021100</v>
      </c>
      <c r="J1159">
        <v>2657021100</v>
      </c>
      <c r="K1159">
        <v>0</v>
      </c>
      <c r="L1159">
        <v>2657021100</v>
      </c>
      <c r="N1159">
        <v>0</v>
      </c>
    </row>
    <row r="1160" spans="1:14" x14ac:dyDescent="0.35">
      <c r="A1160" t="s">
        <v>527</v>
      </c>
      <c r="C1160">
        <v>30</v>
      </c>
      <c r="D1160" t="s">
        <v>571</v>
      </c>
      <c r="F1160">
        <v>0</v>
      </c>
      <c r="G1160">
        <v>68605632</v>
      </c>
      <c r="H1160">
        <v>68605632</v>
      </c>
      <c r="J1160">
        <v>68605632</v>
      </c>
      <c r="K1160">
        <v>0</v>
      </c>
      <c r="L1160">
        <v>68605632</v>
      </c>
      <c r="N1160">
        <v>0</v>
      </c>
    </row>
    <row r="1161" spans="1:14" x14ac:dyDescent="0.35">
      <c r="A1161" t="s">
        <v>527</v>
      </c>
      <c r="C1161">
        <v>31</v>
      </c>
      <c r="D1161" t="s">
        <v>572</v>
      </c>
      <c r="F1161">
        <v>0</v>
      </c>
      <c r="G1161">
        <v>0</v>
      </c>
      <c r="H1161">
        <v>0</v>
      </c>
      <c r="J1161">
        <v>0</v>
      </c>
      <c r="K1161">
        <v>0</v>
      </c>
      <c r="L1161">
        <v>0</v>
      </c>
      <c r="N1161">
        <v>0</v>
      </c>
    </row>
    <row r="1162" spans="1:14" x14ac:dyDescent="0.35">
      <c r="A1162" t="s">
        <v>527</v>
      </c>
      <c r="C1162">
        <v>32</v>
      </c>
      <c r="D1162" t="s">
        <v>573</v>
      </c>
      <c r="F1162">
        <v>3893187</v>
      </c>
      <c r="G1162">
        <v>0</v>
      </c>
      <c r="H1162">
        <v>3893187</v>
      </c>
      <c r="J1162">
        <v>4311507</v>
      </c>
      <c r="K1162">
        <v>0</v>
      </c>
      <c r="L1162">
        <v>4311507</v>
      </c>
      <c r="N1162">
        <v>-418320</v>
      </c>
    </row>
    <row r="1163" spans="1:14" x14ac:dyDescent="0.35">
      <c r="A1163" t="s">
        <v>527</v>
      </c>
      <c r="C1163">
        <v>33</v>
      </c>
      <c r="D1163" t="s">
        <v>574</v>
      </c>
      <c r="F1163">
        <v>0</v>
      </c>
      <c r="G1163">
        <v>0</v>
      </c>
      <c r="H1163">
        <v>0</v>
      </c>
      <c r="J1163">
        <v>0</v>
      </c>
      <c r="K1163">
        <v>0</v>
      </c>
      <c r="L1163">
        <v>0</v>
      </c>
      <c r="N1163">
        <v>0</v>
      </c>
    </row>
    <row r="1164" spans="1:14" x14ac:dyDescent="0.35">
      <c r="A1164" t="s">
        <v>527</v>
      </c>
      <c r="C1164">
        <v>34</v>
      </c>
      <c r="D1164" t="s">
        <v>575</v>
      </c>
      <c r="F1164">
        <v>0</v>
      </c>
      <c r="G1164">
        <v>0</v>
      </c>
      <c r="H1164">
        <v>0</v>
      </c>
      <c r="J1164">
        <v>0</v>
      </c>
      <c r="K1164">
        <v>0</v>
      </c>
      <c r="L1164">
        <v>0</v>
      </c>
      <c r="N1164">
        <v>0</v>
      </c>
    </row>
    <row r="1165" spans="1:14" x14ac:dyDescent="0.35">
      <c r="A1165" t="s">
        <v>527</v>
      </c>
      <c r="C1165">
        <v>35</v>
      </c>
      <c r="D1165" t="s">
        <v>576</v>
      </c>
      <c r="F1165">
        <v>0</v>
      </c>
      <c r="G1165">
        <v>0</v>
      </c>
      <c r="H1165">
        <v>0</v>
      </c>
      <c r="J1165">
        <v>0</v>
      </c>
      <c r="K1165">
        <v>0</v>
      </c>
      <c r="L1165">
        <v>0</v>
      </c>
      <c r="N1165">
        <v>0</v>
      </c>
    </row>
    <row r="1166" spans="1:14" x14ac:dyDescent="0.35">
      <c r="A1166" t="s">
        <v>527</v>
      </c>
      <c r="C1166">
        <v>36</v>
      </c>
      <c r="D1166" t="s">
        <v>577</v>
      </c>
      <c r="F1166">
        <v>0</v>
      </c>
      <c r="G1166">
        <v>0</v>
      </c>
      <c r="H1166">
        <v>0</v>
      </c>
      <c r="J1166">
        <v>0</v>
      </c>
      <c r="K1166">
        <v>0</v>
      </c>
      <c r="L1166">
        <v>0</v>
      </c>
      <c r="N1166">
        <v>0</v>
      </c>
    </row>
    <row r="1167" spans="1:14" x14ac:dyDescent="0.35">
      <c r="A1167" t="s">
        <v>527</v>
      </c>
      <c r="C1167">
        <v>37</v>
      </c>
      <c r="D1167" t="s">
        <v>578</v>
      </c>
      <c r="F1167">
        <v>0</v>
      </c>
      <c r="G1167">
        <v>47399049</v>
      </c>
      <c r="H1167">
        <v>47399049</v>
      </c>
      <c r="J1167">
        <v>47399049</v>
      </c>
      <c r="K1167">
        <v>0</v>
      </c>
      <c r="L1167">
        <v>47399049</v>
      </c>
      <c r="N1167">
        <v>0</v>
      </c>
    </row>
    <row r="1168" spans="1:14" x14ac:dyDescent="0.35">
      <c r="A1168" t="s">
        <v>527</v>
      </c>
      <c r="C1168">
        <v>38</v>
      </c>
      <c r="D1168" t="s">
        <v>579</v>
      </c>
      <c r="F1168">
        <v>0</v>
      </c>
      <c r="G1168">
        <v>0</v>
      </c>
      <c r="H1168">
        <v>0</v>
      </c>
      <c r="J1168">
        <v>0</v>
      </c>
      <c r="K1168">
        <v>0</v>
      </c>
      <c r="L1168">
        <v>0</v>
      </c>
      <c r="N1168">
        <v>0</v>
      </c>
    </row>
    <row r="1169" spans="1:14" x14ac:dyDescent="0.35">
      <c r="A1169" t="s">
        <v>527</v>
      </c>
      <c r="C1169">
        <v>39</v>
      </c>
      <c r="D1169" t="s">
        <v>580</v>
      </c>
      <c r="F1169">
        <v>0</v>
      </c>
      <c r="G1169">
        <v>0</v>
      </c>
      <c r="H1169">
        <v>0</v>
      </c>
      <c r="J1169">
        <v>0</v>
      </c>
      <c r="K1169">
        <v>0</v>
      </c>
      <c r="L1169">
        <v>0</v>
      </c>
      <c r="N1169">
        <v>0</v>
      </c>
    </row>
    <row r="1170" spans="1:14" x14ac:dyDescent="0.35">
      <c r="A1170" t="s">
        <v>527</v>
      </c>
      <c r="D1170" t="s">
        <v>581</v>
      </c>
      <c r="F1170">
        <v>0</v>
      </c>
      <c r="G1170">
        <v>0</v>
      </c>
      <c r="H1170">
        <v>0</v>
      </c>
      <c r="J1170">
        <v>414840650</v>
      </c>
      <c r="K1170">
        <v>0</v>
      </c>
      <c r="L1170">
        <v>414840650</v>
      </c>
      <c r="N1170">
        <v>-414840650</v>
      </c>
    </row>
    <row r="1171" spans="1:14" x14ac:dyDescent="0.35">
      <c r="A1171" t="s">
        <v>527</v>
      </c>
      <c r="C1171">
        <v>40</v>
      </c>
      <c r="D1171" t="s">
        <v>582</v>
      </c>
      <c r="F1171">
        <v>0</v>
      </c>
      <c r="G1171">
        <v>0</v>
      </c>
      <c r="H1171">
        <v>0</v>
      </c>
      <c r="J1171">
        <v>254245872</v>
      </c>
      <c r="K1171">
        <v>0</v>
      </c>
      <c r="L1171">
        <v>254245872</v>
      </c>
      <c r="N1171">
        <v>-254245872</v>
      </c>
    </row>
    <row r="1172" spans="1:14" x14ac:dyDescent="0.35">
      <c r="A1172" t="s">
        <v>527</v>
      </c>
      <c r="C1172">
        <v>41</v>
      </c>
      <c r="D1172" t="s">
        <v>583</v>
      </c>
      <c r="F1172">
        <v>0</v>
      </c>
      <c r="G1172">
        <v>0</v>
      </c>
      <c r="H1172">
        <v>0</v>
      </c>
      <c r="J1172">
        <v>20188742</v>
      </c>
      <c r="K1172">
        <v>0</v>
      </c>
      <c r="L1172">
        <v>20188742</v>
      </c>
      <c r="N1172">
        <v>-20188742</v>
      </c>
    </row>
    <row r="1173" spans="1:14" x14ac:dyDescent="0.35">
      <c r="A1173" t="s">
        <v>527</v>
      </c>
      <c r="C1173">
        <v>42</v>
      </c>
      <c r="D1173" t="s">
        <v>584</v>
      </c>
      <c r="F1173">
        <v>0</v>
      </c>
      <c r="G1173">
        <v>0</v>
      </c>
      <c r="H1173">
        <v>0</v>
      </c>
      <c r="J1173">
        <v>25235930</v>
      </c>
      <c r="K1173">
        <v>0</v>
      </c>
      <c r="L1173">
        <v>25235930</v>
      </c>
      <c r="N1173">
        <v>-25235930</v>
      </c>
    </row>
    <row r="1174" spans="1:14" x14ac:dyDescent="0.35">
      <c r="A1174" t="s">
        <v>527</v>
      </c>
      <c r="C1174">
        <v>43</v>
      </c>
      <c r="D1174" t="s">
        <v>585</v>
      </c>
      <c r="F1174">
        <v>0</v>
      </c>
      <c r="G1174">
        <v>0</v>
      </c>
      <c r="H1174">
        <v>0</v>
      </c>
      <c r="J1174">
        <v>93352383</v>
      </c>
      <c r="K1174">
        <v>0</v>
      </c>
      <c r="L1174">
        <v>93352383</v>
      </c>
      <c r="N1174">
        <v>-93352383</v>
      </c>
    </row>
    <row r="1175" spans="1:14" x14ac:dyDescent="0.35">
      <c r="A1175" t="s">
        <v>527</v>
      </c>
      <c r="C1175">
        <v>44</v>
      </c>
      <c r="D1175" t="s">
        <v>586</v>
      </c>
      <c r="F1175">
        <v>0</v>
      </c>
      <c r="G1175">
        <v>0</v>
      </c>
      <c r="H1175">
        <v>0</v>
      </c>
      <c r="J1175">
        <v>12617974</v>
      </c>
      <c r="K1175">
        <v>0</v>
      </c>
      <c r="L1175">
        <v>12617974</v>
      </c>
      <c r="N1175">
        <v>-12617974</v>
      </c>
    </row>
    <row r="1176" spans="1:14" x14ac:dyDescent="0.35">
      <c r="A1176" t="s">
        <v>527</v>
      </c>
      <c r="C1176">
        <v>45</v>
      </c>
      <c r="D1176" t="s">
        <v>587</v>
      </c>
      <c r="F1176">
        <v>0</v>
      </c>
      <c r="G1176">
        <v>0</v>
      </c>
      <c r="H1176">
        <v>0</v>
      </c>
      <c r="J1176">
        <v>9199749</v>
      </c>
      <c r="K1176">
        <v>0</v>
      </c>
      <c r="L1176">
        <v>9199749</v>
      </c>
      <c r="N1176">
        <v>-9199749</v>
      </c>
    </row>
    <row r="1177" spans="1:14" x14ac:dyDescent="0.35">
      <c r="A1177" t="s">
        <v>527</v>
      </c>
      <c r="C1177">
        <v>46</v>
      </c>
      <c r="D1177" t="s">
        <v>588</v>
      </c>
      <c r="F1177">
        <v>0</v>
      </c>
      <c r="G1177">
        <v>0</v>
      </c>
      <c r="H1177">
        <v>0</v>
      </c>
      <c r="J1177">
        <v>0</v>
      </c>
      <c r="K1177">
        <v>0</v>
      </c>
      <c r="L1177">
        <v>0</v>
      </c>
      <c r="N1177">
        <v>0</v>
      </c>
    </row>
    <row r="1178" spans="1:14" x14ac:dyDescent="0.35">
      <c r="A1178" t="s">
        <v>527</v>
      </c>
      <c r="C1178">
        <v>47</v>
      </c>
      <c r="D1178" t="s">
        <v>589</v>
      </c>
      <c r="F1178">
        <v>0</v>
      </c>
      <c r="G1178">
        <v>0</v>
      </c>
      <c r="H1178">
        <v>0</v>
      </c>
      <c r="J1178">
        <v>0</v>
      </c>
      <c r="K1178">
        <v>0</v>
      </c>
      <c r="L1178">
        <v>0</v>
      </c>
      <c r="N1178">
        <v>0</v>
      </c>
    </row>
    <row r="1179" spans="1:14" x14ac:dyDescent="0.35">
      <c r="A1179" t="s">
        <v>527</v>
      </c>
      <c r="D1179" t="s">
        <v>590</v>
      </c>
      <c r="F1179">
        <v>0</v>
      </c>
      <c r="G1179">
        <v>3576350</v>
      </c>
      <c r="H1179">
        <v>3576350</v>
      </c>
      <c r="J1179">
        <v>3576350</v>
      </c>
      <c r="K1179">
        <v>0</v>
      </c>
      <c r="L1179">
        <v>3576350</v>
      </c>
      <c r="N1179">
        <v>0</v>
      </c>
    </row>
    <row r="1180" spans="1:14" x14ac:dyDescent="0.35">
      <c r="A1180" t="s">
        <v>527</v>
      </c>
      <c r="C1180">
        <v>48</v>
      </c>
      <c r="D1180" t="s">
        <v>229</v>
      </c>
      <c r="F1180">
        <v>0</v>
      </c>
      <c r="G1180">
        <v>3576350</v>
      </c>
      <c r="H1180">
        <v>3576350</v>
      </c>
      <c r="J1180">
        <v>3576350</v>
      </c>
      <c r="K1180">
        <v>0</v>
      </c>
      <c r="L1180">
        <v>3576350</v>
      </c>
      <c r="N1180">
        <v>0</v>
      </c>
    </row>
    <row r="1181" spans="1:14" x14ac:dyDescent="0.35">
      <c r="A1181" t="s">
        <v>527</v>
      </c>
      <c r="C1181">
        <v>49</v>
      </c>
      <c r="D1181" t="s">
        <v>591</v>
      </c>
      <c r="F1181">
        <v>0</v>
      </c>
      <c r="G1181">
        <v>0</v>
      </c>
      <c r="H1181">
        <v>0</v>
      </c>
      <c r="J1181">
        <v>0</v>
      </c>
      <c r="K1181">
        <v>0</v>
      </c>
      <c r="L1181">
        <v>0</v>
      </c>
      <c r="N1181">
        <v>0</v>
      </c>
    </row>
    <row r="1182" spans="1:14" x14ac:dyDescent="0.35">
      <c r="A1182" t="s">
        <v>527</v>
      </c>
      <c r="C1182">
        <v>50</v>
      </c>
      <c r="D1182" t="s">
        <v>592</v>
      </c>
      <c r="F1182">
        <v>0</v>
      </c>
      <c r="G1182">
        <v>0</v>
      </c>
      <c r="H1182">
        <v>0</v>
      </c>
      <c r="J1182">
        <v>0</v>
      </c>
      <c r="K1182">
        <v>0</v>
      </c>
      <c r="L1182">
        <v>0</v>
      </c>
      <c r="N1182">
        <v>0</v>
      </c>
    </row>
    <row r="1183" spans="1:14" x14ac:dyDescent="0.35">
      <c r="A1183" t="s">
        <v>527</v>
      </c>
      <c r="D1183" t="s">
        <v>593</v>
      </c>
      <c r="F1183">
        <v>0</v>
      </c>
      <c r="G1183">
        <v>0</v>
      </c>
      <c r="H1183">
        <v>0</v>
      </c>
      <c r="J1183">
        <v>0</v>
      </c>
      <c r="K1183">
        <v>0</v>
      </c>
      <c r="L1183">
        <v>0</v>
      </c>
      <c r="N1183">
        <v>0</v>
      </c>
    </row>
    <row r="1184" spans="1:14" x14ac:dyDescent="0.35">
      <c r="A1184" t="s">
        <v>527</v>
      </c>
      <c r="C1184">
        <v>51</v>
      </c>
      <c r="D1184" t="s">
        <v>594</v>
      </c>
      <c r="F1184">
        <v>0</v>
      </c>
      <c r="G1184">
        <v>0</v>
      </c>
      <c r="H1184">
        <v>0</v>
      </c>
      <c r="J1184">
        <v>0</v>
      </c>
      <c r="K1184">
        <v>0</v>
      </c>
      <c r="L1184">
        <v>0</v>
      </c>
      <c r="N1184">
        <v>0</v>
      </c>
    </row>
    <row r="1185" spans="1:14" x14ac:dyDescent="0.35">
      <c r="A1185" t="s">
        <v>527</v>
      </c>
      <c r="C1185">
        <v>52</v>
      </c>
      <c r="D1185" t="s">
        <v>592</v>
      </c>
      <c r="F1185">
        <v>0</v>
      </c>
      <c r="G1185">
        <v>0</v>
      </c>
      <c r="H1185">
        <v>0</v>
      </c>
      <c r="J1185">
        <v>0</v>
      </c>
      <c r="K1185">
        <v>0</v>
      </c>
      <c r="L1185">
        <v>0</v>
      </c>
      <c r="N1185">
        <v>0</v>
      </c>
    </row>
    <row r="1186" spans="1:14" x14ac:dyDescent="0.35">
      <c r="A1186" t="s">
        <v>527</v>
      </c>
      <c r="D1186" t="s">
        <v>595</v>
      </c>
      <c r="F1186">
        <v>23701577</v>
      </c>
      <c r="G1186">
        <v>0</v>
      </c>
      <c r="H1186">
        <v>23701577</v>
      </c>
      <c r="J1186">
        <v>21447161</v>
      </c>
      <c r="K1186">
        <v>0</v>
      </c>
      <c r="L1186">
        <v>21447161</v>
      </c>
      <c r="N1186">
        <v>2254416</v>
      </c>
    </row>
    <row r="1187" spans="1:14" x14ac:dyDescent="0.35">
      <c r="A1187" t="s">
        <v>527</v>
      </c>
      <c r="C1187">
        <v>53</v>
      </c>
      <c r="D1187" t="s">
        <v>596</v>
      </c>
      <c r="F1187">
        <v>23701577</v>
      </c>
      <c r="G1187">
        <v>0</v>
      </c>
      <c r="H1187">
        <v>23701577</v>
      </c>
      <c r="J1187">
        <v>21447161</v>
      </c>
      <c r="K1187">
        <v>0</v>
      </c>
      <c r="L1187">
        <v>21447161</v>
      </c>
      <c r="N1187">
        <v>2254416</v>
      </c>
    </row>
    <row r="1188" spans="1:14" x14ac:dyDescent="0.35">
      <c r="A1188" t="s">
        <v>527</v>
      </c>
      <c r="D1188" t="s">
        <v>597</v>
      </c>
      <c r="F1188">
        <v>93591656</v>
      </c>
      <c r="G1188">
        <v>0</v>
      </c>
      <c r="H1188">
        <v>93591656</v>
      </c>
      <c r="J1188">
        <v>89437973</v>
      </c>
      <c r="K1188">
        <v>0</v>
      </c>
      <c r="L1188">
        <v>89437973</v>
      </c>
      <c r="N1188">
        <v>4153683</v>
      </c>
    </row>
    <row r="1189" spans="1:14" x14ac:dyDescent="0.35">
      <c r="A1189" t="s">
        <v>527</v>
      </c>
      <c r="C1189">
        <v>54</v>
      </c>
      <c r="D1189" t="s">
        <v>598</v>
      </c>
      <c r="F1189">
        <v>93591656</v>
      </c>
      <c r="G1189">
        <v>0</v>
      </c>
      <c r="H1189">
        <v>93591656</v>
      </c>
      <c r="J1189">
        <v>89437973</v>
      </c>
      <c r="K1189">
        <v>0</v>
      </c>
      <c r="L1189">
        <v>89437973</v>
      </c>
      <c r="N1189">
        <v>4153683</v>
      </c>
    </row>
    <row r="1190" spans="1:14" x14ac:dyDescent="0.35">
      <c r="A1190" t="s">
        <v>527</v>
      </c>
      <c r="D1190" t="s">
        <v>359</v>
      </c>
      <c r="F1190">
        <v>0</v>
      </c>
      <c r="G1190">
        <v>0</v>
      </c>
      <c r="H1190">
        <v>0</v>
      </c>
      <c r="I1190">
        <v>808920</v>
      </c>
      <c r="J1190">
        <v>309827891</v>
      </c>
      <c r="K1190">
        <v>-309493129</v>
      </c>
      <c r="L1190">
        <v>334762</v>
      </c>
      <c r="N1190">
        <v>-334762</v>
      </c>
    </row>
    <row r="1191" spans="1:14" x14ac:dyDescent="0.35">
      <c r="A1191" t="s">
        <v>527</v>
      </c>
      <c r="C1191">
        <v>55</v>
      </c>
      <c r="D1191" t="s">
        <v>599</v>
      </c>
      <c r="G1191">
        <v>0</v>
      </c>
      <c r="H1191">
        <v>0</v>
      </c>
      <c r="J1191">
        <v>309827891</v>
      </c>
      <c r="K1191">
        <v>-309493129</v>
      </c>
      <c r="L1191">
        <v>334762</v>
      </c>
      <c r="N1191">
        <v>-334762</v>
      </c>
    </row>
    <row r="1192" spans="1:14" x14ac:dyDescent="0.35">
      <c r="A1192" t="s">
        <v>527</v>
      </c>
      <c r="B1192" t="s">
        <v>616</v>
      </c>
      <c r="C1192" s="285" t="s">
        <v>529</v>
      </c>
      <c r="D1192" s="285" t="s">
        <v>530</v>
      </c>
      <c r="E1192" s="285"/>
      <c r="F1192" s="285" t="s">
        <v>531</v>
      </c>
      <c r="G1192" s="285"/>
      <c r="H1192" s="285"/>
      <c r="I1192" s="285"/>
      <c r="J1192" s="285" t="s">
        <v>532</v>
      </c>
      <c r="K1192" s="285"/>
      <c r="L1192" s="285"/>
      <c r="M1192" s="285"/>
      <c r="N1192" s="285" t="s">
        <v>533</v>
      </c>
    </row>
    <row r="1193" spans="1:14" x14ac:dyDescent="0.35">
      <c r="A1193" t="s">
        <v>527</v>
      </c>
      <c r="C1193" s="285"/>
      <c r="D1193" s="285"/>
      <c r="E1193" s="285"/>
      <c r="F1193" s="285" t="s">
        <v>534</v>
      </c>
      <c r="G1193" s="285" t="s">
        <v>535</v>
      </c>
      <c r="H1193" s="285" t="s">
        <v>536</v>
      </c>
      <c r="I1193" s="285"/>
      <c r="J1193" s="285" t="s">
        <v>534</v>
      </c>
      <c r="K1193" s="285" t="s">
        <v>535</v>
      </c>
      <c r="L1193" s="285" t="s">
        <v>536</v>
      </c>
      <c r="M1193" s="285"/>
      <c r="N1193" s="285"/>
    </row>
    <row r="1194" spans="1:14" x14ac:dyDescent="0.35">
      <c r="A1194" t="s">
        <v>527</v>
      </c>
      <c r="C1194" s="285" t="s">
        <v>537</v>
      </c>
      <c r="D1194" s="285"/>
      <c r="E1194" s="285"/>
      <c r="F1194" s="285">
        <v>0</v>
      </c>
      <c r="G1194" s="285">
        <v>0</v>
      </c>
      <c r="H1194" s="285">
        <v>0</v>
      </c>
      <c r="I1194" s="285"/>
      <c r="J1194" s="285">
        <v>0</v>
      </c>
      <c r="K1194" s="285">
        <v>0</v>
      </c>
      <c r="L1194" s="285">
        <v>0</v>
      </c>
      <c r="M1194" s="285"/>
      <c r="N1194" s="285">
        <v>0</v>
      </c>
    </row>
    <row r="1195" spans="1:14" x14ac:dyDescent="0.35">
      <c r="A1195" t="s">
        <v>527</v>
      </c>
      <c r="C1195" s="285">
        <v>1</v>
      </c>
      <c r="D1195" s="285" t="s">
        <v>538</v>
      </c>
      <c r="E1195" s="285"/>
      <c r="F1195" s="285">
        <v>0</v>
      </c>
      <c r="G1195" s="285">
        <v>0</v>
      </c>
      <c r="H1195" s="285">
        <v>0</v>
      </c>
      <c r="I1195" s="285"/>
      <c r="J1195" s="285">
        <v>0</v>
      </c>
      <c r="K1195" s="285">
        <v>0</v>
      </c>
      <c r="L1195" s="285">
        <v>0</v>
      </c>
      <c r="M1195" s="285"/>
      <c r="N1195" s="285">
        <v>0</v>
      </c>
    </row>
    <row r="1196" spans="1:14" x14ac:dyDescent="0.35">
      <c r="A1196" t="s">
        <v>527</v>
      </c>
      <c r="C1196" s="285">
        <v>2</v>
      </c>
      <c r="D1196" s="285" t="s">
        <v>539</v>
      </c>
      <c r="E1196" s="285"/>
      <c r="F1196" s="285">
        <v>0</v>
      </c>
      <c r="G1196" s="285">
        <v>0</v>
      </c>
      <c r="H1196" s="285">
        <v>0</v>
      </c>
      <c r="I1196" s="285"/>
      <c r="J1196" s="285">
        <v>0</v>
      </c>
      <c r="K1196" s="285">
        <v>0</v>
      </c>
      <c r="L1196" s="285">
        <v>0</v>
      </c>
      <c r="M1196" s="285"/>
      <c r="N1196" s="285">
        <v>0</v>
      </c>
    </row>
    <row r="1197" spans="1:14" x14ac:dyDescent="0.35">
      <c r="A1197" t="s">
        <v>527</v>
      </c>
      <c r="C1197" s="285" t="s">
        <v>540</v>
      </c>
      <c r="D1197" s="285"/>
      <c r="E1197" s="285"/>
      <c r="F1197" s="285">
        <v>869988609</v>
      </c>
      <c r="G1197" s="285">
        <v>0</v>
      </c>
      <c r="H1197" s="285">
        <v>869988609</v>
      </c>
      <c r="I1197" s="285"/>
      <c r="J1197" s="285">
        <v>686908563</v>
      </c>
      <c r="K1197" s="285">
        <v>64683174</v>
      </c>
      <c r="L1197" s="285">
        <v>751591737</v>
      </c>
      <c r="M1197" s="285"/>
      <c r="N1197" s="285">
        <v>118396872</v>
      </c>
    </row>
    <row r="1198" spans="1:14" x14ac:dyDescent="0.35">
      <c r="A1198" t="s">
        <v>527</v>
      </c>
      <c r="C1198" s="285"/>
      <c r="D1198" s="285" t="s">
        <v>541</v>
      </c>
      <c r="E1198" s="285"/>
      <c r="F1198" s="285">
        <v>111860553</v>
      </c>
      <c r="G1198" s="285">
        <v>0</v>
      </c>
      <c r="H1198" s="285">
        <v>111860553</v>
      </c>
      <c r="I1198" s="285"/>
      <c r="J1198" s="285">
        <v>0</v>
      </c>
      <c r="K1198" s="285">
        <v>111860653</v>
      </c>
      <c r="L1198" s="285">
        <v>111860653</v>
      </c>
      <c r="M1198" s="285"/>
      <c r="N1198" s="285">
        <v>-100</v>
      </c>
    </row>
    <row r="1199" spans="1:14" x14ac:dyDescent="0.35">
      <c r="A1199" t="s">
        <v>527</v>
      </c>
      <c r="C1199" s="285">
        <v>3</v>
      </c>
      <c r="D1199" s="285" t="s">
        <v>542</v>
      </c>
      <c r="E1199" s="285"/>
      <c r="F1199" s="285">
        <v>111860553</v>
      </c>
      <c r="G1199" s="285">
        <v>0</v>
      </c>
      <c r="H1199" s="285">
        <v>111860553</v>
      </c>
      <c r="I1199" s="285"/>
      <c r="J1199" s="285">
        <v>0</v>
      </c>
      <c r="K1199" s="285">
        <v>111860653</v>
      </c>
      <c r="L1199" s="285">
        <v>111860653</v>
      </c>
      <c r="M1199" s="285"/>
      <c r="N1199" s="285">
        <v>-100</v>
      </c>
    </row>
    <row r="1200" spans="1:14" x14ac:dyDescent="0.35">
      <c r="A1200" t="s">
        <v>527</v>
      </c>
      <c r="C1200" s="285">
        <v>4</v>
      </c>
      <c r="D1200" s="285" t="s">
        <v>543</v>
      </c>
      <c r="E1200" s="285"/>
      <c r="F1200" s="285">
        <v>0</v>
      </c>
      <c r="G1200" s="285">
        <v>0</v>
      </c>
      <c r="H1200" s="285">
        <v>0</v>
      </c>
      <c r="I1200" s="285"/>
      <c r="J1200" s="285">
        <v>0</v>
      </c>
      <c r="K1200" s="285">
        <v>0</v>
      </c>
      <c r="L1200" s="285">
        <v>0</v>
      </c>
      <c r="M1200" s="285"/>
      <c r="N1200" s="285">
        <v>0</v>
      </c>
    </row>
    <row r="1201" spans="1:14" x14ac:dyDescent="0.35">
      <c r="A1201" t="s">
        <v>527</v>
      </c>
      <c r="C1201" s="285">
        <v>5</v>
      </c>
      <c r="D1201" s="285" t="s">
        <v>544</v>
      </c>
      <c r="E1201" s="285"/>
      <c r="F1201" s="285">
        <v>0</v>
      </c>
      <c r="G1201" s="285">
        <v>0</v>
      </c>
      <c r="H1201" s="285">
        <v>0</v>
      </c>
      <c r="I1201" s="285"/>
      <c r="J1201" s="285">
        <v>0</v>
      </c>
      <c r="K1201" s="285">
        <v>0</v>
      </c>
      <c r="L1201" s="285">
        <v>0</v>
      </c>
      <c r="M1201" s="285"/>
      <c r="N1201" s="285">
        <v>0</v>
      </c>
    </row>
    <row r="1202" spans="1:14" x14ac:dyDescent="0.35">
      <c r="A1202" t="s">
        <v>527</v>
      </c>
      <c r="C1202" s="285">
        <v>6</v>
      </c>
      <c r="D1202" s="285" t="s">
        <v>545</v>
      </c>
      <c r="E1202" s="285"/>
      <c r="F1202" s="285">
        <v>0</v>
      </c>
      <c r="G1202" s="285">
        <v>0</v>
      </c>
      <c r="H1202" s="285">
        <v>0</v>
      </c>
      <c r="I1202" s="285"/>
      <c r="J1202" s="285">
        <v>0</v>
      </c>
      <c r="K1202" s="285">
        <v>0</v>
      </c>
      <c r="L1202" s="285">
        <v>0</v>
      </c>
      <c r="M1202" s="285"/>
      <c r="N1202" s="285">
        <v>0</v>
      </c>
    </row>
    <row r="1203" spans="1:14" x14ac:dyDescent="0.35">
      <c r="A1203" t="s">
        <v>527</v>
      </c>
      <c r="C1203" s="285">
        <v>7</v>
      </c>
      <c r="D1203" s="285" t="s">
        <v>454</v>
      </c>
      <c r="E1203" s="285"/>
      <c r="F1203" s="285">
        <v>0</v>
      </c>
      <c r="G1203" s="285">
        <v>0</v>
      </c>
      <c r="H1203" s="285">
        <v>0</v>
      </c>
      <c r="I1203" s="285"/>
      <c r="J1203" s="285">
        <v>0</v>
      </c>
      <c r="K1203" s="285">
        <v>0</v>
      </c>
      <c r="L1203" s="285">
        <v>0</v>
      </c>
      <c r="M1203" s="285"/>
      <c r="N1203" s="285">
        <v>0</v>
      </c>
    </row>
    <row r="1204" spans="1:14" x14ac:dyDescent="0.35">
      <c r="A1204" t="s">
        <v>527</v>
      </c>
      <c r="C1204" s="285"/>
      <c r="D1204" s="285" t="s">
        <v>546</v>
      </c>
      <c r="E1204" s="285"/>
      <c r="F1204" s="285">
        <v>0</v>
      </c>
      <c r="G1204" s="285">
        <v>0</v>
      </c>
      <c r="H1204" s="285">
        <v>0</v>
      </c>
      <c r="I1204" s="285"/>
      <c r="J1204" s="285">
        <v>0</v>
      </c>
      <c r="K1204" s="285">
        <v>0</v>
      </c>
      <c r="L1204" s="285">
        <v>0</v>
      </c>
      <c r="M1204" s="285"/>
      <c r="N1204" s="285">
        <v>0</v>
      </c>
    </row>
    <row r="1205" spans="1:14" x14ac:dyDescent="0.35">
      <c r="A1205" t="s">
        <v>527</v>
      </c>
      <c r="C1205" s="285">
        <v>8</v>
      </c>
      <c r="D1205" s="285" t="s">
        <v>547</v>
      </c>
      <c r="E1205" s="285"/>
      <c r="F1205" s="285">
        <v>0</v>
      </c>
      <c r="G1205" s="285">
        <v>0</v>
      </c>
      <c r="H1205" s="285">
        <v>0</v>
      </c>
      <c r="I1205" s="285"/>
      <c r="J1205" s="285">
        <v>0</v>
      </c>
      <c r="K1205" s="285">
        <v>0</v>
      </c>
      <c r="L1205" s="285">
        <v>0</v>
      </c>
      <c r="M1205" s="285"/>
      <c r="N1205" s="285">
        <v>0</v>
      </c>
    </row>
    <row r="1206" spans="1:14" x14ac:dyDescent="0.35">
      <c r="A1206" t="s">
        <v>527</v>
      </c>
      <c r="C1206" s="285">
        <v>9</v>
      </c>
      <c r="D1206" s="285" t="s">
        <v>548</v>
      </c>
      <c r="E1206" s="285"/>
      <c r="F1206" s="285">
        <v>0</v>
      </c>
      <c r="G1206" s="285">
        <v>0</v>
      </c>
      <c r="H1206" s="285">
        <v>0</v>
      </c>
      <c r="I1206" s="285"/>
      <c r="J1206" s="285">
        <v>0</v>
      </c>
      <c r="K1206" s="285">
        <v>0</v>
      </c>
      <c r="L1206" s="285">
        <v>0</v>
      </c>
      <c r="M1206" s="285"/>
      <c r="N1206" s="285">
        <v>0</v>
      </c>
    </row>
    <row r="1207" spans="1:14" x14ac:dyDescent="0.35">
      <c r="A1207" t="s">
        <v>527</v>
      </c>
      <c r="C1207" s="285">
        <v>10</v>
      </c>
      <c r="D1207" s="285" t="s">
        <v>549</v>
      </c>
      <c r="E1207" s="285"/>
      <c r="F1207" s="285">
        <v>0</v>
      </c>
      <c r="G1207" s="285">
        <v>0</v>
      </c>
      <c r="H1207" s="285">
        <v>0</v>
      </c>
      <c r="I1207" s="285"/>
      <c r="J1207" s="285">
        <v>0</v>
      </c>
      <c r="K1207" s="285">
        <v>0</v>
      </c>
      <c r="L1207" s="285">
        <v>0</v>
      </c>
      <c r="M1207" s="285"/>
      <c r="N1207" s="285">
        <v>0</v>
      </c>
    </row>
    <row r="1208" spans="1:14" x14ac:dyDescent="0.35">
      <c r="A1208" t="s">
        <v>527</v>
      </c>
      <c r="C1208" s="285">
        <v>11</v>
      </c>
      <c r="D1208" s="285" t="s">
        <v>550</v>
      </c>
      <c r="E1208" s="285"/>
      <c r="F1208" s="285">
        <v>0</v>
      </c>
      <c r="G1208" s="285">
        <v>0</v>
      </c>
      <c r="H1208" s="285">
        <v>0</v>
      </c>
      <c r="I1208" s="285"/>
      <c r="J1208" s="285">
        <v>0</v>
      </c>
      <c r="K1208" s="285">
        <v>0</v>
      </c>
      <c r="L1208" s="285">
        <v>0</v>
      </c>
      <c r="M1208" s="285"/>
      <c r="N1208" s="285">
        <v>0</v>
      </c>
    </row>
    <row r="1209" spans="1:14" x14ac:dyDescent="0.35">
      <c r="A1209" t="s">
        <v>527</v>
      </c>
      <c r="C1209" s="285">
        <v>12</v>
      </c>
      <c r="D1209" s="285" t="s">
        <v>551</v>
      </c>
      <c r="E1209" s="285"/>
      <c r="F1209" s="285">
        <v>0</v>
      </c>
      <c r="G1209" s="285">
        <v>0</v>
      </c>
      <c r="H1209" s="285">
        <v>0</v>
      </c>
      <c r="I1209" s="285"/>
      <c r="J1209" s="285">
        <v>0</v>
      </c>
      <c r="K1209" s="285">
        <v>0</v>
      </c>
      <c r="L1209" s="285">
        <v>0</v>
      </c>
      <c r="M1209" s="285"/>
      <c r="N1209" s="285">
        <v>0</v>
      </c>
    </row>
    <row r="1210" spans="1:14" x14ac:dyDescent="0.35">
      <c r="A1210" t="s">
        <v>527</v>
      </c>
      <c r="C1210" s="285">
        <v>13</v>
      </c>
      <c r="D1210" s="285" t="s">
        <v>552</v>
      </c>
      <c r="E1210" s="285"/>
      <c r="F1210" s="285">
        <v>0</v>
      </c>
      <c r="G1210" s="285">
        <v>0</v>
      </c>
      <c r="H1210" s="285">
        <v>0</v>
      </c>
      <c r="I1210" s="285"/>
      <c r="J1210" s="285">
        <v>0</v>
      </c>
      <c r="K1210" s="285">
        <v>0</v>
      </c>
      <c r="L1210" s="285">
        <v>0</v>
      </c>
      <c r="M1210" s="285"/>
      <c r="N1210" s="285">
        <v>0</v>
      </c>
    </row>
    <row r="1211" spans="1:14" x14ac:dyDescent="0.35">
      <c r="A1211" t="s">
        <v>527</v>
      </c>
      <c r="C1211" s="285">
        <v>14</v>
      </c>
      <c r="D1211" s="285" t="s">
        <v>553</v>
      </c>
      <c r="E1211" s="285"/>
      <c r="F1211" s="285">
        <v>0</v>
      </c>
      <c r="G1211" s="285">
        <v>0</v>
      </c>
      <c r="H1211" s="285">
        <v>0</v>
      </c>
      <c r="I1211" s="285"/>
      <c r="J1211" s="285">
        <v>0</v>
      </c>
      <c r="K1211" s="285">
        <v>0</v>
      </c>
      <c r="L1211" s="285">
        <v>0</v>
      </c>
      <c r="M1211" s="285"/>
      <c r="N1211" s="285">
        <v>0</v>
      </c>
    </row>
    <row r="1212" spans="1:14" x14ac:dyDescent="0.35">
      <c r="A1212" t="s">
        <v>527</v>
      </c>
      <c r="C1212" s="285">
        <v>15</v>
      </c>
      <c r="D1212" s="285" t="s">
        <v>554</v>
      </c>
      <c r="E1212" s="285"/>
      <c r="F1212" s="285">
        <v>0</v>
      </c>
      <c r="G1212" s="285">
        <v>0</v>
      </c>
      <c r="H1212" s="285">
        <v>0</v>
      </c>
      <c r="I1212" s="285"/>
      <c r="J1212" s="285">
        <v>0</v>
      </c>
      <c r="K1212" s="285">
        <v>0</v>
      </c>
      <c r="L1212" s="285">
        <v>0</v>
      </c>
      <c r="M1212" s="285"/>
      <c r="N1212" s="285">
        <v>0</v>
      </c>
    </row>
    <row r="1213" spans="1:14" x14ac:dyDescent="0.35">
      <c r="A1213" t="s">
        <v>527</v>
      </c>
      <c r="C1213" s="285"/>
      <c r="D1213" s="285" t="s">
        <v>555</v>
      </c>
      <c r="E1213" s="285"/>
      <c r="F1213" s="285">
        <v>44813992</v>
      </c>
      <c r="G1213" s="285">
        <v>0</v>
      </c>
      <c r="H1213" s="285">
        <v>44813992</v>
      </c>
      <c r="I1213" s="285"/>
      <c r="J1213" s="285">
        <v>0</v>
      </c>
      <c r="K1213" s="285">
        <v>0</v>
      </c>
      <c r="L1213" s="285">
        <v>0</v>
      </c>
      <c r="M1213" s="285"/>
      <c r="N1213" s="285">
        <v>44813992</v>
      </c>
    </row>
    <row r="1214" spans="1:14" x14ac:dyDescent="0.35">
      <c r="A1214" t="s">
        <v>527</v>
      </c>
      <c r="C1214" s="285">
        <v>16</v>
      </c>
      <c r="D1214" s="285" t="s">
        <v>550</v>
      </c>
      <c r="E1214" s="285"/>
      <c r="F1214" s="285">
        <v>0</v>
      </c>
      <c r="G1214" s="285">
        <v>0</v>
      </c>
      <c r="H1214" s="285">
        <v>0</v>
      </c>
      <c r="I1214" s="285"/>
      <c r="J1214" s="285">
        <v>0</v>
      </c>
      <c r="K1214" s="285">
        <v>0</v>
      </c>
      <c r="L1214" s="285">
        <v>0</v>
      </c>
      <c r="M1214" s="285"/>
      <c r="N1214" s="285">
        <v>0</v>
      </c>
    </row>
    <row r="1215" spans="1:14" x14ac:dyDescent="0.35">
      <c r="A1215" t="s">
        <v>527</v>
      </c>
      <c r="C1215" s="285">
        <v>17</v>
      </c>
      <c r="D1215" s="285" t="s">
        <v>556</v>
      </c>
      <c r="E1215" s="285"/>
      <c r="F1215" s="285">
        <v>0</v>
      </c>
      <c r="G1215" s="285">
        <v>0</v>
      </c>
      <c r="H1215" s="285">
        <v>0</v>
      </c>
      <c r="I1215" s="285"/>
      <c r="J1215" s="285">
        <v>0</v>
      </c>
      <c r="K1215" s="285">
        <v>0</v>
      </c>
      <c r="L1215" s="285">
        <v>0</v>
      </c>
      <c r="M1215" s="285"/>
      <c r="N1215" s="285">
        <v>0</v>
      </c>
    </row>
    <row r="1216" spans="1:14" x14ac:dyDescent="0.35">
      <c r="A1216" t="s">
        <v>527</v>
      </c>
      <c r="C1216" s="285">
        <v>18</v>
      </c>
      <c r="D1216" s="285" t="s">
        <v>557</v>
      </c>
      <c r="E1216" s="285"/>
      <c r="F1216" s="285">
        <v>0</v>
      </c>
      <c r="G1216" s="285">
        <v>0</v>
      </c>
      <c r="H1216" s="285">
        <v>0</v>
      </c>
      <c r="I1216" s="285"/>
      <c r="J1216" s="285">
        <v>0</v>
      </c>
      <c r="K1216" s="285">
        <v>0</v>
      </c>
      <c r="L1216" s="285">
        <v>0</v>
      </c>
      <c r="M1216" s="285"/>
      <c r="N1216" s="285">
        <v>0</v>
      </c>
    </row>
    <row r="1217" spans="1:14" x14ac:dyDescent="0.35">
      <c r="A1217" t="s">
        <v>527</v>
      </c>
      <c r="C1217" s="285">
        <v>19</v>
      </c>
      <c r="D1217" s="285" t="s">
        <v>558</v>
      </c>
      <c r="E1217" s="285"/>
      <c r="F1217" s="285">
        <v>0</v>
      </c>
      <c r="G1217" s="285">
        <v>0</v>
      </c>
      <c r="H1217" s="285">
        <v>0</v>
      </c>
      <c r="I1217" s="285"/>
      <c r="J1217" s="285">
        <v>0</v>
      </c>
      <c r="K1217" s="285">
        <v>0</v>
      </c>
      <c r="L1217" s="285">
        <v>0</v>
      </c>
      <c r="M1217" s="285"/>
      <c r="N1217" s="285">
        <v>0</v>
      </c>
    </row>
    <row r="1218" spans="1:14" x14ac:dyDescent="0.35">
      <c r="A1218" t="s">
        <v>527</v>
      </c>
      <c r="C1218" s="285">
        <v>20</v>
      </c>
      <c r="D1218" s="285" t="s">
        <v>559</v>
      </c>
      <c r="E1218" s="285"/>
      <c r="F1218" s="285">
        <v>0</v>
      </c>
      <c r="G1218" s="285">
        <v>0</v>
      </c>
      <c r="H1218" s="285">
        <v>0</v>
      </c>
      <c r="I1218" s="285"/>
      <c r="J1218" s="285">
        <v>0</v>
      </c>
      <c r="K1218" s="285">
        <v>0</v>
      </c>
      <c r="L1218" s="285">
        <v>0</v>
      </c>
      <c r="M1218" s="285"/>
      <c r="N1218" s="285">
        <v>0</v>
      </c>
    </row>
    <row r="1219" spans="1:14" x14ac:dyDescent="0.35">
      <c r="A1219" t="s">
        <v>527</v>
      </c>
      <c r="C1219" s="285">
        <v>21</v>
      </c>
      <c r="D1219" s="285" t="s">
        <v>560</v>
      </c>
      <c r="E1219" s="285"/>
      <c r="F1219" s="285">
        <v>0</v>
      </c>
      <c r="G1219" s="285">
        <v>0</v>
      </c>
      <c r="H1219" s="285">
        <v>0</v>
      </c>
      <c r="I1219" s="285"/>
      <c r="J1219" s="285">
        <v>0</v>
      </c>
      <c r="K1219" s="285">
        <v>0</v>
      </c>
      <c r="L1219" s="285">
        <v>0</v>
      </c>
      <c r="M1219" s="285"/>
      <c r="N1219" s="285">
        <v>0</v>
      </c>
    </row>
    <row r="1220" spans="1:14" x14ac:dyDescent="0.35">
      <c r="A1220" t="s">
        <v>527</v>
      </c>
      <c r="C1220" s="285">
        <v>22</v>
      </c>
      <c r="D1220" s="285" t="s">
        <v>561</v>
      </c>
      <c r="E1220" s="285"/>
      <c r="F1220" s="285">
        <v>0</v>
      </c>
      <c r="G1220" s="285">
        <v>0</v>
      </c>
      <c r="H1220" s="285">
        <v>0</v>
      </c>
      <c r="I1220" s="285"/>
      <c r="J1220" s="285">
        <v>0</v>
      </c>
      <c r="K1220" s="285">
        <v>0</v>
      </c>
      <c r="L1220" s="285">
        <v>0</v>
      </c>
      <c r="M1220" s="285"/>
      <c r="N1220" s="285">
        <v>0</v>
      </c>
    </row>
    <row r="1221" spans="1:14" x14ac:dyDescent="0.35">
      <c r="A1221" t="s">
        <v>527</v>
      </c>
      <c r="C1221" s="285">
        <v>23</v>
      </c>
      <c r="D1221" s="285" t="s">
        <v>562</v>
      </c>
      <c r="E1221" s="285"/>
      <c r="F1221" s="285">
        <v>0</v>
      </c>
      <c r="G1221" s="285">
        <v>0</v>
      </c>
      <c r="H1221" s="285">
        <v>0</v>
      </c>
      <c r="I1221" s="285"/>
      <c r="J1221" s="285">
        <v>0</v>
      </c>
      <c r="K1221" s="285">
        <v>0</v>
      </c>
      <c r="L1221" s="285">
        <v>0</v>
      </c>
      <c r="M1221" s="285"/>
      <c r="N1221" s="285">
        <v>0</v>
      </c>
    </row>
    <row r="1222" spans="1:14" x14ac:dyDescent="0.35">
      <c r="A1222" t="s">
        <v>527</v>
      </c>
      <c r="C1222" s="285">
        <v>24</v>
      </c>
      <c r="D1222" s="285" t="s">
        <v>563</v>
      </c>
      <c r="E1222" s="285"/>
      <c r="F1222" s="285">
        <v>0</v>
      </c>
      <c r="G1222" s="285">
        <v>0</v>
      </c>
      <c r="H1222" s="285">
        <v>0</v>
      </c>
      <c r="I1222" s="285"/>
      <c r="J1222" s="285">
        <v>0</v>
      </c>
      <c r="K1222" s="285">
        <v>0</v>
      </c>
      <c r="L1222" s="285">
        <v>0</v>
      </c>
      <c r="M1222" s="285"/>
      <c r="N1222" s="285">
        <v>0</v>
      </c>
    </row>
    <row r="1223" spans="1:14" x14ac:dyDescent="0.35">
      <c r="A1223" t="s">
        <v>527</v>
      </c>
      <c r="C1223" s="285">
        <v>25</v>
      </c>
      <c r="D1223" s="285" t="s">
        <v>564</v>
      </c>
      <c r="E1223" s="285"/>
      <c r="F1223" s="285">
        <v>44813992</v>
      </c>
      <c r="G1223" s="285">
        <v>0</v>
      </c>
      <c r="H1223" s="285">
        <v>44813992</v>
      </c>
      <c r="I1223" s="285"/>
      <c r="J1223" s="285">
        <v>0</v>
      </c>
      <c r="K1223" s="285">
        <v>0</v>
      </c>
      <c r="L1223" s="285">
        <v>0</v>
      </c>
      <c r="M1223" s="285"/>
      <c r="N1223" s="285">
        <v>44813992</v>
      </c>
    </row>
    <row r="1224" spans="1:14" x14ac:dyDescent="0.35">
      <c r="A1224" t="s">
        <v>527</v>
      </c>
      <c r="C1224" s="285"/>
      <c r="D1224" s="285" t="s">
        <v>565</v>
      </c>
      <c r="E1224" s="285"/>
      <c r="F1224" s="285">
        <v>649510522</v>
      </c>
      <c r="G1224" s="285">
        <v>0</v>
      </c>
      <c r="H1224" s="285">
        <v>649510522</v>
      </c>
      <c r="I1224" s="285"/>
      <c r="J1224" s="285">
        <v>505068243</v>
      </c>
      <c r="K1224" s="285">
        <v>0</v>
      </c>
      <c r="L1224" s="285">
        <v>505068243</v>
      </c>
      <c r="M1224" s="285"/>
      <c r="N1224" s="285">
        <v>144442279</v>
      </c>
    </row>
    <row r="1225" spans="1:14" x14ac:dyDescent="0.35">
      <c r="A1225" t="s">
        <v>527</v>
      </c>
      <c r="C1225" s="285">
        <v>26</v>
      </c>
      <c r="D1225" s="285" t="s">
        <v>432</v>
      </c>
      <c r="E1225" s="285"/>
      <c r="F1225" s="285">
        <v>246345701</v>
      </c>
      <c r="G1225" s="285">
        <v>0</v>
      </c>
      <c r="H1225" s="285">
        <v>246345701</v>
      </c>
      <c r="I1225" s="285"/>
      <c r="J1225" s="285">
        <v>246345701</v>
      </c>
      <c r="K1225" s="285">
        <v>0</v>
      </c>
      <c r="L1225" s="285">
        <v>246345701</v>
      </c>
      <c r="M1225" s="285"/>
      <c r="N1225" s="285">
        <v>0</v>
      </c>
    </row>
    <row r="1226" spans="1:14" x14ac:dyDescent="0.35">
      <c r="A1226" t="s">
        <v>527</v>
      </c>
      <c r="C1226" s="285">
        <v>27</v>
      </c>
      <c r="D1226" s="285" t="s">
        <v>566</v>
      </c>
      <c r="E1226" s="285"/>
      <c r="F1226" s="285">
        <v>53737803</v>
      </c>
      <c r="G1226" s="285">
        <v>0</v>
      </c>
      <c r="H1226" s="285">
        <v>53737803</v>
      </c>
      <c r="I1226" s="285"/>
      <c r="J1226" s="285">
        <v>53737803</v>
      </c>
      <c r="K1226" s="285">
        <v>0</v>
      </c>
      <c r="L1226" s="285">
        <v>53737803</v>
      </c>
      <c r="M1226" s="285"/>
      <c r="N1226" s="285">
        <v>0</v>
      </c>
    </row>
    <row r="1227" spans="1:14" x14ac:dyDescent="0.35">
      <c r="A1227" t="s">
        <v>527</v>
      </c>
      <c r="C1227" s="285">
        <v>28</v>
      </c>
      <c r="D1227" s="285" t="s">
        <v>567</v>
      </c>
      <c r="E1227" s="285"/>
      <c r="F1227" s="285">
        <v>0</v>
      </c>
      <c r="G1227" s="285">
        <v>0</v>
      </c>
      <c r="H1227" s="285">
        <v>0</v>
      </c>
      <c r="I1227" s="285"/>
      <c r="J1227" s="285">
        <v>0</v>
      </c>
      <c r="K1227" s="285">
        <v>0</v>
      </c>
      <c r="L1227" s="285">
        <v>0</v>
      </c>
      <c r="M1227" s="285"/>
      <c r="N1227" s="285">
        <v>0</v>
      </c>
    </row>
    <row r="1228" spans="1:14" x14ac:dyDescent="0.35">
      <c r="A1228" t="s">
        <v>527</v>
      </c>
      <c r="C1228" s="285" t="s">
        <v>568</v>
      </c>
      <c r="D1228" s="285" t="s">
        <v>434</v>
      </c>
      <c r="E1228" s="285"/>
      <c r="F1228" s="285">
        <v>0</v>
      </c>
      <c r="G1228" s="285">
        <v>0</v>
      </c>
      <c r="H1228" s="285">
        <v>0</v>
      </c>
      <c r="I1228" s="285"/>
      <c r="J1228" s="285">
        <v>0</v>
      </c>
      <c r="K1228" s="285">
        <v>0</v>
      </c>
      <c r="L1228" s="285">
        <v>0</v>
      </c>
      <c r="M1228" s="285"/>
      <c r="N1228" s="285">
        <v>0</v>
      </c>
    </row>
    <row r="1229" spans="1:14" x14ac:dyDescent="0.35">
      <c r="A1229" t="s">
        <v>527</v>
      </c>
      <c r="C1229" s="285" t="s">
        <v>569</v>
      </c>
      <c r="D1229" s="285" t="s">
        <v>570</v>
      </c>
      <c r="E1229" s="285"/>
      <c r="F1229" s="285">
        <v>323502264</v>
      </c>
      <c r="G1229" s="285">
        <v>0</v>
      </c>
      <c r="H1229" s="285">
        <v>323502264</v>
      </c>
      <c r="I1229" s="285"/>
      <c r="J1229" s="285">
        <v>161751132</v>
      </c>
      <c r="K1229" s="285">
        <v>0</v>
      </c>
      <c r="L1229" s="285">
        <v>161751132</v>
      </c>
      <c r="M1229" s="285"/>
      <c r="N1229" s="285">
        <v>161751132</v>
      </c>
    </row>
    <row r="1230" spans="1:14" x14ac:dyDescent="0.35">
      <c r="A1230" t="s">
        <v>527</v>
      </c>
      <c r="C1230" s="285">
        <v>30</v>
      </c>
      <c r="D1230" s="285" t="s">
        <v>571</v>
      </c>
      <c r="E1230" s="285"/>
      <c r="F1230" s="285">
        <v>24121956</v>
      </c>
      <c r="G1230" s="285">
        <v>0</v>
      </c>
      <c r="H1230" s="285">
        <v>24121956</v>
      </c>
      <c r="I1230" s="285"/>
      <c r="J1230" s="285">
        <v>24121956</v>
      </c>
      <c r="K1230" s="285">
        <v>0</v>
      </c>
      <c r="L1230" s="285">
        <v>24121956</v>
      </c>
      <c r="M1230" s="285"/>
      <c r="N1230" s="285">
        <v>0</v>
      </c>
    </row>
    <row r="1231" spans="1:14" x14ac:dyDescent="0.35">
      <c r="A1231" t="s">
        <v>527</v>
      </c>
      <c r="C1231" s="285">
        <v>31</v>
      </c>
      <c r="D1231" s="285" t="s">
        <v>572</v>
      </c>
      <c r="E1231" s="285"/>
      <c r="F1231" s="285">
        <v>0</v>
      </c>
      <c r="G1231" s="285">
        <v>0</v>
      </c>
      <c r="H1231" s="285">
        <v>0</v>
      </c>
      <c r="I1231" s="285"/>
      <c r="J1231" s="285">
        <v>0</v>
      </c>
      <c r="K1231" s="285">
        <v>0</v>
      </c>
      <c r="L1231" s="285">
        <v>0</v>
      </c>
      <c r="M1231" s="285"/>
      <c r="N1231" s="285">
        <v>0</v>
      </c>
    </row>
    <row r="1232" spans="1:14" x14ac:dyDescent="0.35">
      <c r="A1232" t="s">
        <v>527</v>
      </c>
      <c r="C1232" s="285">
        <v>32</v>
      </c>
      <c r="D1232" s="285" t="s">
        <v>573</v>
      </c>
      <c r="E1232" s="285"/>
      <c r="F1232" s="285">
        <v>1802798</v>
      </c>
      <c r="G1232" s="285">
        <v>0</v>
      </c>
      <c r="H1232" s="285">
        <v>1802798</v>
      </c>
      <c r="I1232" s="285"/>
      <c r="J1232" s="285">
        <v>1802798</v>
      </c>
      <c r="K1232" s="285">
        <v>0</v>
      </c>
      <c r="L1232" s="285">
        <v>1802798</v>
      </c>
      <c r="M1232" s="285"/>
      <c r="N1232" s="285">
        <v>0</v>
      </c>
    </row>
    <row r="1233" spans="1:14" x14ac:dyDescent="0.35">
      <c r="A1233" t="s">
        <v>527</v>
      </c>
      <c r="C1233" s="285">
        <v>33</v>
      </c>
      <c r="D1233" s="285" t="s">
        <v>574</v>
      </c>
      <c r="E1233" s="285"/>
      <c r="F1233" s="285">
        <v>0</v>
      </c>
      <c r="G1233" s="285">
        <v>0</v>
      </c>
      <c r="H1233" s="285">
        <v>0</v>
      </c>
      <c r="I1233" s="285"/>
      <c r="J1233" s="285">
        <v>0</v>
      </c>
      <c r="K1233" s="285">
        <v>0</v>
      </c>
      <c r="L1233" s="285">
        <v>0</v>
      </c>
      <c r="M1233" s="285"/>
      <c r="N1233" s="285">
        <v>0</v>
      </c>
    </row>
    <row r="1234" spans="1:14" x14ac:dyDescent="0.35">
      <c r="A1234" t="s">
        <v>527</v>
      </c>
      <c r="C1234" s="285">
        <v>34</v>
      </c>
      <c r="D1234" s="285" t="s">
        <v>575</v>
      </c>
      <c r="E1234" s="285"/>
      <c r="F1234" s="285">
        <v>0</v>
      </c>
      <c r="G1234" s="285">
        <v>0</v>
      </c>
      <c r="H1234" s="285">
        <v>0</v>
      </c>
      <c r="I1234" s="285"/>
      <c r="J1234" s="285">
        <v>0</v>
      </c>
      <c r="K1234" s="285">
        <v>0</v>
      </c>
      <c r="L1234" s="285">
        <v>0</v>
      </c>
      <c r="M1234" s="285"/>
      <c r="N1234" s="285">
        <v>0</v>
      </c>
    </row>
    <row r="1235" spans="1:14" x14ac:dyDescent="0.35">
      <c r="A1235" t="s">
        <v>527</v>
      </c>
      <c r="C1235" s="285">
        <v>35</v>
      </c>
      <c r="D1235" s="285" t="s">
        <v>576</v>
      </c>
      <c r="E1235" s="285"/>
      <c r="F1235" s="285">
        <v>0</v>
      </c>
      <c r="G1235" s="285">
        <v>0</v>
      </c>
      <c r="H1235" s="285">
        <v>0</v>
      </c>
      <c r="I1235" s="285"/>
      <c r="J1235" s="285">
        <v>0</v>
      </c>
      <c r="K1235" s="285">
        <v>0</v>
      </c>
      <c r="L1235" s="285">
        <v>0</v>
      </c>
      <c r="M1235" s="285"/>
      <c r="N1235" s="285">
        <v>0</v>
      </c>
    </row>
    <row r="1236" spans="1:14" x14ac:dyDescent="0.35">
      <c r="A1236" t="s">
        <v>527</v>
      </c>
      <c r="C1236" s="285">
        <v>36</v>
      </c>
      <c r="D1236" s="285" t="s">
        <v>577</v>
      </c>
      <c r="E1236" s="285"/>
      <c r="F1236" s="285">
        <v>0</v>
      </c>
      <c r="G1236" s="285">
        <v>0</v>
      </c>
      <c r="H1236" s="285">
        <v>0</v>
      </c>
      <c r="I1236" s="285"/>
      <c r="J1236" s="285">
        <v>0</v>
      </c>
      <c r="K1236" s="285">
        <v>0</v>
      </c>
      <c r="L1236" s="285">
        <v>0</v>
      </c>
      <c r="M1236" s="285"/>
      <c r="N1236" s="285">
        <v>0</v>
      </c>
    </row>
    <row r="1237" spans="1:14" x14ac:dyDescent="0.35">
      <c r="A1237" t="s">
        <v>527</v>
      </c>
      <c r="C1237" s="285">
        <v>37</v>
      </c>
      <c r="D1237" s="285" t="s">
        <v>578</v>
      </c>
      <c r="E1237" s="285"/>
      <c r="F1237" s="285">
        <v>0</v>
      </c>
      <c r="G1237" s="285">
        <v>0</v>
      </c>
      <c r="H1237" s="285">
        <v>0</v>
      </c>
      <c r="I1237" s="285"/>
      <c r="J1237" s="285">
        <v>17308853</v>
      </c>
      <c r="K1237" s="285">
        <v>0</v>
      </c>
      <c r="L1237" s="285">
        <v>17308853</v>
      </c>
      <c r="M1237" s="285"/>
      <c r="N1237" s="285">
        <v>-17308853</v>
      </c>
    </row>
    <row r="1238" spans="1:14" x14ac:dyDescent="0.35">
      <c r="A1238" t="s">
        <v>527</v>
      </c>
      <c r="C1238" s="285">
        <v>38</v>
      </c>
      <c r="D1238" s="285" t="s">
        <v>579</v>
      </c>
      <c r="E1238" s="285"/>
      <c r="F1238" s="285">
        <v>0</v>
      </c>
      <c r="G1238" s="285">
        <v>0</v>
      </c>
      <c r="H1238" s="285">
        <v>0</v>
      </c>
      <c r="I1238" s="285"/>
      <c r="J1238" s="285">
        <v>0</v>
      </c>
      <c r="K1238" s="285">
        <v>0</v>
      </c>
      <c r="L1238" s="285">
        <v>0</v>
      </c>
      <c r="M1238" s="285"/>
      <c r="N1238" s="285">
        <v>0</v>
      </c>
    </row>
    <row r="1239" spans="1:14" x14ac:dyDescent="0.35">
      <c r="A1239" t="s">
        <v>527</v>
      </c>
      <c r="C1239" s="285">
        <v>39</v>
      </c>
      <c r="D1239" s="285" t="s">
        <v>580</v>
      </c>
      <c r="E1239" s="285"/>
      <c r="F1239" s="285">
        <v>0</v>
      </c>
      <c r="G1239" s="285">
        <v>0</v>
      </c>
      <c r="H1239" s="285">
        <v>0</v>
      </c>
      <c r="I1239" s="285"/>
      <c r="J1239" s="285">
        <v>0</v>
      </c>
      <c r="K1239" s="285">
        <v>0</v>
      </c>
      <c r="L1239" s="285">
        <v>0</v>
      </c>
      <c r="M1239" s="285"/>
      <c r="N1239" s="285">
        <v>0</v>
      </c>
    </row>
    <row r="1240" spans="1:14" x14ac:dyDescent="0.35">
      <c r="A1240" t="s">
        <v>527</v>
      </c>
      <c r="C1240" s="285"/>
      <c r="D1240" s="285" t="s">
        <v>581</v>
      </c>
      <c r="E1240" s="285"/>
      <c r="F1240" s="285">
        <v>0</v>
      </c>
      <c r="G1240" s="285">
        <v>0</v>
      </c>
      <c r="H1240" s="285">
        <v>0</v>
      </c>
      <c r="I1240" s="285"/>
      <c r="J1240" s="285">
        <v>51278097</v>
      </c>
      <c r="K1240" s="285">
        <v>0</v>
      </c>
      <c r="L1240" s="285">
        <v>51278097</v>
      </c>
      <c r="M1240" s="285"/>
      <c r="N1240" s="285">
        <v>-51278097</v>
      </c>
    </row>
    <row r="1241" spans="1:14" x14ac:dyDescent="0.35">
      <c r="A1241" t="s">
        <v>527</v>
      </c>
      <c r="C1241" s="285">
        <v>40</v>
      </c>
      <c r="D1241" s="285" t="s">
        <v>582</v>
      </c>
      <c r="E1241" s="285"/>
      <c r="F1241" s="285">
        <v>0</v>
      </c>
      <c r="G1241" s="285">
        <v>0</v>
      </c>
      <c r="H1241" s="285">
        <v>0</v>
      </c>
      <c r="I1241" s="285"/>
      <c r="J1241" s="285">
        <v>32475165</v>
      </c>
      <c r="K1241" s="285">
        <v>0</v>
      </c>
      <c r="L1241" s="285">
        <v>32475165</v>
      </c>
      <c r="M1241" s="285"/>
      <c r="N1241" s="285">
        <v>-32475165</v>
      </c>
    </row>
    <row r="1242" spans="1:14" x14ac:dyDescent="0.35">
      <c r="A1242" t="s">
        <v>527</v>
      </c>
      <c r="C1242" s="285">
        <v>41</v>
      </c>
      <c r="D1242" s="285" t="s">
        <v>583</v>
      </c>
      <c r="E1242" s="285"/>
      <c r="F1242" s="285">
        <v>0</v>
      </c>
      <c r="G1242" s="285">
        <v>0</v>
      </c>
      <c r="H1242" s="285">
        <v>0</v>
      </c>
      <c r="I1242" s="285"/>
      <c r="J1242" s="285">
        <v>1748592</v>
      </c>
      <c r="K1242" s="285">
        <v>0</v>
      </c>
      <c r="L1242" s="285">
        <v>1748592</v>
      </c>
      <c r="M1242" s="285"/>
      <c r="N1242" s="285">
        <v>-1748592</v>
      </c>
    </row>
    <row r="1243" spans="1:14" x14ac:dyDescent="0.35">
      <c r="A1243" t="s">
        <v>527</v>
      </c>
      <c r="C1243" s="285">
        <v>42</v>
      </c>
      <c r="D1243" s="285" t="s">
        <v>584</v>
      </c>
      <c r="E1243" s="285"/>
      <c r="F1243" s="285">
        <v>0</v>
      </c>
      <c r="G1243" s="285">
        <v>0</v>
      </c>
      <c r="H1243" s="285">
        <v>0</v>
      </c>
      <c r="I1243" s="285"/>
      <c r="J1243" s="285">
        <v>2185742</v>
      </c>
      <c r="K1243" s="285">
        <v>0</v>
      </c>
      <c r="L1243" s="285">
        <v>2185742</v>
      </c>
      <c r="M1243" s="285"/>
      <c r="N1243" s="285">
        <v>-2185742</v>
      </c>
    </row>
    <row r="1244" spans="1:14" x14ac:dyDescent="0.35">
      <c r="A1244" t="s">
        <v>527</v>
      </c>
      <c r="C1244" s="285">
        <v>43</v>
      </c>
      <c r="D1244" s="285" t="s">
        <v>585</v>
      </c>
      <c r="E1244" s="285"/>
      <c r="F1244" s="285">
        <v>0</v>
      </c>
      <c r="G1244" s="285">
        <v>0</v>
      </c>
      <c r="H1244" s="285">
        <v>0</v>
      </c>
      <c r="I1244" s="285"/>
      <c r="J1244" s="285">
        <v>13118940</v>
      </c>
      <c r="K1244" s="285">
        <v>0</v>
      </c>
      <c r="L1244" s="285">
        <v>13118940</v>
      </c>
      <c r="M1244" s="285"/>
      <c r="N1244" s="285">
        <v>-13118940</v>
      </c>
    </row>
    <row r="1245" spans="1:14" x14ac:dyDescent="0.35">
      <c r="A1245" t="s">
        <v>527</v>
      </c>
      <c r="C1245" s="285">
        <v>44</v>
      </c>
      <c r="D1245" s="285" t="s">
        <v>586</v>
      </c>
      <c r="E1245" s="285"/>
      <c r="F1245" s="285">
        <v>0</v>
      </c>
      <c r="G1245" s="285">
        <v>0</v>
      </c>
      <c r="H1245" s="285">
        <v>0</v>
      </c>
      <c r="I1245" s="285"/>
      <c r="J1245" s="285">
        <v>1092871</v>
      </c>
      <c r="K1245" s="285">
        <v>0</v>
      </c>
      <c r="L1245" s="285">
        <v>1092871</v>
      </c>
      <c r="M1245" s="285"/>
      <c r="N1245" s="285">
        <v>-1092871</v>
      </c>
    </row>
    <row r="1246" spans="1:14" x14ac:dyDescent="0.35">
      <c r="A1246" t="s">
        <v>527</v>
      </c>
      <c r="C1246" s="285">
        <v>45</v>
      </c>
      <c r="D1246" s="285" t="s">
        <v>587</v>
      </c>
      <c r="E1246" s="285"/>
      <c r="F1246" s="285">
        <v>0</v>
      </c>
      <c r="G1246" s="285">
        <v>0</v>
      </c>
      <c r="H1246" s="285">
        <v>0</v>
      </c>
      <c r="I1246" s="285"/>
      <c r="J1246" s="285">
        <v>656787</v>
      </c>
      <c r="K1246" s="285">
        <v>0</v>
      </c>
      <c r="L1246" s="285">
        <v>656787</v>
      </c>
      <c r="M1246" s="285"/>
      <c r="N1246" s="285">
        <v>-656787</v>
      </c>
    </row>
    <row r="1247" spans="1:14" x14ac:dyDescent="0.35">
      <c r="A1247" t="s">
        <v>527</v>
      </c>
      <c r="C1247" s="285">
        <v>46</v>
      </c>
      <c r="D1247" s="285" t="s">
        <v>588</v>
      </c>
      <c r="E1247" s="285"/>
      <c r="F1247" s="285">
        <v>0</v>
      </c>
      <c r="G1247" s="285">
        <v>0</v>
      </c>
      <c r="H1247" s="285">
        <v>0</v>
      </c>
      <c r="I1247" s="285"/>
      <c r="J1247" s="285">
        <v>0</v>
      </c>
      <c r="K1247" s="285">
        <v>0</v>
      </c>
      <c r="L1247" s="285">
        <v>0</v>
      </c>
      <c r="M1247" s="285"/>
      <c r="N1247" s="285">
        <v>0</v>
      </c>
    </row>
    <row r="1248" spans="1:14" x14ac:dyDescent="0.35">
      <c r="A1248" t="s">
        <v>527</v>
      </c>
      <c r="C1248" s="285">
        <v>47</v>
      </c>
      <c r="D1248" s="285" t="s">
        <v>589</v>
      </c>
      <c r="E1248" s="285"/>
      <c r="F1248" s="285">
        <v>0</v>
      </c>
      <c r="G1248" s="285">
        <v>0</v>
      </c>
      <c r="H1248" s="285">
        <v>0</v>
      </c>
      <c r="I1248" s="285"/>
      <c r="J1248" s="285">
        <v>0</v>
      </c>
      <c r="K1248" s="285">
        <v>0</v>
      </c>
      <c r="L1248" s="285">
        <v>0</v>
      </c>
      <c r="M1248" s="285"/>
      <c r="N1248" s="285">
        <v>0</v>
      </c>
    </row>
    <row r="1249" spans="1:14" x14ac:dyDescent="0.35">
      <c r="A1249" t="s">
        <v>527</v>
      </c>
      <c r="C1249" s="285"/>
      <c r="D1249" s="285" t="s">
        <v>590</v>
      </c>
      <c r="E1249" s="285"/>
      <c r="F1249" s="285">
        <v>0</v>
      </c>
      <c r="G1249" s="285">
        <v>0</v>
      </c>
      <c r="H1249" s="285">
        <v>0</v>
      </c>
      <c r="I1249" s="285"/>
      <c r="J1249" s="285">
        <v>4551000</v>
      </c>
      <c r="K1249" s="285">
        <v>0</v>
      </c>
      <c r="L1249" s="285">
        <v>4551000</v>
      </c>
      <c r="M1249" s="285"/>
      <c r="N1249" s="285">
        <v>-4551000</v>
      </c>
    </row>
    <row r="1250" spans="1:14" x14ac:dyDescent="0.35">
      <c r="A1250" t="s">
        <v>527</v>
      </c>
      <c r="C1250" s="285">
        <v>48</v>
      </c>
      <c r="D1250" s="285" t="s">
        <v>229</v>
      </c>
      <c r="E1250" s="285"/>
      <c r="F1250" s="285">
        <v>0</v>
      </c>
      <c r="G1250" s="285">
        <v>0</v>
      </c>
      <c r="H1250" s="285">
        <v>0</v>
      </c>
      <c r="I1250" s="285"/>
      <c r="J1250" s="285">
        <v>4551000</v>
      </c>
      <c r="K1250" s="285">
        <v>0</v>
      </c>
      <c r="L1250" s="285">
        <v>4551000</v>
      </c>
      <c r="M1250" s="285"/>
      <c r="N1250" s="285">
        <v>-4551000</v>
      </c>
    </row>
    <row r="1251" spans="1:14" x14ac:dyDescent="0.35">
      <c r="A1251" t="s">
        <v>527</v>
      </c>
      <c r="C1251" s="285">
        <v>49</v>
      </c>
      <c r="D1251" s="285" t="s">
        <v>591</v>
      </c>
      <c r="E1251" s="285"/>
      <c r="F1251" s="285">
        <v>0</v>
      </c>
      <c r="G1251" s="285">
        <v>0</v>
      </c>
      <c r="H1251" s="285">
        <v>0</v>
      </c>
      <c r="I1251" s="285"/>
      <c r="J1251" s="285">
        <v>0</v>
      </c>
      <c r="K1251" s="285">
        <v>0</v>
      </c>
      <c r="L1251" s="285">
        <v>0</v>
      </c>
      <c r="M1251" s="285"/>
      <c r="N1251" s="285">
        <v>0</v>
      </c>
    </row>
    <row r="1252" spans="1:14" x14ac:dyDescent="0.35">
      <c r="A1252" t="s">
        <v>527</v>
      </c>
      <c r="C1252" s="285">
        <v>50</v>
      </c>
      <c r="D1252" s="285" t="s">
        <v>592</v>
      </c>
      <c r="E1252" s="285"/>
      <c r="F1252" s="285">
        <v>0</v>
      </c>
      <c r="G1252" s="285">
        <v>0</v>
      </c>
      <c r="H1252" s="285">
        <v>0</v>
      </c>
      <c r="I1252" s="285"/>
      <c r="J1252" s="285">
        <v>0</v>
      </c>
      <c r="K1252" s="285">
        <v>0</v>
      </c>
      <c r="L1252" s="285">
        <v>0</v>
      </c>
      <c r="M1252" s="285"/>
      <c r="N1252" s="285">
        <v>0</v>
      </c>
    </row>
    <row r="1253" spans="1:14" x14ac:dyDescent="0.35">
      <c r="A1253" t="s">
        <v>527</v>
      </c>
      <c r="C1253" s="285"/>
      <c r="D1253" s="285" t="s">
        <v>593</v>
      </c>
      <c r="E1253" s="285"/>
      <c r="F1253" s="285">
        <v>0</v>
      </c>
      <c r="G1253" s="285">
        <v>0</v>
      </c>
      <c r="H1253" s="285">
        <v>0</v>
      </c>
      <c r="I1253" s="285"/>
      <c r="J1253" s="285">
        <v>12000000</v>
      </c>
      <c r="K1253" s="285">
        <v>0</v>
      </c>
      <c r="L1253" s="285">
        <v>12000000</v>
      </c>
      <c r="M1253" s="285"/>
      <c r="N1253" s="285">
        <v>-12000000</v>
      </c>
    </row>
    <row r="1254" spans="1:14" x14ac:dyDescent="0.35">
      <c r="A1254" t="s">
        <v>527</v>
      </c>
      <c r="C1254" s="285">
        <v>51</v>
      </c>
      <c r="D1254" s="285" t="s">
        <v>594</v>
      </c>
      <c r="E1254" s="285"/>
      <c r="F1254" s="285">
        <v>0</v>
      </c>
      <c r="G1254" s="285">
        <v>0</v>
      </c>
      <c r="H1254" s="285">
        <v>0</v>
      </c>
      <c r="I1254" s="285"/>
      <c r="J1254" s="285">
        <v>0</v>
      </c>
      <c r="K1254" s="285">
        <v>0</v>
      </c>
      <c r="L1254" s="285">
        <v>0</v>
      </c>
      <c r="M1254" s="285"/>
      <c r="N1254" s="285">
        <v>0</v>
      </c>
    </row>
    <row r="1255" spans="1:14" x14ac:dyDescent="0.35">
      <c r="A1255" t="s">
        <v>527</v>
      </c>
      <c r="C1255" s="285">
        <v>52</v>
      </c>
      <c r="D1255" s="285" t="s">
        <v>592</v>
      </c>
      <c r="E1255" s="285"/>
      <c r="F1255" s="285">
        <v>0</v>
      </c>
      <c r="G1255" s="285">
        <v>0</v>
      </c>
      <c r="H1255" s="285">
        <v>0</v>
      </c>
      <c r="I1255" s="285"/>
      <c r="J1255" s="285">
        <v>12000000</v>
      </c>
      <c r="K1255" s="285">
        <v>0</v>
      </c>
      <c r="L1255" s="285">
        <v>12000000</v>
      </c>
      <c r="M1255" s="285"/>
      <c r="N1255" s="285">
        <v>-12000000</v>
      </c>
    </row>
    <row r="1256" spans="1:14" x14ac:dyDescent="0.35">
      <c r="A1256" t="s">
        <v>527</v>
      </c>
      <c r="C1256" s="285"/>
      <c r="D1256" s="285" t="s">
        <v>595</v>
      </c>
      <c r="E1256" s="285"/>
      <c r="F1256" s="285">
        <v>14542384</v>
      </c>
      <c r="G1256" s="285">
        <v>0</v>
      </c>
      <c r="H1256" s="285">
        <v>14542384</v>
      </c>
      <c r="I1256" s="285"/>
      <c r="J1256" s="285">
        <v>13418903</v>
      </c>
      <c r="K1256" s="285">
        <v>0</v>
      </c>
      <c r="L1256" s="285">
        <v>13418903</v>
      </c>
      <c r="M1256" s="285"/>
      <c r="N1256" s="285">
        <v>1123481</v>
      </c>
    </row>
    <row r="1257" spans="1:14" x14ac:dyDescent="0.35">
      <c r="A1257" t="s">
        <v>527</v>
      </c>
      <c r="C1257" s="285">
        <v>53</v>
      </c>
      <c r="D1257" s="285" t="s">
        <v>596</v>
      </c>
      <c r="E1257" s="285"/>
      <c r="F1257" s="285">
        <v>14542384</v>
      </c>
      <c r="G1257" s="285">
        <v>0</v>
      </c>
      <c r="H1257" s="285">
        <v>14542384</v>
      </c>
      <c r="I1257" s="285"/>
      <c r="J1257" s="285">
        <v>13418903</v>
      </c>
      <c r="K1257" s="285">
        <v>0</v>
      </c>
      <c r="L1257" s="285">
        <v>13418903</v>
      </c>
      <c r="M1257" s="285"/>
      <c r="N1257" s="285">
        <v>1123481</v>
      </c>
    </row>
    <row r="1258" spans="1:14" x14ac:dyDescent="0.35">
      <c r="A1258" t="s">
        <v>527</v>
      </c>
      <c r="C1258" s="285"/>
      <c r="D1258" s="285" t="s">
        <v>597</v>
      </c>
      <c r="E1258" s="285"/>
      <c r="F1258" s="285">
        <v>49261158</v>
      </c>
      <c r="G1258" s="285">
        <v>0</v>
      </c>
      <c r="H1258" s="285">
        <v>49261158</v>
      </c>
      <c r="I1258" s="285"/>
      <c r="J1258" s="285">
        <v>53414841</v>
      </c>
      <c r="K1258" s="285">
        <v>0</v>
      </c>
      <c r="L1258" s="285">
        <v>53414841</v>
      </c>
      <c r="M1258" s="285"/>
      <c r="N1258" s="285">
        <v>-4153683</v>
      </c>
    </row>
    <row r="1259" spans="1:14" x14ac:dyDescent="0.35">
      <c r="A1259" t="s">
        <v>527</v>
      </c>
      <c r="C1259" s="285">
        <v>54</v>
      </c>
      <c r="D1259" s="285" t="s">
        <v>598</v>
      </c>
      <c r="E1259" s="285"/>
      <c r="F1259" s="285">
        <v>49261158</v>
      </c>
      <c r="G1259" s="285">
        <v>0</v>
      </c>
      <c r="H1259" s="285">
        <v>49261158</v>
      </c>
      <c r="I1259" s="285"/>
      <c r="J1259" s="285">
        <v>53414841</v>
      </c>
      <c r="K1259" s="285">
        <v>0</v>
      </c>
      <c r="L1259" s="285">
        <v>53414841</v>
      </c>
      <c r="M1259" s="285"/>
      <c r="N1259" s="285">
        <v>-4153683</v>
      </c>
    </row>
    <row r="1260" spans="1:14" x14ac:dyDescent="0.35">
      <c r="A1260" t="s">
        <v>527</v>
      </c>
      <c r="C1260" s="285"/>
      <c r="D1260" s="285" t="s">
        <v>359</v>
      </c>
      <c r="E1260" s="285"/>
      <c r="F1260" s="285">
        <v>0</v>
      </c>
      <c r="G1260" s="285">
        <v>0</v>
      </c>
      <c r="H1260" s="285">
        <v>0</v>
      </c>
      <c r="I1260" s="285">
        <v>808920</v>
      </c>
      <c r="J1260" s="285">
        <v>47177479</v>
      </c>
      <c r="K1260" s="285">
        <v>-47177479</v>
      </c>
      <c r="L1260" s="285">
        <v>0</v>
      </c>
      <c r="M1260" s="285"/>
      <c r="N1260" s="285">
        <v>0</v>
      </c>
    </row>
    <row r="1261" spans="1:14" x14ac:dyDescent="0.35">
      <c r="A1261" t="s">
        <v>527</v>
      </c>
      <c r="C1261" s="285">
        <v>55</v>
      </c>
      <c r="D1261" s="285" t="s">
        <v>599</v>
      </c>
      <c r="E1261" s="285"/>
      <c r="F1261" s="285"/>
      <c r="G1261" s="285">
        <v>0</v>
      </c>
      <c r="H1261" s="285">
        <v>0</v>
      </c>
      <c r="I1261" s="285"/>
      <c r="J1261" s="285">
        <v>47177479</v>
      </c>
      <c r="K1261" s="285">
        <v>-47177479</v>
      </c>
      <c r="L1261" s="285">
        <v>0</v>
      </c>
      <c r="M1261" s="285"/>
      <c r="N1261" s="285">
        <v>0</v>
      </c>
    </row>
    <row r="1262" spans="1:14" x14ac:dyDescent="0.35">
      <c r="A1262" t="s">
        <v>527</v>
      </c>
      <c r="B1262" t="s">
        <v>617</v>
      </c>
      <c r="C1262" t="s">
        <v>529</v>
      </c>
      <c r="D1262" t="s">
        <v>530</v>
      </c>
      <c r="F1262" t="s">
        <v>531</v>
      </c>
      <c r="J1262" t="s">
        <v>532</v>
      </c>
      <c r="N1262" t="s">
        <v>533</v>
      </c>
    </row>
    <row r="1263" spans="1:14" x14ac:dyDescent="0.35">
      <c r="A1263" t="s">
        <v>527</v>
      </c>
      <c r="F1263" t="s">
        <v>534</v>
      </c>
      <c r="G1263" t="s">
        <v>535</v>
      </c>
      <c r="H1263" t="s">
        <v>536</v>
      </c>
      <c r="J1263" t="s">
        <v>534</v>
      </c>
      <c r="K1263" t="s">
        <v>535</v>
      </c>
      <c r="L1263" t="s">
        <v>536</v>
      </c>
    </row>
    <row r="1264" spans="1:14" x14ac:dyDescent="0.35">
      <c r="A1264" t="s">
        <v>527</v>
      </c>
      <c r="C1264" t="s">
        <v>537</v>
      </c>
      <c r="F1264">
        <v>0</v>
      </c>
      <c r="G1264">
        <v>0</v>
      </c>
      <c r="H1264">
        <v>0</v>
      </c>
      <c r="J1264">
        <v>0</v>
      </c>
      <c r="K1264">
        <v>0</v>
      </c>
      <c r="L1264">
        <v>0</v>
      </c>
      <c r="N1264">
        <v>0</v>
      </c>
    </row>
    <row r="1265" spans="1:14" x14ac:dyDescent="0.35">
      <c r="A1265" t="s">
        <v>527</v>
      </c>
      <c r="C1265">
        <v>1</v>
      </c>
      <c r="D1265" t="s">
        <v>538</v>
      </c>
      <c r="F1265">
        <v>0</v>
      </c>
      <c r="G1265">
        <v>0</v>
      </c>
      <c r="H1265">
        <v>0</v>
      </c>
      <c r="J1265">
        <v>0</v>
      </c>
      <c r="K1265">
        <v>0</v>
      </c>
      <c r="L1265">
        <v>0</v>
      </c>
      <c r="N1265">
        <v>0</v>
      </c>
    </row>
    <row r="1266" spans="1:14" x14ac:dyDescent="0.35">
      <c r="A1266" t="s">
        <v>527</v>
      </c>
      <c r="C1266">
        <v>2</v>
      </c>
      <c r="D1266" t="s">
        <v>539</v>
      </c>
      <c r="F1266">
        <v>0</v>
      </c>
      <c r="G1266">
        <v>0</v>
      </c>
      <c r="H1266">
        <v>0</v>
      </c>
      <c r="J1266">
        <v>0</v>
      </c>
      <c r="K1266">
        <v>0</v>
      </c>
      <c r="L1266">
        <v>0</v>
      </c>
      <c r="N1266">
        <v>0</v>
      </c>
    </row>
    <row r="1267" spans="1:14" x14ac:dyDescent="0.35">
      <c r="A1267" t="s">
        <v>527</v>
      </c>
      <c r="C1267" t="s">
        <v>540</v>
      </c>
      <c r="F1267">
        <v>701131282</v>
      </c>
      <c r="G1267">
        <v>-873600</v>
      </c>
      <c r="H1267">
        <v>700257682</v>
      </c>
      <c r="J1267">
        <v>700257821</v>
      </c>
      <c r="K1267">
        <v>0</v>
      </c>
      <c r="L1267">
        <v>700257821</v>
      </c>
      <c r="N1267">
        <v>-139</v>
      </c>
    </row>
    <row r="1268" spans="1:14" x14ac:dyDescent="0.35">
      <c r="A1268" t="s">
        <v>527</v>
      </c>
      <c r="D1268" t="s">
        <v>541</v>
      </c>
      <c r="F1268">
        <v>0</v>
      </c>
      <c r="G1268">
        <v>0</v>
      </c>
      <c r="H1268">
        <v>0</v>
      </c>
      <c r="J1268">
        <v>0</v>
      </c>
      <c r="K1268">
        <v>0</v>
      </c>
      <c r="L1268">
        <v>0</v>
      </c>
      <c r="N1268">
        <v>0</v>
      </c>
    </row>
    <row r="1269" spans="1:14" x14ac:dyDescent="0.35">
      <c r="A1269" t="s">
        <v>527</v>
      </c>
      <c r="C1269">
        <v>3</v>
      </c>
      <c r="D1269" t="s">
        <v>542</v>
      </c>
      <c r="F1269">
        <v>0</v>
      </c>
      <c r="G1269">
        <v>0</v>
      </c>
      <c r="H1269">
        <v>0</v>
      </c>
      <c r="J1269">
        <v>0</v>
      </c>
      <c r="K1269">
        <v>0</v>
      </c>
      <c r="L1269">
        <v>0</v>
      </c>
      <c r="N1269">
        <v>0</v>
      </c>
    </row>
    <row r="1270" spans="1:14" x14ac:dyDescent="0.35">
      <c r="A1270" t="s">
        <v>527</v>
      </c>
      <c r="C1270">
        <v>4</v>
      </c>
      <c r="D1270" t="s">
        <v>543</v>
      </c>
      <c r="F1270">
        <v>0</v>
      </c>
      <c r="G1270">
        <v>0</v>
      </c>
      <c r="H1270">
        <v>0</v>
      </c>
      <c r="J1270">
        <v>0</v>
      </c>
      <c r="K1270">
        <v>0</v>
      </c>
      <c r="L1270">
        <v>0</v>
      </c>
      <c r="N1270">
        <v>0</v>
      </c>
    </row>
    <row r="1271" spans="1:14" x14ac:dyDescent="0.35">
      <c r="A1271" t="s">
        <v>527</v>
      </c>
      <c r="C1271">
        <v>5</v>
      </c>
      <c r="D1271" t="s">
        <v>544</v>
      </c>
      <c r="F1271">
        <v>0</v>
      </c>
      <c r="G1271">
        <v>0</v>
      </c>
      <c r="H1271">
        <v>0</v>
      </c>
      <c r="J1271">
        <v>0</v>
      </c>
      <c r="K1271">
        <v>0</v>
      </c>
      <c r="L1271">
        <v>0</v>
      </c>
      <c r="N1271">
        <v>0</v>
      </c>
    </row>
    <row r="1272" spans="1:14" x14ac:dyDescent="0.35">
      <c r="A1272" t="s">
        <v>527</v>
      </c>
      <c r="C1272">
        <v>6</v>
      </c>
      <c r="D1272" t="s">
        <v>545</v>
      </c>
      <c r="F1272">
        <v>0</v>
      </c>
      <c r="G1272">
        <v>0</v>
      </c>
      <c r="H1272">
        <v>0</v>
      </c>
      <c r="J1272">
        <v>0</v>
      </c>
      <c r="K1272">
        <v>0</v>
      </c>
      <c r="L1272">
        <v>0</v>
      </c>
      <c r="N1272">
        <v>0</v>
      </c>
    </row>
    <row r="1273" spans="1:14" x14ac:dyDescent="0.35">
      <c r="A1273" t="s">
        <v>527</v>
      </c>
      <c r="C1273">
        <v>7</v>
      </c>
      <c r="D1273" t="s">
        <v>454</v>
      </c>
      <c r="F1273">
        <v>0</v>
      </c>
      <c r="G1273">
        <v>0</v>
      </c>
      <c r="H1273">
        <v>0</v>
      </c>
      <c r="J1273">
        <v>0</v>
      </c>
      <c r="K1273">
        <v>0</v>
      </c>
      <c r="L1273">
        <v>0</v>
      </c>
      <c r="N1273">
        <v>0</v>
      </c>
    </row>
    <row r="1274" spans="1:14" x14ac:dyDescent="0.35">
      <c r="A1274" t="s">
        <v>527</v>
      </c>
      <c r="D1274" t="s">
        <v>546</v>
      </c>
      <c r="F1274">
        <v>0</v>
      </c>
      <c r="G1274">
        <v>0</v>
      </c>
      <c r="H1274">
        <v>0</v>
      </c>
      <c r="J1274">
        <v>0</v>
      </c>
      <c r="K1274">
        <v>0</v>
      </c>
      <c r="L1274">
        <v>0</v>
      </c>
      <c r="N1274">
        <v>0</v>
      </c>
    </row>
    <row r="1275" spans="1:14" x14ac:dyDescent="0.35">
      <c r="A1275" t="s">
        <v>527</v>
      </c>
      <c r="C1275">
        <v>8</v>
      </c>
      <c r="D1275" t="s">
        <v>547</v>
      </c>
      <c r="F1275">
        <v>0</v>
      </c>
      <c r="G1275">
        <v>0</v>
      </c>
      <c r="H1275">
        <v>0</v>
      </c>
      <c r="J1275">
        <v>0</v>
      </c>
      <c r="K1275">
        <v>0</v>
      </c>
      <c r="L1275">
        <v>0</v>
      </c>
      <c r="N1275">
        <v>0</v>
      </c>
    </row>
    <row r="1276" spans="1:14" x14ac:dyDescent="0.35">
      <c r="A1276" t="s">
        <v>527</v>
      </c>
      <c r="C1276">
        <v>9</v>
      </c>
      <c r="D1276" t="s">
        <v>548</v>
      </c>
      <c r="F1276">
        <v>0</v>
      </c>
      <c r="G1276">
        <v>0</v>
      </c>
      <c r="H1276">
        <v>0</v>
      </c>
      <c r="J1276">
        <v>0</v>
      </c>
      <c r="K1276">
        <v>0</v>
      </c>
      <c r="L1276">
        <v>0</v>
      </c>
      <c r="N1276">
        <v>0</v>
      </c>
    </row>
    <row r="1277" spans="1:14" x14ac:dyDescent="0.35">
      <c r="A1277" t="s">
        <v>527</v>
      </c>
      <c r="C1277">
        <v>10</v>
      </c>
      <c r="D1277" t="s">
        <v>549</v>
      </c>
      <c r="F1277">
        <v>0</v>
      </c>
      <c r="G1277">
        <v>0</v>
      </c>
      <c r="H1277">
        <v>0</v>
      </c>
      <c r="J1277">
        <v>0</v>
      </c>
      <c r="K1277">
        <v>0</v>
      </c>
      <c r="L1277">
        <v>0</v>
      </c>
      <c r="N1277">
        <v>0</v>
      </c>
    </row>
    <row r="1278" spans="1:14" x14ac:dyDescent="0.35">
      <c r="A1278" t="s">
        <v>527</v>
      </c>
      <c r="C1278">
        <v>11</v>
      </c>
      <c r="D1278" t="s">
        <v>550</v>
      </c>
      <c r="F1278">
        <v>0</v>
      </c>
      <c r="G1278">
        <v>0</v>
      </c>
      <c r="H1278">
        <v>0</v>
      </c>
      <c r="J1278">
        <v>0</v>
      </c>
      <c r="K1278">
        <v>0</v>
      </c>
      <c r="L1278">
        <v>0</v>
      </c>
      <c r="N1278">
        <v>0</v>
      </c>
    </row>
    <row r="1279" spans="1:14" x14ac:dyDescent="0.35">
      <c r="A1279" t="s">
        <v>527</v>
      </c>
      <c r="C1279">
        <v>12</v>
      </c>
      <c r="D1279" t="s">
        <v>551</v>
      </c>
      <c r="F1279">
        <v>0</v>
      </c>
      <c r="G1279">
        <v>0</v>
      </c>
      <c r="H1279">
        <v>0</v>
      </c>
      <c r="J1279">
        <v>0</v>
      </c>
      <c r="K1279">
        <v>0</v>
      </c>
      <c r="L1279">
        <v>0</v>
      </c>
      <c r="N1279">
        <v>0</v>
      </c>
    </row>
    <row r="1280" spans="1:14" x14ac:dyDescent="0.35">
      <c r="A1280" t="s">
        <v>527</v>
      </c>
      <c r="C1280">
        <v>13</v>
      </c>
      <c r="D1280" t="s">
        <v>552</v>
      </c>
      <c r="F1280">
        <v>0</v>
      </c>
      <c r="G1280">
        <v>0</v>
      </c>
      <c r="H1280">
        <v>0</v>
      </c>
      <c r="J1280">
        <v>0</v>
      </c>
      <c r="K1280">
        <v>0</v>
      </c>
      <c r="L1280">
        <v>0</v>
      </c>
      <c r="N1280">
        <v>0</v>
      </c>
    </row>
    <row r="1281" spans="1:14" x14ac:dyDescent="0.35">
      <c r="A1281" t="s">
        <v>527</v>
      </c>
      <c r="C1281">
        <v>14</v>
      </c>
      <c r="D1281" t="s">
        <v>553</v>
      </c>
      <c r="F1281">
        <v>0</v>
      </c>
      <c r="G1281">
        <v>0</v>
      </c>
      <c r="H1281">
        <v>0</v>
      </c>
      <c r="J1281">
        <v>0</v>
      </c>
      <c r="K1281">
        <v>0</v>
      </c>
      <c r="L1281">
        <v>0</v>
      </c>
      <c r="N1281">
        <v>0</v>
      </c>
    </row>
    <row r="1282" spans="1:14" x14ac:dyDescent="0.35">
      <c r="A1282" t="s">
        <v>527</v>
      </c>
      <c r="C1282">
        <v>15</v>
      </c>
      <c r="D1282" t="s">
        <v>554</v>
      </c>
      <c r="F1282">
        <v>0</v>
      </c>
      <c r="G1282">
        <v>0</v>
      </c>
      <c r="H1282">
        <v>0</v>
      </c>
      <c r="J1282">
        <v>0</v>
      </c>
      <c r="K1282">
        <v>0</v>
      </c>
      <c r="L1282">
        <v>0</v>
      </c>
      <c r="N1282">
        <v>0</v>
      </c>
    </row>
    <row r="1283" spans="1:14" x14ac:dyDescent="0.35">
      <c r="A1283" t="s">
        <v>527</v>
      </c>
      <c r="D1283" t="s">
        <v>555</v>
      </c>
      <c r="F1283">
        <v>0</v>
      </c>
      <c r="G1283">
        <v>0</v>
      </c>
      <c r="H1283">
        <v>0</v>
      </c>
      <c r="J1283">
        <v>0</v>
      </c>
      <c r="K1283">
        <v>0</v>
      </c>
      <c r="L1283">
        <v>0</v>
      </c>
      <c r="N1283">
        <v>0</v>
      </c>
    </row>
    <row r="1284" spans="1:14" x14ac:dyDescent="0.35">
      <c r="A1284" t="s">
        <v>527</v>
      </c>
      <c r="C1284">
        <v>16</v>
      </c>
      <c r="D1284" t="s">
        <v>550</v>
      </c>
      <c r="F1284">
        <v>0</v>
      </c>
      <c r="G1284">
        <v>0</v>
      </c>
      <c r="H1284">
        <v>0</v>
      </c>
      <c r="J1284">
        <v>0</v>
      </c>
      <c r="K1284">
        <v>0</v>
      </c>
      <c r="L1284">
        <v>0</v>
      </c>
      <c r="N1284">
        <v>0</v>
      </c>
    </row>
    <row r="1285" spans="1:14" x14ac:dyDescent="0.35">
      <c r="A1285" t="s">
        <v>527</v>
      </c>
      <c r="C1285">
        <v>17</v>
      </c>
      <c r="D1285" t="s">
        <v>556</v>
      </c>
      <c r="F1285">
        <v>0</v>
      </c>
      <c r="G1285">
        <v>0</v>
      </c>
      <c r="H1285">
        <v>0</v>
      </c>
      <c r="J1285">
        <v>0</v>
      </c>
      <c r="K1285">
        <v>0</v>
      </c>
      <c r="L1285">
        <v>0</v>
      </c>
      <c r="N1285">
        <v>0</v>
      </c>
    </row>
    <row r="1286" spans="1:14" x14ac:dyDescent="0.35">
      <c r="A1286" t="s">
        <v>527</v>
      </c>
      <c r="C1286">
        <v>18</v>
      </c>
      <c r="D1286" t="s">
        <v>557</v>
      </c>
      <c r="F1286">
        <v>0</v>
      </c>
      <c r="G1286">
        <v>0</v>
      </c>
      <c r="H1286">
        <v>0</v>
      </c>
      <c r="J1286">
        <v>0</v>
      </c>
      <c r="K1286">
        <v>0</v>
      </c>
      <c r="L1286">
        <v>0</v>
      </c>
      <c r="N1286">
        <v>0</v>
      </c>
    </row>
    <row r="1287" spans="1:14" x14ac:dyDescent="0.35">
      <c r="A1287" t="s">
        <v>527</v>
      </c>
      <c r="C1287">
        <v>19</v>
      </c>
      <c r="D1287" t="s">
        <v>558</v>
      </c>
      <c r="F1287">
        <v>0</v>
      </c>
      <c r="G1287">
        <v>0</v>
      </c>
      <c r="H1287">
        <v>0</v>
      </c>
      <c r="J1287">
        <v>0</v>
      </c>
      <c r="K1287">
        <v>0</v>
      </c>
      <c r="L1287">
        <v>0</v>
      </c>
      <c r="N1287">
        <v>0</v>
      </c>
    </row>
    <row r="1288" spans="1:14" x14ac:dyDescent="0.35">
      <c r="A1288" t="s">
        <v>527</v>
      </c>
      <c r="C1288">
        <v>20</v>
      </c>
      <c r="D1288" t="s">
        <v>559</v>
      </c>
      <c r="F1288">
        <v>0</v>
      </c>
      <c r="G1288">
        <v>0</v>
      </c>
      <c r="H1288">
        <v>0</v>
      </c>
      <c r="J1288">
        <v>0</v>
      </c>
      <c r="K1288">
        <v>0</v>
      </c>
      <c r="L1288">
        <v>0</v>
      </c>
      <c r="N1288">
        <v>0</v>
      </c>
    </row>
    <row r="1289" spans="1:14" x14ac:dyDescent="0.35">
      <c r="A1289" t="s">
        <v>527</v>
      </c>
      <c r="C1289">
        <v>21</v>
      </c>
      <c r="D1289" t="s">
        <v>560</v>
      </c>
      <c r="F1289">
        <v>0</v>
      </c>
      <c r="G1289">
        <v>0</v>
      </c>
      <c r="H1289">
        <v>0</v>
      </c>
      <c r="J1289">
        <v>0</v>
      </c>
      <c r="K1289">
        <v>0</v>
      </c>
      <c r="L1289">
        <v>0</v>
      </c>
      <c r="N1289">
        <v>0</v>
      </c>
    </row>
    <row r="1290" spans="1:14" x14ac:dyDescent="0.35">
      <c r="A1290" t="s">
        <v>527</v>
      </c>
      <c r="C1290">
        <v>22</v>
      </c>
      <c r="D1290" t="s">
        <v>561</v>
      </c>
      <c r="F1290">
        <v>0</v>
      </c>
      <c r="G1290">
        <v>0</v>
      </c>
      <c r="H1290">
        <v>0</v>
      </c>
      <c r="J1290">
        <v>0</v>
      </c>
      <c r="K1290">
        <v>0</v>
      </c>
      <c r="L1290">
        <v>0</v>
      </c>
      <c r="N1290">
        <v>0</v>
      </c>
    </row>
    <row r="1291" spans="1:14" x14ac:dyDescent="0.35">
      <c r="A1291" t="s">
        <v>527</v>
      </c>
      <c r="C1291">
        <v>23</v>
      </c>
      <c r="D1291" t="s">
        <v>562</v>
      </c>
      <c r="F1291">
        <v>0</v>
      </c>
      <c r="G1291">
        <v>0</v>
      </c>
      <c r="H1291">
        <v>0</v>
      </c>
      <c r="J1291">
        <v>0</v>
      </c>
      <c r="K1291">
        <v>0</v>
      </c>
      <c r="L1291">
        <v>0</v>
      </c>
      <c r="N1291">
        <v>0</v>
      </c>
    </row>
    <row r="1292" spans="1:14" x14ac:dyDescent="0.35">
      <c r="A1292" t="s">
        <v>527</v>
      </c>
      <c r="C1292">
        <v>24</v>
      </c>
      <c r="D1292" t="s">
        <v>563</v>
      </c>
      <c r="F1292">
        <v>0</v>
      </c>
      <c r="G1292">
        <v>0</v>
      </c>
      <c r="H1292">
        <v>0</v>
      </c>
      <c r="J1292">
        <v>0</v>
      </c>
      <c r="K1292">
        <v>0</v>
      </c>
      <c r="L1292">
        <v>0</v>
      </c>
      <c r="N1292">
        <v>0</v>
      </c>
    </row>
    <row r="1293" spans="1:14" x14ac:dyDescent="0.35">
      <c r="A1293" t="s">
        <v>527</v>
      </c>
      <c r="C1293">
        <v>25</v>
      </c>
      <c r="D1293" t="s">
        <v>564</v>
      </c>
      <c r="F1293">
        <v>0</v>
      </c>
      <c r="G1293">
        <v>0</v>
      </c>
      <c r="H1293">
        <v>0</v>
      </c>
      <c r="J1293">
        <v>0</v>
      </c>
      <c r="K1293">
        <v>0</v>
      </c>
      <c r="L1293">
        <v>0</v>
      </c>
      <c r="N1293">
        <v>0</v>
      </c>
    </row>
    <row r="1294" spans="1:14" x14ac:dyDescent="0.35">
      <c r="A1294" t="s">
        <v>527</v>
      </c>
      <c r="D1294" t="s">
        <v>565</v>
      </c>
      <c r="F1294">
        <v>626633819</v>
      </c>
      <c r="G1294">
        <v>0</v>
      </c>
      <c r="H1294">
        <v>626633819</v>
      </c>
      <c r="J1294">
        <v>626633958</v>
      </c>
      <c r="K1294">
        <v>0</v>
      </c>
      <c r="L1294">
        <v>626633958</v>
      </c>
      <c r="N1294">
        <v>-139</v>
      </c>
    </row>
    <row r="1295" spans="1:14" x14ac:dyDescent="0.35">
      <c r="A1295" t="s">
        <v>527</v>
      </c>
      <c r="C1295">
        <v>26</v>
      </c>
      <c r="D1295" t="s">
        <v>432</v>
      </c>
      <c r="F1295">
        <v>164280045</v>
      </c>
      <c r="G1295">
        <v>0</v>
      </c>
      <c r="H1295">
        <v>164280045</v>
      </c>
      <c r="J1295">
        <v>164280184</v>
      </c>
      <c r="K1295">
        <v>0</v>
      </c>
      <c r="L1295">
        <v>164280184</v>
      </c>
      <c r="N1295">
        <v>-139</v>
      </c>
    </row>
    <row r="1296" spans="1:14" x14ac:dyDescent="0.35">
      <c r="A1296" t="s">
        <v>527</v>
      </c>
      <c r="C1296">
        <v>27</v>
      </c>
      <c r="D1296" t="s">
        <v>566</v>
      </c>
      <c r="F1296">
        <v>311577275</v>
      </c>
      <c r="G1296">
        <v>0</v>
      </c>
      <c r="H1296">
        <v>311577275</v>
      </c>
      <c r="J1296">
        <v>311577275</v>
      </c>
      <c r="K1296">
        <v>0</v>
      </c>
      <c r="L1296">
        <v>311577275</v>
      </c>
      <c r="N1296">
        <v>0</v>
      </c>
    </row>
    <row r="1297" spans="1:14" x14ac:dyDescent="0.35">
      <c r="A1297" t="s">
        <v>527</v>
      </c>
      <c r="C1297">
        <v>28</v>
      </c>
      <c r="D1297" t="s">
        <v>567</v>
      </c>
      <c r="F1297">
        <v>0</v>
      </c>
      <c r="G1297">
        <v>0</v>
      </c>
      <c r="H1297">
        <v>0</v>
      </c>
      <c r="J1297">
        <v>0</v>
      </c>
      <c r="K1297">
        <v>0</v>
      </c>
      <c r="L1297">
        <v>0</v>
      </c>
      <c r="N1297">
        <v>0</v>
      </c>
    </row>
    <row r="1298" spans="1:14" x14ac:dyDescent="0.35">
      <c r="A1298" t="s">
        <v>527</v>
      </c>
      <c r="C1298" t="s">
        <v>568</v>
      </c>
      <c r="D1298" t="s">
        <v>434</v>
      </c>
      <c r="F1298">
        <v>90661093</v>
      </c>
      <c r="G1298">
        <v>0</v>
      </c>
      <c r="H1298">
        <v>90661093</v>
      </c>
      <c r="J1298">
        <v>90661093</v>
      </c>
      <c r="K1298">
        <v>0</v>
      </c>
      <c r="L1298">
        <v>90661093</v>
      </c>
      <c r="N1298">
        <v>0</v>
      </c>
    </row>
    <row r="1299" spans="1:14" x14ac:dyDescent="0.35">
      <c r="A1299" t="s">
        <v>527</v>
      </c>
      <c r="C1299" t="s">
        <v>569</v>
      </c>
      <c r="D1299" t="s">
        <v>570</v>
      </c>
      <c r="F1299">
        <v>0</v>
      </c>
      <c r="G1299">
        <v>0</v>
      </c>
      <c r="H1299">
        <v>0</v>
      </c>
      <c r="J1299">
        <v>0</v>
      </c>
      <c r="K1299">
        <v>0</v>
      </c>
      <c r="L1299">
        <v>0</v>
      </c>
      <c r="N1299">
        <v>0</v>
      </c>
    </row>
    <row r="1300" spans="1:14" x14ac:dyDescent="0.35">
      <c r="A1300" t="s">
        <v>527</v>
      </c>
      <c r="C1300">
        <v>30</v>
      </c>
      <c r="D1300" t="s">
        <v>571</v>
      </c>
      <c r="F1300">
        <v>25127704</v>
      </c>
      <c r="G1300">
        <v>0</v>
      </c>
      <c r="H1300">
        <v>25127704</v>
      </c>
      <c r="J1300">
        <v>25127704</v>
      </c>
      <c r="K1300">
        <v>0</v>
      </c>
      <c r="L1300">
        <v>25127704</v>
      </c>
      <c r="N1300">
        <v>0</v>
      </c>
    </row>
    <row r="1301" spans="1:14" x14ac:dyDescent="0.35">
      <c r="A1301" t="s">
        <v>527</v>
      </c>
      <c r="C1301">
        <v>31</v>
      </c>
      <c r="D1301" t="s">
        <v>572</v>
      </c>
      <c r="F1301">
        <v>0</v>
      </c>
      <c r="G1301">
        <v>0</v>
      </c>
      <c r="H1301">
        <v>0</v>
      </c>
      <c r="J1301">
        <v>0</v>
      </c>
      <c r="K1301">
        <v>0</v>
      </c>
      <c r="L1301">
        <v>0</v>
      </c>
      <c r="N1301">
        <v>0</v>
      </c>
    </row>
    <row r="1302" spans="1:14" x14ac:dyDescent="0.35">
      <c r="A1302" t="s">
        <v>527</v>
      </c>
      <c r="C1302">
        <v>32</v>
      </c>
      <c r="D1302" t="s">
        <v>573</v>
      </c>
      <c r="F1302">
        <v>2454650</v>
      </c>
      <c r="G1302">
        <v>0</v>
      </c>
      <c r="H1302">
        <v>2454650</v>
      </c>
      <c r="J1302">
        <v>2454650</v>
      </c>
      <c r="K1302">
        <v>0</v>
      </c>
      <c r="L1302">
        <v>2454650</v>
      </c>
      <c r="N1302">
        <v>0</v>
      </c>
    </row>
    <row r="1303" spans="1:14" x14ac:dyDescent="0.35">
      <c r="A1303" t="s">
        <v>527</v>
      </c>
      <c r="C1303">
        <v>33</v>
      </c>
      <c r="D1303" t="s">
        <v>574</v>
      </c>
      <c r="F1303">
        <v>23890886</v>
      </c>
      <c r="G1303">
        <v>0</v>
      </c>
      <c r="H1303">
        <v>23890886</v>
      </c>
      <c r="J1303">
        <v>23890886</v>
      </c>
      <c r="K1303">
        <v>0</v>
      </c>
      <c r="L1303">
        <v>23890886</v>
      </c>
      <c r="N1303">
        <v>0</v>
      </c>
    </row>
    <row r="1304" spans="1:14" x14ac:dyDescent="0.35">
      <c r="A1304" t="s">
        <v>527</v>
      </c>
      <c r="C1304">
        <v>34</v>
      </c>
      <c r="D1304" t="s">
        <v>575</v>
      </c>
      <c r="F1304">
        <v>0</v>
      </c>
      <c r="G1304">
        <v>0</v>
      </c>
      <c r="H1304">
        <v>0</v>
      </c>
      <c r="J1304">
        <v>0</v>
      </c>
      <c r="K1304">
        <v>0</v>
      </c>
      <c r="L1304">
        <v>0</v>
      </c>
      <c r="N1304">
        <v>0</v>
      </c>
    </row>
    <row r="1305" spans="1:14" x14ac:dyDescent="0.35">
      <c r="A1305" t="s">
        <v>527</v>
      </c>
      <c r="C1305">
        <v>35</v>
      </c>
      <c r="D1305" t="s">
        <v>576</v>
      </c>
      <c r="F1305">
        <v>0</v>
      </c>
      <c r="G1305">
        <v>0</v>
      </c>
      <c r="H1305">
        <v>0</v>
      </c>
      <c r="J1305">
        <v>0</v>
      </c>
      <c r="K1305">
        <v>0</v>
      </c>
      <c r="L1305">
        <v>0</v>
      </c>
      <c r="N1305">
        <v>0</v>
      </c>
    </row>
    <row r="1306" spans="1:14" x14ac:dyDescent="0.35">
      <c r="A1306" t="s">
        <v>527</v>
      </c>
      <c r="C1306">
        <v>36</v>
      </c>
      <c r="D1306" t="s">
        <v>577</v>
      </c>
      <c r="F1306">
        <v>0</v>
      </c>
      <c r="G1306">
        <v>0</v>
      </c>
      <c r="H1306">
        <v>0</v>
      </c>
      <c r="J1306">
        <v>0</v>
      </c>
      <c r="K1306">
        <v>0</v>
      </c>
      <c r="L1306">
        <v>0</v>
      </c>
      <c r="N1306">
        <v>0</v>
      </c>
    </row>
    <row r="1307" spans="1:14" x14ac:dyDescent="0.35">
      <c r="A1307" t="s">
        <v>527</v>
      </c>
      <c r="C1307">
        <v>37</v>
      </c>
      <c r="D1307" t="s">
        <v>578</v>
      </c>
      <c r="F1307">
        <v>8642166</v>
      </c>
      <c r="G1307">
        <v>0</v>
      </c>
      <c r="H1307">
        <v>8642166</v>
      </c>
      <c r="J1307">
        <v>8642166</v>
      </c>
      <c r="K1307">
        <v>0</v>
      </c>
      <c r="L1307">
        <v>8642166</v>
      </c>
      <c r="N1307">
        <v>0</v>
      </c>
    </row>
    <row r="1308" spans="1:14" x14ac:dyDescent="0.35">
      <c r="A1308" t="s">
        <v>527</v>
      </c>
      <c r="C1308">
        <v>38</v>
      </c>
      <c r="D1308" t="s">
        <v>579</v>
      </c>
      <c r="F1308">
        <v>0</v>
      </c>
      <c r="G1308">
        <v>0</v>
      </c>
      <c r="H1308">
        <v>0</v>
      </c>
      <c r="J1308">
        <v>0</v>
      </c>
      <c r="K1308">
        <v>0</v>
      </c>
      <c r="L1308">
        <v>0</v>
      </c>
      <c r="N1308">
        <v>0</v>
      </c>
    </row>
    <row r="1309" spans="1:14" x14ac:dyDescent="0.35">
      <c r="A1309" t="s">
        <v>527</v>
      </c>
      <c r="C1309">
        <v>39</v>
      </c>
      <c r="D1309" t="s">
        <v>580</v>
      </c>
      <c r="F1309">
        <v>0</v>
      </c>
      <c r="G1309">
        <v>0</v>
      </c>
      <c r="H1309">
        <v>0</v>
      </c>
      <c r="J1309">
        <v>0</v>
      </c>
      <c r="K1309">
        <v>0</v>
      </c>
      <c r="L1309">
        <v>0</v>
      </c>
      <c r="N1309">
        <v>0</v>
      </c>
    </row>
    <row r="1310" spans="1:14" x14ac:dyDescent="0.35">
      <c r="A1310" t="s">
        <v>527</v>
      </c>
      <c r="D1310" t="s">
        <v>581</v>
      </c>
      <c r="F1310">
        <v>0</v>
      </c>
      <c r="G1310">
        <v>0</v>
      </c>
      <c r="H1310">
        <v>0</v>
      </c>
      <c r="J1310">
        <v>0</v>
      </c>
      <c r="K1310">
        <v>0</v>
      </c>
      <c r="L1310">
        <v>0</v>
      </c>
      <c r="N1310">
        <v>0</v>
      </c>
    </row>
    <row r="1311" spans="1:14" x14ac:dyDescent="0.35">
      <c r="A1311" t="s">
        <v>527</v>
      </c>
      <c r="C1311">
        <v>40</v>
      </c>
      <c r="D1311" t="s">
        <v>582</v>
      </c>
      <c r="F1311">
        <v>0</v>
      </c>
      <c r="G1311">
        <v>0</v>
      </c>
      <c r="H1311">
        <v>0</v>
      </c>
      <c r="J1311">
        <v>0</v>
      </c>
      <c r="K1311">
        <v>0</v>
      </c>
      <c r="L1311">
        <v>0</v>
      </c>
      <c r="N1311">
        <v>0</v>
      </c>
    </row>
    <row r="1312" spans="1:14" x14ac:dyDescent="0.35">
      <c r="A1312" t="s">
        <v>527</v>
      </c>
      <c r="C1312">
        <v>41</v>
      </c>
      <c r="D1312" t="s">
        <v>583</v>
      </c>
      <c r="F1312">
        <v>0</v>
      </c>
      <c r="G1312">
        <v>0</v>
      </c>
      <c r="H1312">
        <v>0</v>
      </c>
      <c r="J1312">
        <v>0</v>
      </c>
      <c r="K1312">
        <v>0</v>
      </c>
      <c r="L1312">
        <v>0</v>
      </c>
      <c r="N1312">
        <v>0</v>
      </c>
    </row>
    <row r="1313" spans="1:14" x14ac:dyDescent="0.35">
      <c r="A1313" t="s">
        <v>527</v>
      </c>
      <c r="C1313">
        <v>42</v>
      </c>
      <c r="D1313" t="s">
        <v>584</v>
      </c>
      <c r="F1313">
        <v>0</v>
      </c>
      <c r="G1313">
        <v>0</v>
      </c>
      <c r="H1313">
        <v>0</v>
      </c>
      <c r="J1313">
        <v>0</v>
      </c>
      <c r="K1313">
        <v>0</v>
      </c>
      <c r="L1313">
        <v>0</v>
      </c>
      <c r="N1313">
        <v>0</v>
      </c>
    </row>
    <row r="1314" spans="1:14" x14ac:dyDescent="0.35">
      <c r="A1314" t="s">
        <v>527</v>
      </c>
      <c r="C1314">
        <v>43</v>
      </c>
      <c r="D1314" t="s">
        <v>585</v>
      </c>
      <c r="F1314">
        <v>0</v>
      </c>
      <c r="G1314">
        <v>0</v>
      </c>
      <c r="H1314">
        <v>0</v>
      </c>
      <c r="J1314">
        <v>0</v>
      </c>
      <c r="K1314">
        <v>0</v>
      </c>
      <c r="L1314">
        <v>0</v>
      </c>
      <c r="N1314">
        <v>0</v>
      </c>
    </row>
    <row r="1315" spans="1:14" x14ac:dyDescent="0.35">
      <c r="A1315" t="s">
        <v>527</v>
      </c>
      <c r="C1315">
        <v>44</v>
      </c>
      <c r="D1315" t="s">
        <v>586</v>
      </c>
      <c r="F1315">
        <v>0</v>
      </c>
      <c r="G1315">
        <v>0</v>
      </c>
      <c r="H1315">
        <v>0</v>
      </c>
      <c r="J1315">
        <v>0</v>
      </c>
      <c r="K1315">
        <v>0</v>
      </c>
      <c r="L1315">
        <v>0</v>
      </c>
      <c r="N1315">
        <v>0</v>
      </c>
    </row>
    <row r="1316" spans="1:14" x14ac:dyDescent="0.35">
      <c r="A1316" t="s">
        <v>527</v>
      </c>
      <c r="C1316">
        <v>45</v>
      </c>
      <c r="D1316" t="s">
        <v>587</v>
      </c>
      <c r="F1316">
        <v>0</v>
      </c>
      <c r="G1316">
        <v>0</v>
      </c>
      <c r="H1316">
        <v>0</v>
      </c>
      <c r="J1316">
        <v>0</v>
      </c>
      <c r="K1316">
        <v>0</v>
      </c>
      <c r="L1316">
        <v>0</v>
      </c>
      <c r="N1316">
        <v>0</v>
      </c>
    </row>
    <row r="1317" spans="1:14" x14ac:dyDescent="0.35">
      <c r="A1317" t="s">
        <v>527</v>
      </c>
      <c r="C1317">
        <v>46</v>
      </c>
      <c r="D1317" t="s">
        <v>588</v>
      </c>
      <c r="F1317">
        <v>0</v>
      </c>
      <c r="G1317">
        <v>0</v>
      </c>
      <c r="H1317">
        <v>0</v>
      </c>
      <c r="J1317">
        <v>0</v>
      </c>
      <c r="K1317">
        <v>0</v>
      </c>
      <c r="L1317">
        <v>0</v>
      </c>
      <c r="N1317">
        <v>0</v>
      </c>
    </row>
    <row r="1318" spans="1:14" x14ac:dyDescent="0.35">
      <c r="A1318" t="s">
        <v>527</v>
      </c>
      <c r="C1318">
        <v>47</v>
      </c>
      <c r="D1318" t="s">
        <v>589</v>
      </c>
      <c r="F1318">
        <v>0</v>
      </c>
      <c r="G1318">
        <v>0</v>
      </c>
      <c r="H1318">
        <v>0</v>
      </c>
      <c r="J1318">
        <v>0</v>
      </c>
      <c r="K1318">
        <v>0</v>
      </c>
      <c r="L1318">
        <v>0</v>
      </c>
      <c r="N1318">
        <v>0</v>
      </c>
    </row>
    <row r="1319" spans="1:14" x14ac:dyDescent="0.35">
      <c r="A1319" t="s">
        <v>527</v>
      </c>
      <c r="D1319" t="s">
        <v>590</v>
      </c>
      <c r="F1319">
        <v>0</v>
      </c>
      <c r="G1319">
        <v>0</v>
      </c>
      <c r="H1319">
        <v>0</v>
      </c>
      <c r="J1319">
        <v>0</v>
      </c>
      <c r="K1319">
        <v>0</v>
      </c>
      <c r="L1319">
        <v>0</v>
      </c>
      <c r="N1319">
        <v>0</v>
      </c>
    </row>
    <row r="1320" spans="1:14" x14ac:dyDescent="0.35">
      <c r="A1320" t="s">
        <v>527</v>
      </c>
      <c r="C1320">
        <v>48</v>
      </c>
      <c r="D1320" t="s">
        <v>229</v>
      </c>
      <c r="F1320">
        <v>0</v>
      </c>
      <c r="G1320">
        <v>0</v>
      </c>
      <c r="H1320">
        <v>0</v>
      </c>
      <c r="J1320">
        <v>0</v>
      </c>
      <c r="K1320">
        <v>0</v>
      </c>
      <c r="L1320">
        <v>0</v>
      </c>
      <c r="N1320">
        <v>0</v>
      </c>
    </row>
    <row r="1321" spans="1:14" x14ac:dyDescent="0.35">
      <c r="A1321" t="s">
        <v>527</v>
      </c>
      <c r="C1321">
        <v>49</v>
      </c>
      <c r="D1321" t="s">
        <v>591</v>
      </c>
      <c r="F1321">
        <v>0</v>
      </c>
      <c r="G1321">
        <v>0</v>
      </c>
      <c r="H1321">
        <v>0</v>
      </c>
      <c r="J1321">
        <v>0</v>
      </c>
      <c r="K1321">
        <v>0</v>
      </c>
      <c r="L1321">
        <v>0</v>
      </c>
      <c r="N1321">
        <v>0</v>
      </c>
    </row>
    <row r="1322" spans="1:14" x14ac:dyDescent="0.35">
      <c r="A1322" t="s">
        <v>527</v>
      </c>
      <c r="C1322">
        <v>50</v>
      </c>
      <c r="D1322" t="s">
        <v>592</v>
      </c>
      <c r="F1322">
        <v>0</v>
      </c>
      <c r="G1322">
        <v>0</v>
      </c>
      <c r="H1322">
        <v>0</v>
      </c>
      <c r="J1322">
        <v>0</v>
      </c>
      <c r="K1322">
        <v>0</v>
      </c>
      <c r="L1322">
        <v>0</v>
      </c>
      <c r="N1322">
        <v>0</v>
      </c>
    </row>
    <row r="1323" spans="1:14" x14ac:dyDescent="0.35">
      <c r="A1323" t="s">
        <v>527</v>
      </c>
      <c r="D1323" t="s">
        <v>593</v>
      </c>
      <c r="F1323">
        <v>0</v>
      </c>
      <c r="G1323">
        <v>0</v>
      </c>
      <c r="H1323">
        <v>0</v>
      </c>
      <c r="J1323">
        <v>0</v>
      </c>
      <c r="K1323">
        <v>0</v>
      </c>
      <c r="L1323">
        <v>0</v>
      </c>
      <c r="N1323">
        <v>0</v>
      </c>
    </row>
    <row r="1324" spans="1:14" x14ac:dyDescent="0.35">
      <c r="A1324" t="s">
        <v>527</v>
      </c>
      <c r="C1324">
        <v>51</v>
      </c>
      <c r="D1324" t="s">
        <v>594</v>
      </c>
      <c r="F1324">
        <v>0</v>
      </c>
      <c r="G1324">
        <v>0</v>
      </c>
      <c r="H1324">
        <v>0</v>
      </c>
      <c r="J1324">
        <v>0</v>
      </c>
      <c r="K1324">
        <v>0</v>
      </c>
      <c r="L1324">
        <v>0</v>
      </c>
      <c r="N1324">
        <v>0</v>
      </c>
    </row>
    <row r="1325" spans="1:14" x14ac:dyDescent="0.35">
      <c r="A1325" t="s">
        <v>527</v>
      </c>
      <c r="C1325">
        <v>52</v>
      </c>
      <c r="D1325" t="s">
        <v>592</v>
      </c>
      <c r="F1325">
        <v>0</v>
      </c>
      <c r="G1325">
        <v>0</v>
      </c>
      <c r="H1325">
        <v>0</v>
      </c>
      <c r="J1325">
        <v>0</v>
      </c>
      <c r="K1325">
        <v>0</v>
      </c>
      <c r="L1325">
        <v>0</v>
      </c>
      <c r="N1325">
        <v>0</v>
      </c>
    </row>
    <row r="1326" spans="1:14" x14ac:dyDescent="0.35">
      <c r="A1326" t="s">
        <v>527</v>
      </c>
      <c r="D1326" t="s">
        <v>595</v>
      </c>
      <c r="F1326">
        <v>8040480</v>
      </c>
      <c r="G1326">
        <v>-873600</v>
      </c>
      <c r="H1326">
        <v>7166880</v>
      </c>
      <c r="J1326">
        <v>7166880</v>
      </c>
      <c r="K1326">
        <v>0</v>
      </c>
      <c r="L1326">
        <v>7166880</v>
      </c>
      <c r="N1326">
        <v>0</v>
      </c>
    </row>
    <row r="1327" spans="1:14" x14ac:dyDescent="0.35">
      <c r="A1327" t="s">
        <v>527</v>
      </c>
      <c r="C1327">
        <v>53</v>
      </c>
      <c r="D1327" t="s">
        <v>596</v>
      </c>
      <c r="F1327">
        <v>8040480</v>
      </c>
      <c r="G1327">
        <v>-873600</v>
      </c>
      <c r="H1327">
        <v>7166880</v>
      </c>
      <c r="J1327">
        <v>7166880</v>
      </c>
      <c r="K1327">
        <v>0</v>
      </c>
      <c r="L1327">
        <v>7166880</v>
      </c>
      <c r="N1327">
        <v>0</v>
      </c>
    </row>
    <row r="1328" spans="1:14" x14ac:dyDescent="0.35">
      <c r="A1328" t="s">
        <v>527</v>
      </c>
      <c r="D1328" t="s">
        <v>597</v>
      </c>
      <c r="F1328">
        <v>66456983</v>
      </c>
      <c r="G1328">
        <v>0</v>
      </c>
      <c r="H1328">
        <v>66456983</v>
      </c>
      <c r="J1328">
        <v>66456983</v>
      </c>
      <c r="K1328">
        <v>0</v>
      </c>
      <c r="L1328">
        <v>66456983</v>
      </c>
      <c r="N1328">
        <v>0</v>
      </c>
    </row>
    <row r="1329" spans="1:14" x14ac:dyDescent="0.35">
      <c r="A1329" t="s">
        <v>527</v>
      </c>
      <c r="C1329">
        <v>54</v>
      </c>
      <c r="D1329" t="s">
        <v>598</v>
      </c>
      <c r="F1329">
        <v>66456983</v>
      </c>
      <c r="G1329">
        <v>0</v>
      </c>
      <c r="H1329">
        <v>66456983</v>
      </c>
      <c r="J1329">
        <v>66456983</v>
      </c>
      <c r="K1329">
        <v>0</v>
      </c>
      <c r="L1329">
        <v>66456983</v>
      </c>
      <c r="N1329">
        <v>0</v>
      </c>
    </row>
    <row r="1330" spans="1:14" x14ac:dyDescent="0.35">
      <c r="A1330" t="s">
        <v>527</v>
      </c>
      <c r="D1330" t="s">
        <v>359</v>
      </c>
      <c r="F1330">
        <v>0</v>
      </c>
      <c r="G1330">
        <v>0</v>
      </c>
      <c r="H1330">
        <v>0</v>
      </c>
      <c r="I1330">
        <v>808920</v>
      </c>
      <c r="J1330">
        <v>0</v>
      </c>
      <c r="K1330">
        <v>0</v>
      </c>
      <c r="L1330">
        <v>0</v>
      </c>
      <c r="N1330">
        <v>0</v>
      </c>
    </row>
    <row r="1331" spans="1:14" x14ac:dyDescent="0.35">
      <c r="A1331" t="s">
        <v>527</v>
      </c>
      <c r="C1331">
        <v>55</v>
      </c>
      <c r="D1331" t="s">
        <v>599</v>
      </c>
      <c r="G1331">
        <v>0</v>
      </c>
      <c r="H1331">
        <v>0</v>
      </c>
      <c r="K1331">
        <v>0</v>
      </c>
      <c r="L1331">
        <v>0</v>
      </c>
      <c r="N1331">
        <v>0</v>
      </c>
    </row>
    <row r="1332" spans="1:14" x14ac:dyDescent="0.35">
      <c r="A1332" t="s">
        <v>527</v>
      </c>
      <c r="B1332" t="s">
        <v>618</v>
      </c>
      <c r="C1332" s="285" t="s">
        <v>529</v>
      </c>
      <c r="D1332" s="285" t="s">
        <v>530</v>
      </c>
      <c r="E1332" s="285"/>
      <c r="F1332" s="285" t="s">
        <v>531</v>
      </c>
      <c r="G1332" s="285"/>
      <c r="H1332" s="285"/>
      <c r="I1332" s="285"/>
      <c r="J1332" s="285" t="s">
        <v>532</v>
      </c>
      <c r="K1332" s="285"/>
      <c r="L1332" s="285"/>
      <c r="M1332" s="285"/>
      <c r="N1332" s="285" t="s">
        <v>533</v>
      </c>
    </row>
    <row r="1333" spans="1:14" x14ac:dyDescent="0.35">
      <c r="A1333" t="s">
        <v>527</v>
      </c>
      <c r="C1333" s="285"/>
      <c r="D1333" s="285"/>
      <c r="E1333" s="285"/>
      <c r="F1333" s="285" t="s">
        <v>534</v>
      </c>
      <c r="G1333" s="285" t="s">
        <v>535</v>
      </c>
      <c r="H1333" s="285" t="s">
        <v>536</v>
      </c>
      <c r="I1333" s="285"/>
      <c r="J1333" s="285" t="s">
        <v>534</v>
      </c>
      <c r="K1333" s="285" t="s">
        <v>535</v>
      </c>
      <c r="L1333" s="285" t="s">
        <v>536</v>
      </c>
      <c r="M1333" s="285"/>
      <c r="N1333" s="285"/>
    </row>
    <row r="1334" spans="1:14" x14ac:dyDescent="0.35">
      <c r="A1334" t="s">
        <v>527</v>
      </c>
      <c r="C1334" s="285" t="s">
        <v>537</v>
      </c>
      <c r="D1334" s="285"/>
      <c r="E1334" s="285"/>
      <c r="F1334" s="285">
        <v>3067407</v>
      </c>
      <c r="G1334" s="285">
        <v>0</v>
      </c>
      <c r="H1334" s="285">
        <v>3067407</v>
      </c>
      <c r="I1334" s="285"/>
      <c r="J1334" s="285">
        <v>0</v>
      </c>
      <c r="K1334" s="285">
        <v>0</v>
      </c>
      <c r="L1334" s="285">
        <v>0</v>
      </c>
      <c r="M1334" s="285"/>
      <c r="N1334" s="285">
        <v>3067407</v>
      </c>
    </row>
    <row r="1335" spans="1:14" s="290" customFormat="1" x14ac:dyDescent="0.35">
      <c r="A1335" s="290" t="s">
        <v>527</v>
      </c>
      <c r="C1335" s="290">
        <v>1</v>
      </c>
      <c r="D1335" s="290" t="s">
        <v>538</v>
      </c>
      <c r="F1335" s="290">
        <v>1865562</v>
      </c>
      <c r="G1335" s="290">
        <v>0</v>
      </c>
      <c r="H1335" s="290">
        <v>1865562</v>
      </c>
      <c r="J1335" s="290">
        <v>0</v>
      </c>
      <c r="K1335" s="290">
        <v>0</v>
      </c>
      <c r="L1335" s="290">
        <v>0</v>
      </c>
      <c r="N1335" s="290">
        <v>1865562</v>
      </c>
    </row>
    <row r="1336" spans="1:14" s="290" customFormat="1" x14ac:dyDescent="0.35">
      <c r="A1336" s="290" t="s">
        <v>527</v>
      </c>
      <c r="C1336" s="290">
        <v>2</v>
      </c>
      <c r="D1336" s="290" t="s">
        <v>539</v>
      </c>
      <c r="F1336" s="290">
        <v>1201845</v>
      </c>
      <c r="G1336" s="290">
        <v>0</v>
      </c>
      <c r="H1336" s="290">
        <v>1201845</v>
      </c>
      <c r="J1336" s="290">
        <v>0</v>
      </c>
      <c r="K1336" s="290">
        <v>0</v>
      </c>
      <c r="L1336" s="290">
        <v>0</v>
      </c>
      <c r="N1336" s="290">
        <v>1201845</v>
      </c>
    </row>
    <row r="1337" spans="1:14" x14ac:dyDescent="0.35">
      <c r="A1337" t="s">
        <v>527</v>
      </c>
      <c r="C1337" s="285" t="s">
        <v>540</v>
      </c>
      <c r="D1337" s="285"/>
      <c r="E1337" s="285"/>
      <c r="F1337" s="285">
        <v>707595187</v>
      </c>
      <c r="G1337" s="285">
        <v>-10176999</v>
      </c>
      <c r="H1337" s="285">
        <v>697418188</v>
      </c>
      <c r="I1337" s="285"/>
      <c r="J1337" s="285">
        <v>616684471</v>
      </c>
      <c r="K1337" s="285">
        <v>74730780</v>
      </c>
      <c r="L1337" s="285">
        <v>691415251</v>
      </c>
      <c r="M1337" s="285"/>
      <c r="N1337" s="285">
        <v>6002937</v>
      </c>
    </row>
    <row r="1338" spans="1:14" x14ac:dyDescent="0.35">
      <c r="A1338" t="s">
        <v>527</v>
      </c>
      <c r="C1338" s="285"/>
      <c r="D1338" s="285" t="s">
        <v>541</v>
      </c>
      <c r="E1338" s="285"/>
      <c r="F1338" s="285">
        <v>0</v>
      </c>
      <c r="G1338" s="285">
        <v>0</v>
      </c>
      <c r="H1338" s="285">
        <v>0</v>
      </c>
      <c r="I1338" s="285"/>
      <c r="J1338" s="285">
        <v>0</v>
      </c>
      <c r="K1338" s="285">
        <v>0</v>
      </c>
      <c r="L1338" s="285">
        <v>0</v>
      </c>
      <c r="M1338" s="285"/>
      <c r="N1338" s="285">
        <v>0</v>
      </c>
    </row>
    <row r="1339" spans="1:14" x14ac:dyDescent="0.35">
      <c r="A1339" t="s">
        <v>527</v>
      </c>
      <c r="C1339" s="285">
        <v>3</v>
      </c>
      <c r="D1339" s="285" t="s">
        <v>542</v>
      </c>
      <c r="E1339" s="285"/>
      <c r="F1339" s="285">
        <v>0</v>
      </c>
      <c r="G1339" s="285">
        <v>0</v>
      </c>
      <c r="H1339" s="285">
        <v>0</v>
      </c>
      <c r="I1339" s="285"/>
      <c r="J1339" s="285">
        <v>0</v>
      </c>
      <c r="K1339" s="285">
        <v>0</v>
      </c>
      <c r="L1339" s="285">
        <v>0</v>
      </c>
      <c r="M1339" s="285"/>
      <c r="N1339" s="285">
        <v>0</v>
      </c>
    </row>
    <row r="1340" spans="1:14" x14ac:dyDescent="0.35">
      <c r="A1340" t="s">
        <v>527</v>
      </c>
      <c r="C1340" s="285">
        <v>4</v>
      </c>
      <c r="D1340" s="285" t="s">
        <v>543</v>
      </c>
      <c r="E1340" s="285"/>
      <c r="F1340" s="285">
        <v>0</v>
      </c>
      <c r="G1340" s="285">
        <v>0</v>
      </c>
      <c r="H1340" s="285">
        <v>0</v>
      </c>
      <c r="I1340" s="285"/>
      <c r="J1340" s="285">
        <v>0</v>
      </c>
      <c r="K1340" s="285">
        <v>0</v>
      </c>
      <c r="L1340" s="285">
        <v>0</v>
      </c>
      <c r="M1340" s="285"/>
      <c r="N1340" s="285">
        <v>0</v>
      </c>
    </row>
    <row r="1341" spans="1:14" x14ac:dyDescent="0.35">
      <c r="A1341" t="s">
        <v>527</v>
      </c>
      <c r="C1341" s="285">
        <v>5</v>
      </c>
      <c r="D1341" s="285" t="s">
        <v>544</v>
      </c>
      <c r="E1341" s="285"/>
      <c r="F1341" s="285">
        <v>0</v>
      </c>
      <c r="G1341" s="285">
        <v>0</v>
      </c>
      <c r="H1341" s="285">
        <v>0</v>
      </c>
      <c r="I1341" s="285"/>
      <c r="J1341" s="285">
        <v>0</v>
      </c>
      <c r="K1341" s="285">
        <v>0</v>
      </c>
      <c r="L1341" s="285">
        <v>0</v>
      </c>
      <c r="M1341" s="285"/>
      <c r="N1341" s="285">
        <v>0</v>
      </c>
    </row>
    <row r="1342" spans="1:14" x14ac:dyDescent="0.35">
      <c r="A1342" t="s">
        <v>527</v>
      </c>
      <c r="C1342" s="285">
        <v>6</v>
      </c>
      <c r="D1342" s="285" t="s">
        <v>545</v>
      </c>
      <c r="E1342" s="285"/>
      <c r="F1342" s="285">
        <v>0</v>
      </c>
      <c r="G1342" s="285">
        <v>0</v>
      </c>
      <c r="H1342" s="285">
        <v>0</v>
      </c>
      <c r="I1342" s="285"/>
      <c r="J1342" s="285">
        <v>0</v>
      </c>
      <c r="K1342" s="285">
        <v>0</v>
      </c>
      <c r="L1342" s="285">
        <v>0</v>
      </c>
      <c r="M1342" s="285"/>
      <c r="N1342" s="285">
        <v>0</v>
      </c>
    </row>
    <row r="1343" spans="1:14" x14ac:dyDescent="0.35">
      <c r="A1343" t="s">
        <v>527</v>
      </c>
      <c r="C1343" s="285">
        <v>7</v>
      </c>
      <c r="D1343" s="285" t="s">
        <v>454</v>
      </c>
      <c r="E1343" s="285"/>
      <c r="F1343" s="285">
        <v>0</v>
      </c>
      <c r="G1343" s="285">
        <v>0</v>
      </c>
      <c r="H1343" s="285">
        <v>0</v>
      </c>
      <c r="I1343" s="285"/>
      <c r="J1343" s="285">
        <v>0</v>
      </c>
      <c r="K1343" s="285">
        <v>0</v>
      </c>
      <c r="L1343" s="285">
        <v>0</v>
      </c>
      <c r="M1343" s="285"/>
      <c r="N1343" s="285">
        <v>0</v>
      </c>
    </row>
    <row r="1344" spans="1:14" x14ac:dyDescent="0.35">
      <c r="A1344" t="s">
        <v>527</v>
      </c>
      <c r="C1344" s="285"/>
      <c r="D1344" s="285" t="s">
        <v>546</v>
      </c>
      <c r="E1344" s="285"/>
      <c r="F1344" s="285">
        <v>224154406</v>
      </c>
      <c r="G1344" s="285">
        <v>-20000000</v>
      </c>
      <c r="H1344" s="285">
        <v>204154406</v>
      </c>
      <c r="I1344" s="285"/>
      <c r="J1344" s="285">
        <v>198304406</v>
      </c>
      <c r="K1344" s="285">
        <v>5850000</v>
      </c>
      <c r="L1344" s="285">
        <v>204154406</v>
      </c>
      <c r="M1344" s="285"/>
      <c r="N1344" s="285">
        <v>0</v>
      </c>
    </row>
    <row r="1345" spans="1:14" x14ac:dyDescent="0.35">
      <c r="A1345" t="s">
        <v>527</v>
      </c>
      <c r="C1345" s="285">
        <v>8</v>
      </c>
      <c r="D1345" s="285" t="s">
        <v>547</v>
      </c>
      <c r="E1345" s="285"/>
      <c r="F1345" s="285">
        <v>0</v>
      </c>
      <c r="G1345" s="285">
        <v>0</v>
      </c>
      <c r="H1345" s="285">
        <v>0</v>
      </c>
      <c r="I1345" s="285"/>
      <c r="J1345" s="285">
        <v>0</v>
      </c>
      <c r="K1345" s="285">
        <v>0</v>
      </c>
      <c r="L1345" s="285">
        <v>0</v>
      </c>
      <c r="M1345" s="285"/>
      <c r="N1345" s="285">
        <v>0</v>
      </c>
    </row>
    <row r="1346" spans="1:14" x14ac:dyDescent="0.35">
      <c r="A1346" t="s">
        <v>527</v>
      </c>
      <c r="C1346" s="285">
        <v>9</v>
      </c>
      <c r="D1346" s="285" t="s">
        <v>548</v>
      </c>
      <c r="E1346" s="285"/>
      <c r="F1346" s="285">
        <v>20000000</v>
      </c>
      <c r="G1346" s="285">
        <v>-20000000</v>
      </c>
      <c r="H1346" s="285">
        <v>0</v>
      </c>
      <c r="I1346" s="285"/>
      <c r="J1346" s="285">
        <v>0</v>
      </c>
      <c r="K1346" s="285">
        <v>0</v>
      </c>
      <c r="L1346" s="285">
        <v>0</v>
      </c>
      <c r="M1346" s="285"/>
      <c r="N1346" s="285">
        <v>0</v>
      </c>
    </row>
    <row r="1347" spans="1:14" x14ac:dyDescent="0.35">
      <c r="A1347" t="s">
        <v>527</v>
      </c>
      <c r="C1347" s="285">
        <v>10</v>
      </c>
      <c r="D1347" s="285" t="s">
        <v>549</v>
      </c>
      <c r="E1347" s="285"/>
      <c r="F1347" s="285">
        <v>5850000</v>
      </c>
      <c r="G1347" s="285">
        <v>0</v>
      </c>
      <c r="H1347" s="285">
        <v>5850000</v>
      </c>
      <c r="I1347" s="285"/>
      <c r="J1347" s="285">
        <v>0</v>
      </c>
      <c r="K1347" s="285">
        <v>5850000</v>
      </c>
      <c r="L1347" s="285">
        <v>5850000</v>
      </c>
      <c r="M1347" s="285"/>
      <c r="N1347" s="285">
        <v>0</v>
      </c>
    </row>
    <row r="1348" spans="1:14" x14ac:dyDescent="0.35">
      <c r="A1348" t="s">
        <v>527</v>
      </c>
      <c r="C1348" s="285">
        <v>11</v>
      </c>
      <c r="D1348" s="285" t="s">
        <v>550</v>
      </c>
      <c r="E1348" s="285"/>
      <c r="F1348" s="285">
        <v>198304406</v>
      </c>
      <c r="G1348" s="285">
        <v>0</v>
      </c>
      <c r="H1348" s="285">
        <v>198304406</v>
      </c>
      <c r="I1348" s="285"/>
      <c r="J1348" s="285">
        <v>198304406</v>
      </c>
      <c r="K1348" s="285">
        <v>0</v>
      </c>
      <c r="L1348" s="285">
        <v>198304406</v>
      </c>
      <c r="M1348" s="285"/>
      <c r="N1348" s="285">
        <v>0</v>
      </c>
    </row>
    <row r="1349" spans="1:14" x14ac:dyDescent="0.35">
      <c r="A1349" t="s">
        <v>527</v>
      </c>
      <c r="C1349" s="285">
        <v>12</v>
      </c>
      <c r="D1349" s="285" t="s">
        <v>551</v>
      </c>
      <c r="E1349" s="285"/>
      <c r="F1349" s="285">
        <v>0</v>
      </c>
      <c r="G1349" s="285">
        <v>0</v>
      </c>
      <c r="H1349" s="285">
        <v>0</v>
      </c>
      <c r="I1349" s="285"/>
      <c r="J1349" s="285">
        <v>0</v>
      </c>
      <c r="K1349" s="285">
        <v>0</v>
      </c>
      <c r="L1349" s="285">
        <v>0</v>
      </c>
      <c r="M1349" s="285"/>
      <c r="N1349" s="285">
        <v>0</v>
      </c>
    </row>
    <row r="1350" spans="1:14" x14ac:dyDescent="0.35">
      <c r="A1350" t="s">
        <v>527</v>
      </c>
      <c r="C1350" s="285">
        <v>13</v>
      </c>
      <c r="D1350" s="285" t="s">
        <v>552</v>
      </c>
      <c r="E1350" s="285"/>
      <c r="F1350" s="285">
        <v>0</v>
      </c>
      <c r="G1350" s="285">
        <v>0</v>
      </c>
      <c r="H1350" s="285">
        <v>0</v>
      </c>
      <c r="I1350" s="285"/>
      <c r="J1350" s="285">
        <v>0</v>
      </c>
      <c r="K1350" s="285">
        <v>0</v>
      </c>
      <c r="L1350" s="285">
        <v>0</v>
      </c>
      <c r="M1350" s="285"/>
      <c r="N1350" s="285">
        <v>0</v>
      </c>
    </row>
    <row r="1351" spans="1:14" x14ac:dyDescent="0.35">
      <c r="A1351" t="s">
        <v>527</v>
      </c>
      <c r="C1351" s="285">
        <v>14</v>
      </c>
      <c r="D1351" s="285" t="s">
        <v>553</v>
      </c>
      <c r="E1351" s="285"/>
      <c r="F1351" s="285">
        <v>0</v>
      </c>
      <c r="G1351" s="285">
        <v>0</v>
      </c>
      <c r="H1351" s="285">
        <v>0</v>
      </c>
      <c r="I1351" s="285"/>
      <c r="J1351" s="285">
        <v>0</v>
      </c>
      <c r="K1351" s="285">
        <v>0</v>
      </c>
      <c r="L1351" s="285">
        <v>0</v>
      </c>
      <c r="M1351" s="285"/>
      <c r="N1351" s="285">
        <v>0</v>
      </c>
    </row>
    <row r="1352" spans="1:14" x14ac:dyDescent="0.35">
      <c r="A1352" t="s">
        <v>527</v>
      </c>
      <c r="C1352" s="285">
        <v>15</v>
      </c>
      <c r="D1352" s="285" t="s">
        <v>554</v>
      </c>
      <c r="E1352" s="285"/>
      <c r="F1352" s="285">
        <v>0</v>
      </c>
      <c r="G1352" s="285">
        <v>0</v>
      </c>
      <c r="H1352" s="285">
        <v>0</v>
      </c>
      <c r="I1352" s="285"/>
      <c r="J1352" s="285">
        <v>0</v>
      </c>
      <c r="K1352" s="285">
        <v>0</v>
      </c>
      <c r="L1352" s="285">
        <v>0</v>
      </c>
      <c r="M1352" s="285"/>
      <c r="N1352" s="285">
        <v>0</v>
      </c>
    </row>
    <row r="1353" spans="1:14" x14ac:dyDescent="0.35">
      <c r="A1353" t="s">
        <v>527</v>
      </c>
      <c r="C1353" s="285"/>
      <c r="D1353" s="285" t="s">
        <v>555</v>
      </c>
      <c r="E1353" s="285"/>
      <c r="F1353" s="285">
        <v>307817798</v>
      </c>
      <c r="G1353" s="285">
        <v>0</v>
      </c>
      <c r="H1353" s="285">
        <v>307817798</v>
      </c>
      <c r="I1353" s="285"/>
      <c r="J1353" s="285">
        <v>226629842</v>
      </c>
      <c r="K1353" s="285">
        <v>81188556</v>
      </c>
      <c r="L1353" s="285">
        <v>307818398</v>
      </c>
      <c r="M1353" s="285"/>
      <c r="N1353" s="285">
        <v>-600</v>
      </c>
    </row>
    <row r="1354" spans="1:14" x14ac:dyDescent="0.35">
      <c r="A1354" t="s">
        <v>527</v>
      </c>
      <c r="C1354" s="285">
        <v>16</v>
      </c>
      <c r="D1354" s="285" t="s">
        <v>550</v>
      </c>
      <c r="E1354" s="285"/>
      <c r="F1354" s="285">
        <v>307817798</v>
      </c>
      <c r="G1354" s="285">
        <v>0</v>
      </c>
      <c r="H1354" s="285">
        <v>307817798</v>
      </c>
      <c r="I1354" s="285"/>
      <c r="J1354" s="285">
        <v>226629842</v>
      </c>
      <c r="K1354" s="285">
        <v>81188556</v>
      </c>
      <c r="L1354" s="285">
        <v>307818398</v>
      </c>
      <c r="M1354" s="285"/>
      <c r="N1354" s="285">
        <v>-600</v>
      </c>
    </row>
    <row r="1355" spans="1:14" x14ac:dyDescent="0.35">
      <c r="A1355" t="s">
        <v>527</v>
      </c>
      <c r="C1355" s="285">
        <v>17</v>
      </c>
      <c r="D1355" s="285" t="s">
        <v>556</v>
      </c>
      <c r="E1355" s="285"/>
      <c r="F1355" s="285">
        <v>0</v>
      </c>
      <c r="G1355" s="285">
        <v>0</v>
      </c>
      <c r="H1355" s="285">
        <v>0</v>
      </c>
      <c r="I1355" s="285"/>
      <c r="J1355" s="285">
        <v>0</v>
      </c>
      <c r="K1355" s="285">
        <v>0</v>
      </c>
      <c r="L1355" s="285">
        <v>0</v>
      </c>
      <c r="M1355" s="285"/>
      <c r="N1355" s="285">
        <v>0</v>
      </c>
    </row>
    <row r="1356" spans="1:14" x14ac:dyDescent="0.35">
      <c r="A1356" t="s">
        <v>527</v>
      </c>
      <c r="C1356" s="285">
        <v>18</v>
      </c>
      <c r="D1356" s="285" t="s">
        <v>557</v>
      </c>
      <c r="E1356" s="285"/>
      <c r="F1356" s="285">
        <v>0</v>
      </c>
      <c r="G1356" s="285">
        <v>0</v>
      </c>
      <c r="H1356" s="285">
        <v>0</v>
      </c>
      <c r="I1356" s="285"/>
      <c r="J1356" s="285">
        <v>0</v>
      </c>
      <c r="K1356" s="285">
        <v>0</v>
      </c>
      <c r="L1356" s="285">
        <v>0</v>
      </c>
      <c r="M1356" s="285"/>
      <c r="N1356" s="285">
        <v>0</v>
      </c>
    </row>
    <row r="1357" spans="1:14" x14ac:dyDescent="0.35">
      <c r="A1357" t="s">
        <v>527</v>
      </c>
      <c r="C1357" s="285">
        <v>19</v>
      </c>
      <c r="D1357" s="285" t="s">
        <v>558</v>
      </c>
      <c r="E1357" s="285"/>
      <c r="F1357" s="285">
        <v>0</v>
      </c>
      <c r="G1357" s="285">
        <v>0</v>
      </c>
      <c r="H1357" s="285">
        <v>0</v>
      </c>
      <c r="I1357" s="285"/>
      <c r="J1357" s="285">
        <v>0</v>
      </c>
      <c r="K1357" s="285">
        <v>0</v>
      </c>
      <c r="L1357" s="285">
        <v>0</v>
      </c>
      <c r="M1357" s="285"/>
      <c r="N1357" s="285">
        <v>0</v>
      </c>
    </row>
    <row r="1358" spans="1:14" x14ac:dyDescent="0.35">
      <c r="A1358" t="s">
        <v>527</v>
      </c>
      <c r="C1358" s="285">
        <v>20</v>
      </c>
      <c r="D1358" s="285" t="s">
        <v>559</v>
      </c>
      <c r="E1358" s="285"/>
      <c r="F1358" s="285">
        <v>0</v>
      </c>
      <c r="G1358" s="285">
        <v>0</v>
      </c>
      <c r="H1358" s="285">
        <v>0</v>
      </c>
      <c r="I1358" s="285"/>
      <c r="J1358" s="285">
        <v>0</v>
      </c>
      <c r="K1358" s="285">
        <v>0</v>
      </c>
      <c r="L1358" s="285">
        <v>0</v>
      </c>
      <c r="M1358" s="285"/>
      <c r="N1358" s="285">
        <v>0</v>
      </c>
    </row>
    <row r="1359" spans="1:14" x14ac:dyDescent="0.35">
      <c r="A1359" t="s">
        <v>527</v>
      </c>
      <c r="C1359" s="285">
        <v>21</v>
      </c>
      <c r="D1359" s="285" t="s">
        <v>560</v>
      </c>
      <c r="E1359" s="285"/>
      <c r="F1359" s="285">
        <v>0</v>
      </c>
      <c r="G1359" s="285">
        <v>0</v>
      </c>
      <c r="H1359" s="285">
        <v>0</v>
      </c>
      <c r="I1359" s="285"/>
      <c r="J1359" s="285">
        <v>0</v>
      </c>
      <c r="K1359" s="285">
        <v>0</v>
      </c>
      <c r="L1359" s="285">
        <v>0</v>
      </c>
      <c r="M1359" s="285"/>
      <c r="N1359" s="285">
        <v>0</v>
      </c>
    </row>
    <row r="1360" spans="1:14" x14ac:dyDescent="0.35">
      <c r="A1360" t="s">
        <v>527</v>
      </c>
      <c r="C1360" s="285">
        <v>22</v>
      </c>
      <c r="D1360" s="285" t="s">
        <v>561</v>
      </c>
      <c r="E1360" s="285"/>
      <c r="F1360" s="285">
        <v>0</v>
      </c>
      <c r="G1360" s="285">
        <v>0</v>
      </c>
      <c r="H1360" s="285">
        <v>0</v>
      </c>
      <c r="I1360" s="285"/>
      <c r="J1360" s="285">
        <v>0</v>
      </c>
      <c r="K1360" s="285">
        <v>0</v>
      </c>
      <c r="L1360" s="285">
        <v>0</v>
      </c>
      <c r="M1360" s="285"/>
      <c r="N1360" s="285">
        <v>0</v>
      </c>
    </row>
    <row r="1361" spans="1:14" x14ac:dyDescent="0.35">
      <c r="A1361" t="s">
        <v>527</v>
      </c>
      <c r="C1361" s="285">
        <v>23</v>
      </c>
      <c r="D1361" s="285" t="s">
        <v>562</v>
      </c>
      <c r="E1361" s="285"/>
      <c r="F1361" s="285">
        <v>0</v>
      </c>
      <c r="G1361" s="285">
        <v>0</v>
      </c>
      <c r="H1361" s="285">
        <v>0</v>
      </c>
      <c r="I1361" s="285"/>
      <c r="J1361" s="285">
        <v>0</v>
      </c>
      <c r="K1361" s="285">
        <v>0</v>
      </c>
      <c r="L1361" s="285">
        <v>0</v>
      </c>
      <c r="M1361" s="285"/>
      <c r="N1361" s="285">
        <v>0</v>
      </c>
    </row>
    <row r="1362" spans="1:14" x14ac:dyDescent="0.35">
      <c r="A1362" t="s">
        <v>527</v>
      </c>
      <c r="C1362" s="285">
        <v>24</v>
      </c>
      <c r="D1362" s="285" t="s">
        <v>563</v>
      </c>
      <c r="E1362" s="285"/>
      <c r="F1362" s="285">
        <v>0</v>
      </c>
      <c r="G1362" s="285">
        <v>0</v>
      </c>
      <c r="H1362" s="285">
        <v>0</v>
      </c>
      <c r="I1362" s="285"/>
      <c r="J1362" s="285">
        <v>0</v>
      </c>
      <c r="K1362" s="285">
        <v>0</v>
      </c>
      <c r="L1362" s="285">
        <v>0</v>
      </c>
      <c r="M1362" s="285"/>
      <c r="N1362" s="285">
        <v>0</v>
      </c>
    </row>
    <row r="1363" spans="1:14" x14ac:dyDescent="0.35">
      <c r="A1363" t="s">
        <v>527</v>
      </c>
      <c r="C1363" s="285">
        <v>25</v>
      </c>
      <c r="D1363" s="285" t="s">
        <v>564</v>
      </c>
      <c r="E1363" s="285"/>
      <c r="F1363" s="285">
        <v>0</v>
      </c>
      <c r="G1363" s="285">
        <v>0</v>
      </c>
      <c r="H1363" s="285">
        <v>0</v>
      </c>
      <c r="I1363" s="285"/>
      <c r="J1363" s="285">
        <v>0</v>
      </c>
      <c r="K1363" s="285">
        <v>0</v>
      </c>
      <c r="L1363" s="285">
        <v>0</v>
      </c>
      <c r="M1363" s="285"/>
      <c r="N1363" s="285">
        <v>0</v>
      </c>
    </row>
    <row r="1364" spans="1:14" x14ac:dyDescent="0.35">
      <c r="A1364" t="s">
        <v>527</v>
      </c>
      <c r="C1364" s="285"/>
      <c r="D1364" s="285" t="s">
        <v>565</v>
      </c>
      <c r="E1364" s="285"/>
      <c r="F1364" s="285">
        <v>118814645</v>
      </c>
      <c r="G1364" s="285">
        <v>9823001</v>
      </c>
      <c r="H1364" s="285">
        <v>128637646</v>
      </c>
      <c r="I1364" s="285"/>
      <c r="J1364" s="285">
        <v>140945422</v>
      </c>
      <c r="K1364" s="285">
        <v>-12307776</v>
      </c>
      <c r="L1364" s="285">
        <v>128637646</v>
      </c>
      <c r="M1364" s="285"/>
      <c r="N1364" s="285">
        <v>0</v>
      </c>
    </row>
    <row r="1365" spans="1:14" x14ac:dyDescent="0.35">
      <c r="A1365" t="s">
        <v>527</v>
      </c>
      <c r="C1365" s="285">
        <v>26</v>
      </c>
      <c r="D1365" s="285" t="s">
        <v>432</v>
      </c>
      <c r="E1365" s="285"/>
      <c r="F1365" s="285">
        <v>0</v>
      </c>
      <c r="G1365" s="285">
        <v>0</v>
      </c>
      <c r="H1365" s="285">
        <v>0</v>
      </c>
      <c r="I1365" s="285"/>
      <c r="J1365" s="285">
        <v>0</v>
      </c>
      <c r="K1365" s="285">
        <v>0</v>
      </c>
      <c r="L1365" s="285">
        <v>0</v>
      </c>
      <c r="M1365" s="285"/>
      <c r="N1365" s="285">
        <v>0</v>
      </c>
    </row>
    <row r="1366" spans="1:14" x14ac:dyDescent="0.35">
      <c r="A1366" t="s">
        <v>527</v>
      </c>
      <c r="C1366" s="285">
        <v>27</v>
      </c>
      <c r="D1366" s="285" t="s">
        <v>566</v>
      </c>
      <c r="E1366" s="285"/>
      <c r="F1366" s="285">
        <v>118814645</v>
      </c>
      <c r="G1366" s="285">
        <v>-2918216</v>
      </c>
      <c r="H1366" s="285">
        <v>115896429</v>
      </c>
      <c r="I1366" s="285"/>
      <c r="J1366" s="285">
        <v>115896429</v>
      </c>
      <c r="K1366" s="285">
        <v>0</v>
      </c>
      <c r="L1366" s="285">
        <v>115896429</v>
      </c>
      <c r="M1366" s="285"/>
      <c r="N1366" s="285">
        <v>0</v>
      </c>
    </row>
    <row r="1367" spans="1:14" x14ac:dyDescent="0.35">
      <c r="A1367" t="s">
        <v>527</v>
      </c>
      <c r="C1367" s="285">
        <v>28</v>
      </c>
      <c r="D1367" s="285" t="s">
        <v>567</v>
      </c>
      <c r="E1367" s="285"/>
      <c r="F1367" s="285">
        <v>0</v>
      </c>
      <c r="G1367" s="285">
        <v>12307776</v>
      </c>
      <c r="H1367" s="285">
        <v>12307776</v>
      </c>
      <c r="I1367" s="285"/>
      <c r="J1367" s="285">
        <v>12307776</v>
      </c>
      <c r="K1367" s="285">
        <v>0</v>
      </c>
      <c r="L1367" s="285">
        <v>12307776</v>
      </c>
      <c r="M1367" s="285"/>
      <c r="N1367" s="285">
        <v>0</v>
      </c>
    </row>
    <row r="1368" spans="1:14" x14ac:dyDescent="0.35">
      <c r="A1368" t="s">
        <v>527</v>
      </c>
      <c r="C1368" s="285" t="s">
        <v>568</v>
      </c>
      <c r="D1368" s="285" t="s">
        <v>434</v>
      </c>
      <c r="E1368" s="285"/>
      <c r="F1368" s="285">
        <v>0</v>
      </c>
      <c r="G1368" s="285">
        <v>0</v>
      </c>
      <c r="H1368" s="285">
        <v>0</v>
      </c>
      <c r="I1368" s="285"/>
      <c r="J1368" s="285">
        <v>0</v>
      </c>
      <c r="K1368" s="285">
        <v>0</v>
      </c>
      <c r="L1368" s="285">
        <v>0</v>
      </c>
      <c r="M1368" s="285"/>
      <c r="N1368" s="285">
        <v>0</v>
      </c>
    </row>
    <row r="1369" spans="1:14" x14ac:dyDescent="0.35">
      <c r="A1369" t="s">
        <v>527</v>
      </c>
      <c r="C1369" s="285" t="s">
        <v>569</v>
      </c>
      <c r="D1369" s="285" t="s">
        <v>570</v>
      </c>
      <c r="E1369" s="285"/>
      <c r="F1369" s="285">
        <v>0</v>
      </c>
      <c r="G1369" s="285">
        <v>0</v>
      </c>
      <c r="H1369" s="285">
        <v>0</v>
      </c>
      <c r="I1369" s="285"/>
      <c r="J1369" s="285">
        <v>0</v>
      </c>
      <c r="K1369" s="285">
        <v>0</v>
      </c>
      <c r="L1369" s="285">
        <v>0</v>
      </c>
      <c r="M1369" s="285"/>
      <c r="N1369" s="285">
        <v>0</v>
      </c>
    </row>
    <row r="1370" spans="1:14" x14ac:dyDescent="0.35">
      <c r="A1370" t="s">
        <v>527</v>
      </c>
      <c r="C1370" s="285">
        <v>30</v>
      </c>
      <c r="D1370" s="285" t="s">
        <v>571</v>
      </c>
      <c r="E1370" s="285"/>
      <c r="F1370" s="285">
        <v>0</v>
      </c>
      <c r="G1370" s="285">
        <v>0</v>
      </c>
      <c r="H1370" s="285">
        <v>0</v>
      </c>
      <c r="I1370" s="285"/>
      <c r="J1370" s="285">
        <v>0</v>
      </c>
      <c r="K1370" s="285">
        <v>0</v>
      </c>
      <c r="L1370" s="285">
        <v>0</v>
      </c>
      <c r="M1370" s="285"/>
      <c r="N1370" s="285">
        <v>0</v>
      </c>
    </row>
    <row r="1371" spans="1:14" x14ac:dyDescent="0.35">
      <c r="A1371" t="s">
        <v>527</v>
      </c>
      <c r="C1371" s="285">
        <v>31</v>
      </c>
      <c r="D1371" s="285" t="s">
        <v>572</v>
      </c>
      <c r="E1371" s="285"/>
      <c r="F1371" s="285">
        <v>0</v>
      </c>
      <c r="G1371" s="285">
        <v>0</v>
      </c>
      <c r="H1371" s="285">
        <v>0</v>
      </c>
      <c r="I1371" s="285"/>
      <c r="J1371" s="285">
        <v>0</v>
      </c>
      <c r="K1371" s="285">
        <v>0</v>
      </c>
      <c r="L1371" s="285">
        <v>0</v>
      </c>
      <c r="M1371" s="285"/>
      <c r="N1371" s="285">
        <v>0</v>
      </c>
    </row>
    <row r="1372" spans="1:14" x14ac:dyDescent="0.35">
      <c r="A1372" t="s">
        <v>527</v>
      </c>
      <c r="C1372" s="285">
        <v>32</v>
      </c>
      <c r="D1372" s="285" t="s">
        <v>573</v>
      </c>
      <c r="E1372" s="285"/>
      <c r="F1372" s="285"/>
      <c r="G1372" s="285">
        <v>433441</v>
      </c>
      <c r="H1372" s="285">
        <v>433441</v>
      </c>
      <c r="I1372" s="285"/>
      <c r="J1372" s="285">
        <v>433441</v>
      </c>
      <c r="K1372" s="285">
        <v>0</v>
      </c>
      <c r="L1372" s="285">
        <v>433441</v>
      </c>
      <c r="M1372" s="285"/>
      <c r="N1372" s="285">
        <v>0</v>
      </c>
    </row>
    <row r="1373" spans="1:14" x14ac:dyDescent="0.35">
      <c r="A1373" t="s">
        <v>527</v>
      </c>
      <c r="C1373" s="285">
        <v>33</v>
      </c>
      <c r="D1373" s="285" t="s">
        <v>574</v>
      </c>
      <c r="E1373" s="285"/>
      <c r="F1373" s="285">
        <v>0</v>
      </c>
      <c r="G1373" s="285">
        <v>0</v>
      </c>
      <c r="H1373" s="285">
        <v>0</v>
      </c>
      <c r="I1373" s="285"/>
      <c r="J1373" s="285">
        <v>0</v>
      </c>
      <c r="K1373" s="285">
        <v>0</v>
      </c>
      <c r="L1373" s="285">
        <v>0</v>
      </c>
      <c r="M1373" s="285"/>
      <c r="N1373" s="285">
        <v>0</v>
      </c>
    </row>
    <row r="1374" spans="1:14" x14ac:dyDescent="0.35">
      <c r="A1374" t="s">
        <v>527</v>
      </c>
      <c r="C1374" s="285">
        <v>34</v>
      </c>
      <c r="D1374" s="285" t="s">
        <v>575</v>
      </c>
      <c r="E1374" s="285"/>
      <c r="F1374" s="285">
        <v>0</v>
      </c>
      <c r="G1374" s="285">
        <v>0</v>
      </c>
      <c r="H1374" s="285">
        <v>0</v>
      </c>
      <c r="I1374" s="285"/>
      <c r="J1374" s="285">
        <v>0</v>
      </c>
      <c r="K1374" s="285">
        <v>0</v>
      </c>
      <c r="L1374" s="285">
        <v>0</v>
      </c>
      <c r="M1374" s="285"/>
      <c r="N1374" s="285">
        <v>0</v>
      </c>
    </row>
    <row r="1375" spans="1:14" x14ac:dyDescent="0.35">
      <c r="A1375" t="s">
        <v>527</v>
      </c>
      <c r="C1375" s="285">
        <v>35</v>
      </c>
      <c r="D1375" s="285" t="s">
        <v>576</v>
      </c>
      <c r="E1375" s="285"/>
      <c r="F1375" s="285">
        <v>0</v>
      </c>
      <c r="G1375" s="285">
        <v>0</v>
      </c>
      <c r="H1375" s="285">
        <v>0</v>
      </c>
      <c r="I1375" s="285"/>
      <c r="J1375" s="285">
        <v>0</v>
      </c>
      <c r="K1375" s="285">
        <v>0</v>
      </c>
      <c r="L1375" s="285">
        <v>0</v>
      </c>
      <c r="M1375" s="285"/>
      <c r="N1375" s="285">
        <v>0</v>
      </c>
    </row>
    <row r="1376" spans="1:14" x14ac:dyDescent="0.35">
      <c r="A1376" t="s">
        <v>527</v>
      </c>
      <c r="C1376" s="285">
        <v>36</v>
      </c>
      <c r="D1376" s="285" t="s">
        <v>577</v>
      </c>
      <c r="E1376" s="285"/>
      <c r="F1376" s="285">
        <v>0</v>
      </c>
      <c r="G1376" s="285">
        <v>0</v>
      </c>
      <c r="H1376" s="285">
        <v>0</v>
      </c>
      <c r="I1376" s="285"/>
      <c r="J1376" s="285">
        <v>0</v>
      </c>
      <c r="K1376" s="285">
        <v>0</v>
      </c>
      <c r="L1376" s="285">
        <v>0</v>
      </c>
      <c r="M1376" s="285"/>
      <c r="N1376" s="285">
        <v>0</v>
      </c>
    </row>
    <row r="1377" spans="1:14" x14ac:dyDescent="0.35">
      <c r="A1377" t="s">
        <v>527</v>
      </c>
      <c r="C1377" s="285">
        <v>37</v>
      </c>
      <c r="D1377" s="285" t="s">
        <v>578</v>
      </c>
      <c r="E1377" s="285"/>
      <c r="F1377" s="285">
        <v>0</v>
      </c>
      <c r="G1377" s="285">
        <v>0</v>
      </c>
      <c r="H1377" s="285">
        <v>0</v>
      </c>
      <c r="I1377" s="285"/>
      <c r="J1377" s="285">
        <v>12307776</v>
      </c>
      <c r="K1377" s="285">
        <v>-12307776</v>
      </c>
      <c r="L1377" s="285">
        <v>0</v>
      </c>
      <c r="M1377" s="285"/>
      <c r="N1377" s="285">
        <v>0</v>
      </c>
    </row>
    <row r="1378" spans="1:14" x14ac:dyDescent="0.35">
      <c r="A1378" t="s">
        <v>527</v>
      </c>
      <c r="C1378" s="285">
        <v>38</v>
      </c>
      <c r="D1378" s="285" t="s">
        <v>579</v>
      </c>
      <c r="E1378" s="285"/>
      <c r="F1378" s="285">
        <v>0</v>
      </c>
      <c r="G1378" s="285">
        <v>0</v>
      </c>
      <c r="H1378" s="285">
        <v>0</v>
      </c>
      <c r="I1378" s="285"/>
      <c r="J1378" s="285">
        <v>0</v>
      </c>
      <c r="K1378" s="285">
        <v>0</v>
      </c>
      <c r="L1378" s="285">
        <v>0</v>
      </c>
      <c r="M1378" s="285"/>
      <c r="N1378" s="285">
        <v>0</v>
      </c>
    </row>
    <row r="1379" spans="1:14" x14ac:dyDescent="0.35">
      <c r="A1379" t="s">
        <v>527</v>
      </c>
      <c r="C1379" s="285">
        <v>39</v>
      </c>
      <c r="D1379" s="285" t="s">
        <v>580</v>
      </c>
      <c r="E1379" s="285"/>
      <c r="F1379" s="285">
        <v>0</v>
      </c>
      <c r="G1379" s="285">
        <v>0</v>
      </c>
      <c r="H1379" s="285">
        <v>0</v>
      </c>
      <c r="I1379" s="285"/>
      <c r="J1379" s="285">
        <v>0</v>
      </c>
      <c r="K1379" s="285">
        <v>0</v>
      </c>
      <c r="L1379" s="285">
        <v>0</v>
      </c>
      <c r="M1379" s="285"/>
      <c r="N1379" s="285">
        <v>0</v>
      </c>
    </row>
    <row r="1380" spans="1:14" x14ac:dyDescent="0.35">
      <c r="A1380" t="s">
        <v>527</v>
      </c>
      <c r="C1380" s="285"/>
      <c r="D1380" s="285" t="s">
        <v>581</v>
      </c>
      <c r="E1380" s="285"/>
      <c r="F1380" s="285">
        <v>7058298</v>
      </c>
      <c r="G1380" s="285">
        <v>0</v>
      </c>
      <c r="H1380" s="285">
        <v>7058298</v>
      </c>
      <c r="I1380" s="285"/>
      <c r="J1380" s="285">
        <v>1054761</v>
      </c>
      <c r="K1380" s="285">
        <v>0</v>
      </c>
      <c r="L1380" s="285">
        <v>1054761</v>
      </c>
      <c r="M1380" s="285"/>
      <c r="N1380" s="285">
        <v>6003537</v>
      </c>
    </row>
    <row r="1381" spans="1:14" x14ac:dyDescent="0.35">
      <c r="A1381" t="s">
        <v>527</v>
      </c>
      <c r="C1381" s="285">
        <v>40</v>
      </c>
      <c r="D1381" s="285" t="s">
        <v>582</v>
      </c>
      <c r="E1381" s="285"/>
      <c r="F1381" s="285">
        <v>0</v>
      </c>
      <c r="G1381" s="285">
        <v>0</v>
      </c>
      <c r="H1381" s="285">
        <v>0</v>
      </c>
      <c r="I1381" s="285"/>
      <c r="J1381" s="285">
        <v>0</v>
      </c>
      <c r="K1381" s="285">
        <v>0</v>
      </c>
      <c r="L1381" s="285">
        <v>0</v>
      </c>
      <c r="M1381" s="285"/>
      <c r="N1381" s="285">
        <v>0</v>
      </c>
    </row>
    <row r="1382" spans="1:14" x14ac:dyDescent="0.35">
      <c r="A1382" t="s">
        <v>527</v>
      </c>
      <c r="C1382" s="285">
        <v>41</v>
      </c>
      <c r="D1382" s="285" t="s">
        <v>583</v>
      </c>
      <c r="E1382" s="285"/>
      <c r="F1382" s="285">
        <v>0</v>
      </c>
      <c r="G1382" s="285">
        <v>0</v>
      </c>
      <c r="H1382" s="285">
        <v>0</v>
      </c>
      <c r="I1382" s="285"/>
      <c r="J1382" s="285">
        <v>328371</v>
      </c>
      <c r="K1382" s="285">
        <v>0</v>
      </c>
      <c r="L1382" s="285">
        <v>328371</v>
      </c>
      <c r="M1382" s="285"/>
      <c r="N1382" s="285">
        <v>-328371</v>
      </c>
    </row>
    <row r="1383" spans="1:14" x14ac:dyDescent="0.35">
      <c r="A1383" t="s">
        <v>527</v>
      </c>
      <c r="C1383" s="285">
        <v>42</v>
      </c>
      <c r="D1383" s="285" t="s">
        <v>584</v>
      </c>
      <c r="E1383" s="285"/>
      <c r="F1383" s="285">
        <v>0</v>
      </c>
      <c r="G1383" s="285">
        <v>0</v>
      </c>
      <c r="H1383" s="285">
        <v>0</v>
      </c>
      <c r="I1383" s="285"/>
      <c r="J1383" s="285">
        <v>410463</v>
      </c>
      <c r="K1383" s="285">
        <v>0</v>
      </c>
      <c r="L1383" s="285">
        <v>410463</v>
      </c>
      <c r="M1383" s="285"/>
      <c r="N1383" s="285">
        <v>-410463</v>
      </c>
    </row>
    <row r="1384" spans="1:14" x14ac:dyDescent="0.35">
      <c r="A1384" t="s">
        <v>527</v>
      </c>
      <c r="C1384" s="285">
        <v>43</v>
      </c>
      <c r="D1384" s="285" t="s">
        <v>585</v>
      </c>
      <c r="E1384" s="285"/>
      <c r="F1384" s="285">
        <v>7058298</v>
      </c>
      <c r="G1384" s="285">
        <v>0</v>
      </c>
      <c r="H1384" s="285">
        <v>7058298</v>
      </c>
      <c r="I1384" s="285"/>
      <c r="J1384" s="285">
        <v>0</v>
      </c>
      <c r="K1384" s="285">
        <v>0</v>
      </c>
      <c r="L1384" s="285">
        <v>0</v>
      </c>
      <c r="M1384" s="285"/>
      <c r="N1384" s="285">
        <v>7058298</v>
      </c>
    </row>
    <row r="1385" spans="1:14" x14ac:dyDescent="0.35">
      <c r="A1385" t="s">
        <v>527</v>
      </c>
      <c r="C1385" s="285">
        <v>44</v>
      </c>
      <c r="D1385" s="285" t="s">
        <v>586</v>
      </c>
      <c r="E1385" s="285"/>
      <c r="F1385" s="285">
        <v>0</v>
      </c>
      <c r="G1385" s="285">
        <v>0</v>
      </c>
      <c r="H1385" s="285">
        <v>0</v>
      </c>
      <c r="I1385" s="285"/>
      <c r="J1385" s="285">
        <v>205232</v>
      </c>
      <c r="K1385" s="285">
        <v>0</v>
      </c>
      <c r="L1385" s="285">
        <v>205232</v>
      </c>
      <c r="M1385" s="285"/>
      <c r="N1385" s="285">
        <v>-205232</v>
      </c>
    </row>
    <row r="1386" spans="1:14" x14ac:dyDescent="0.35">
      <c r="A1386" t="s">
        <v>527</v>
      </c>
      <c r="C1386" s="285">
        <v>45</v>
      </c>
      <c r="D1386" s="285" t="s">
        <v>587</v>
      </c>
      <c r="E1386" s="285"/>
      <c r="F1386" s="285">
        <v>0</v>
      </c>
      <c r="G1386" s="285">
        <v>0</v>
      </c>
      <c r="H1386" s="285">
        <v>0</v>
      </c>
      <c r="I1386" s="285"/>
      <c r="J1386" s="285">
        <v>110695</v>
      </c>
      <c r="K1386" s="285">
        <v>0</v>
      </c>
      <c r="L1386" s="285">
        <v>110695</v>
      </c>
      <c r="M1386" s="285"/>
      <c r="N1386" s="285">
        <v>-110695</v>
      </c>
    </row>
    <row r="1387" spans="1:14" x14ac:dyDescent="0.35">
      <c r="A1387" t="s">
        <v>527</v>
      </c>
      <c r="C1387" s="285">
        <v>46</v>
      </c>
      <c r="D1387" s="285" t="s">
        <v>588</v>
      </c>
      <c r="E1387" s="285"/>
      <c r="F1387" s="285">
        <v>0</v>
      </c>
      <c r="G1387" s="285">
        <v>0</v>
      </c>
      <c r="H1387" s="285">
        <v>0</v>
      </c>
      <c r="I1387" s="285"/>
      <c r="J1387" s="285">
        <v>0</v>
      </c>
      <c r="K1387" s="285">
        <v>0</v>
      </c>
      <c r="L1387" s="285">
        <v>0</v>
      </c>
      <c r="M1387" s="285"/>
      <c r="N1387" s="285">
        <v>0</v>
      </c>
    </row>
    <row r="1388" spans="1:14" x14ac:dyDescent="0.35">
      <c r="A1388" t="s">
        <v>527</v>
      </c>
      <c r="C1388" s="285">
        <v>47</v>
      </c>
      <c r="D1388" s="285" t="s">
        <v>589</v>
      </c>
      <c r="E1388" s="285"/>
      <c r="F1388" s="285">
        <v>0</v>
      </c>
      <c r="G1388" s="285">
        <v>0</v>
      </c>
      <c r="H1388" s="285">
        <v>0</v>
      </c>
      <c r="I1388" s="285"/>
      <c r="J1388" s="285">
        <v>0</v>
      </c>
      <c r="K1388" s="285">
        <v>0</v>
      </c>
      <c r="L1388" s="285">
        <v>0</v>
      </c>
      <c r="M1388" s="285"/>
      <c r="N1388" s="285">
        <v>0</v>
      </c>
    </row>
    <row r="1389" spans="1:14" x14ac:dyDescent="0.35">
      <c r="A1389" t="s">
        <v>527</v>
      </c>
      <c r="C1389" s="285"/>
      <c r="D1389" s="285" t="s">
        <v>590</v>
      </c>
      <c r="E1389" s="285"/>
      <c r="F1389" s="285">
        <v>0</v>
      </c>
      <c r="G1389" s="285">
        <v>0</v>
      </c>
      <c r="H1389" s="285">
        <v>0</v>
      </c>
      <c r="I1389" s="285"/>
      <c r="J1389" s="285">
        <v>0</v>
      </c>
      <c r="K1389" s="285">
        <v>0</v>
      </c>
      <c r="L1389" s="285">
        <v>0</v>
      </c>
      <c r="M1389" s="285"/>
      <c r="N1389" s="285">
        <v>0</v>
      </c>
    </row>
    <row r="1390" spans="1:14" x14ac:dyDescent="0.35">
      <c r="A1390" t="s">
        <v>527</v>
      </c>
      <c r="C1390" s="285">
        <v>48</v>
      </c>
      <c r="D1390" s="285" t="s">
        <v>229</v>
      </c>
      <c r="E1390" s="285"/>
      <c r="F1390" s="285">
        <v>0</v>
      </c>
      <c r="G1390" s="285">
        <v>0</v>
      </c>
      <c r="H1390" s="285">
        <v>0</v>
      </c>
      <c r="I1390" s="285"/>
      <c r="J1390" s="285">
        <v>0</v>
      </c>
      <c r="K1390" s="285">
        <v>0</v>
      </c>
      <c r="L1390" s="285">
        <v>0</v>
      </c>
      <c r="M1390" s="285"/>
      <c r="N1390" s="285">
        <v>0</v>
      </c>
    </row>
    <row r="1391" spans="1:14" x14ac:dyDescent="0.35">
      <c r="A1391" t="s">
        <v>527</v>
      </c>
      <c r="C1391" s="285">
        <v>49</v>
      </c>
      <c r="D1391" s="285" t="s">
        <v>591</v>
      </c>
      <c r="E1391" s="285"/>
      <c r="F1391" s="285">
        <v>0</v>
      </c>
      <c r="G1391" s="285">
        <v>0</v>
      </c>
      <c r="H1391" s="285">
        <v>0</v>
      </c>
      <c r="I1391" s="285"/>
      <c r="J1391" s="285">
        <v>0</v>
      </c>
      <c r="K1391" s="285">
        <v>0</v>
      </c>
      <c r="L1391" s="285">
        <v>0</v>
      </c>
      <c r="M1391" s="285"/>
      <c r="N1391" s="285">
        <v>0</v>
      </c>
    </row>
    <row r="1392" spans="1:14" x14ac:dyDescent="0.35">
      <c r="A1392" t="s">
        <v>527</v>
      </c>
      <c r="C1392" s="285">
        <v>50</v>
      </c>
      <c r="D1392" s="285" t="s">
        <v>592</v>
      </c>
      <c r="E1392" s="285"/>
      <c r="F1392" s="285">
        <v>0</v>
      </c>
      <c r="G1392" s="285">
        <v>0</v>
      </c>
      <c r="H1392" s="285">
        <v>0</v>
      </c>
      <c r="I1392" s="285"/>
      <c r="J1392" s="285">
        <v>0</v>
      </c>
      <c r="K1392" s="285">
        <v>0</v>
      </c>
      <c r="L1392" s="285">
        <v>0</v>
      </c>
      <c r="M1392" s="285"/>
      <c r="N1392" s="285">
        <v>0</v>
      </c>
    </row>
    <row r="1393" spans="1:14" x14ac:dyDescent="0.35">
      <c r="A1393" t="s">
        <v>527</v>
      </c>
      <c r="C1393" s="285"/>
      <c r="D1393" s="285" t="s">
        <v>593</v>
      </c>
      <c r="E1393" s="285"/>
      <c r="F1393" s="285">
        <v>0</v>
      </c>
      <c r="G1393" s="285">
        <v>0</v>
      </c>
      <c r="H1393" s="285">
        <v>0</v>
      </c>
      <c r="I1393" s="285"/>
      <c r="J1393" s="285">
        <v>0</v>
      </c>
      <c r="K1393" s="285">
        <v>0</v>
      </c>
      <c r="L1393" s="285">
        <v>0</v>
      </c>
      <c r="M1393" s="285"/>
      <c r="N1393" s="285">
        <v>0</v>
      </c>
    </row>
    <row r="1394" spans="1:14" x14ac:dyDescent="0.35">
      <c r="A1394" t="s">
        <v>527</v>
      </c>
      <c r="C1394" s="285">
        <v>51</v>
      </c>
      <c r="D1394" s="285" t="s">
        <v>594</v>
      </c>
      <c r="E1394" s="285"/>
      <c r="F1394" s="285">
        <v>0</v>
      </c>
      <c r="G1394" s="285">
        <v>0</v>
      </c>
      <c r="H1394" s="285">
        <v>0</v>
      </c>
      <c r="I1394" s="285"/>
      <c r="J1394" s="285">
        <v>0</v>
      </c>
      <c r="K1394" s="285">
        <v>0</v>
      </c>
      <c r="L1394" s="285">
        <v>0</v>
      </c>
      <c r="M1394" s="285"/>
      <c r="N1394" s="285">
        <v>0</v>
      </c>
    </row>
    <row r="1395" spans="1:14" x14ac:dyDescent="0.35">
      <c r="A1395" t="s">
        <v>527</v>
      </c>
      <c r="C1395" s="285">
        <v>52</v>
      </c>
      <c r="D1395" s="285" t="s">
        <v>592</v>
      </c>
      <c r="E1395" s="285"/>
      <c r="F1395" s="285">
        <v>0</v>
      </c>
      <c r="G1395" s="285">
        <v>0</v>
      </c>
      <c r="H1395" s="285">
        <v>0</v>
      </c>
      <c r="I1395" s="285"/>
      <c r="J1395" s="285">
        <v>0</v>
      </c>
      <c r="K1395" s="285">
        <v>0</v>
      </c>
      <c r="L1395" s="285">
        <v>0</v>
      </c>
      <c r="M1395" s="285"/>
      <c r="N1395" s="285">
        <v>0</v>
      </c>
    </row>
    <row r="1396" spans="1:14" x14ac:dyDescent="0.35">
      <c r="A1396" t="s">
        <v>527</v>
      </c>
      <c r="C1396" s="285"/>
      <c r="D1396" s="285" t="s">
        <v>595</v>
      </c>
      <c r="E1396" s="285"/>
      <c r="F1396" s="285">
        <v>12750040</v>
      </c>
      <c r="G1396" s="285">
        <v>0</v>
      </c>
      <c r="H1396" s="285">
        <v>12750040</v>
      </c>
      <c r="I1396" s="285"/>
      <c r="J1396" s="285">
        <v>12750040</v>
      </c>
      <c r="K1396" s="285">
        <v>0</v>
      </c>
      <c r="L1396" s="285">
        <v>12750040</v>
      </c>
      <c r="M1396" s="285"/>
      <c r="N1396" s="285">
        <v>0</v>
      </c>
    </row>
    <row r="1397" spans="1:14" x14ac:dyDescent="0.35">
      <c r="A1397" t="s">
        <v>527</v>
      </c>
      <c r="C1397" s="285">
        <v>53</v>
      </c>
      <c r="D1397" s="285" t="s">
        <v>596</v>
      </c>
      <c r="E1397" s="285"/>
      <c r="F1397" s="285">
        <v>12750040</v>
      </c>
      <c r="G1397" s="285">
        <v>0</v>
      </c>
      <c r="H1397" s="285">
        <v>12750040</v>
      </c>
      <c r="I1397" s="285"/>
      <c r="J1397" s="285">
        <v>12750040</v>
      </c>
      <c r="K1397" s="285">
        <v>0</v>
      </c>
      <c r="L1397" s="285">
        <v>12750040</v>
      </c>
      <c r="M1397" s="285"/>
      <c r="N1397" s="285">
        <v>0</v>
      </c>
    </row>
    <row r="1398" spans="1:14" x14ac:dyDescent="0.35">
      <c r="A1398" t="s">
        <v>527</v>
      </c>
      <c r="C1398" s="285"/>
      <c r="D1398" s="285" t="s">
        <v>597</v>
      </c>
      <c r="E1398" s="285"/>
      <c r="F1398" s="285">
        <v>37000000</v>
      </c>
      <c r="G1398" s="285">
        <v>0</v>
      </c>
      <c r="H1398" s="285">
        <v>37000000</v>
      </c>
      <c r="I1398" s="285"/>
      <c r="J1398" s="285">
        <v>37000000</v>
      </c>
      <c r="K1398" s="285">
        <v>0</v>
      </c>
      <c r="L1398" s="285">
        <v>37000000</v>
      </c>
      <c r="M1398" s="285"/>
      <c r="N1398" s="285">
        <v>0</v>
      </c>
    </row>
    <row r="1399" spans="1:14" x14ac:dyDescent="0.35">
      <c r="A1399" t="s">
        <v>527</v>
      </c>
      <c r="C1399" s="285">
        <v>54</v>
      </c>
      <c r="D1399" s="285" t="s">
        <v>598</v>
      </c>
      <c r="E1399" s="285"/>
      <c r="F1399" s="285">
        <v>37000000</v>
      </c>
      <c r="G1399" s="285">
        <v>0</v>
      </c>
      <c r="H1399" s="285">
        <v>37000000</v>
      </c>
      <c r="I1399" s="285"/>
      <c r="J1399" s="285">
        <v>37000000</v>
      </c>
      <c r="K1399" s="285">
        <v>0</v>
      </c>
      <c r="L1399" s="285">
        <v>37000000</v>
      </c>
      <c r="M1399" s="285"/>
      <c r="N1399" s="285">
        <v>0</v>
      </c>
    </row>
    <row r="1400" spans="1:14" x14ac:dyDescent="0.35">
      <c r="A1400" t="s">
        <v>527</v>
      </c>
      <c r="C1400" s="285"/>
      <c r="D1400" s="285" t="s">
        <v>359</v>
      </c>
      <c r="E1400" s="285"/>
      <c r="F1400" s="285">
        <v>0</v>
      </c>
      <c r="G1400" s="285">
        <v>0</v>
      </c>
      <c r="H1400" s="285">
        <v>0</v>
      </c>
      <c r="I1400" s="285">
        <v>808920</v>
      </c>
      <c r="J1400" s="285">
        <v>0</v>
      </c>
      <c r="K1400" s="285">
        <v>0</v>
      </c>
      <c r="L1400" s="285">
        <v>0</v>
      </c>
      <c r="M1400" s="285"/>
      <c r="N1400" s="285">
        <v>0</v>
      </c>
    </row>
    <row r="1401" spans="1:14" x14ac:dyDescent="0.35">
      <c r="A1401" t="s">
        <v>527</v>
      </c>
      <c r="C1401" s="285">
        <v>55</v>
      </c>
      <c r="D1401" s="285" t="s">
        <v>599</v>
      </c>
      <c r="E1401" s="285"/>
      <c r="F1401" s="285"/>
      <c r="G1401" s="285">
        <v>0</v>
      </c>
      <c r="H1401" s="285">
        <v>0</v>
      </c>
      <c r="I1401" s="285"/>
      <c r="J1401" s="285"/>
      <c r="K1401" s="285">
        <v>0</v>
      </c>
      <c r="L1401" s="285">
        <v>0</v>
      </c>
      <c r="M1401" s="285"/>
      <c r="N1401" s="285">
        <v>0</v>
      </c>
    </row>
    <row r="1402" spans="1:14" x14ac:dyDescent="0.35">
      <c r="A1402" t="s">
        <v>527</v>
      </c>
      <c r="B1402" t="s">
        <v>619</v>
      </c>
      <c r="C1402" t="s">
        <v>529</v>
      </c>
      <c r="D1402" t="s">
        <v>530</v>
      </c>
      <c r="F1402" t="s">
        <v>531</v>
      </c>
      <c r="J1402" t="s">
        <v>532</v>
      </c>
      <c r="N1402" t="s">
        <v>533</v>
      </c>
    </row>
    <row r="1403" spans="1:14" x14ac:dyDescent="0.35">
      <c r="A1403" t="s">
        <v>527</v>
      </c>
      <c r="F1403" t="s">
        <v>534</v>
      </c>
      <c r="G1403" t="s">
        <v>535</v>
      </c>
      <c r="H1403" t="s">
        <v>536</v>
      </c>
      <c r="J1403" t="s">
        <v>534</v>
      </c>
      <c r="K1403" t="s">
        <v>535</v>
      </c>
      <c r="L1403" t="s">
        <v>536</v>
      </c>
    </row>
    <row r="1404" spans="1:14" x14ac:dyDescent="0.35">
      <c r="A1404" t="s">
        <v>527</v>
      </c>
      <c r="C1404" t="s">
        <v>537</v>
      </c>
      <c r="F1404">
        <v>0</v>
      </c>
      <c r="G1404">
        <v>0</v>
      </c>
      <c r="H1404">
        <v>0</v>
      </c>
      <c r="J1404">
        <v>0</v>
      </c>
      <c r="K1404">
        <v>0</v>
      </c>
      <c r="L1404">
        <v>0</v>
      </c>
      <c r="N1404">
        <v>0</v>
      </c>
    </row>
    <row r="1405" spans="1:14" x14ac:dyDescent="0.35">
      <c r="A1405" t="s">
        <v>527</v>
      </c>
      <c r="C1405">
        <v>1</v>
      </c>
      <c r="D1405" t="s">
        <v>538</v>
      </c>
      <c r="F1405">
        <v>0</v>
      </c>
      <c r="G1405">
        <v>0</v>
      </c>
      <c r="H1405">
        <v>0</v>
      </c>
      <c r="J1405">
        <v>0</v>
      </c>
      <c r="K1405">
        <v>0</v>
      </c>
      <c r="L1405">
        <v>0</v>
      </c>
      <c r="N1405">
        <v>0</v>
      </c>
    </row>
    <row r="1406" spans="1:14" x14ac:dyDescent="0.35">
      <c r="A1406" t="s">
        <v>527</v>
      </c>
      <c r="C1406">
        <v>2</v>
      </c>
      <c r="D1406" t="s">
        <v>539</v>
      </c>
      <c r="F1406">
        <v>0</v>
      </c>
      <c r="G1406">
        <v>0</v>
      </c>
      <c r="H1406">
        <v>0</v>
      </c>
      <c r="J1406">
        <v>0</v>
      </c>
      <c r="K1406">
        <v>0</v>
      </c>
      <c r="L1406">
        <v>0</v>
      </c>
      <c r="N1406">
        <v>0</v>
      </c>
    </row>
    <row r="1407" spans="1:14" x14ac:dyDescent="0.35">
      <c r="A1407" t="s">
        <v>527</v>
      </c>
      <c r="C1407" t="s">
        <v>540</v>
      </c>
      <c r="F1407">
        <v>253955288</v>
      </c>
      <c r="G1407">
        <v>3000000</v>
      </c>
      <c r="H1407">
        <v>256955288</v>
      </c>
      <c r="J1407">
        <v>253480221</v>
      </c>
      <c r="K1407">
        <v>1796719</v>
      </c>
      <c r="L1407">
        <v>255276940</v>
      </c>
      <c r="N1407">
        <v>1678348</v>
      </c>
    </row>
    <row r="1408" spans="1:14" x14ac:dyDescent="0.35">
      <c r="A1408" t="s">
        <v>527</v>
      </c>
      <c r="D1408" t="s">
        <v>541</v>
      </c>
      <c r="F1408">
        <v>0</v>
      </c>
      <c r="G1408">
        <v>0</v>
      </c>
      <c r="H1408">
        <v>0</v>
      </c>
      <c r="J1408">
        <v>0</v>
      </c>
      <c r="K1408">
        <v>0</v>
      </c>
      <c r="L1408">
        <v>0</v>
      </c>
      <c r="N1408">
        <v>0</v>
      </c>
    </row>
    <row r="1409" spans="1:14" x14ac:dyDescent="0.35">
      <c r="A1409" t="s">
        <v>527</v>
      </c>
      <c r="C1409">
        <v>3</v>
      </c>
      <c r="D1409" t="s">
        <v>542</v>
      </c>
      <c r="F1409">
        <v>0</v>
      </c>
      <c r="G1409">
        <v>0</v>
      </c>
      <c r="H1409">
        <v>0</v>
      </c>
      <c r="J1409">
        <v>0</v>
      </c>
      <c r="K1409">
        <v>0</v>
      </c>
      <c r="L1409">
        <v>0</v>
      </c>
      <c r="N1409">
        <v>0</v>
      </c>
    </row>
    <row r="1410" spans="1:14" x14ac:dyDescent="0.35">
      <c r="A1410" t="s">
        <v>527</v>
      </c>
      <c r="C1410">
        <v>4</v>
      </c>
      <c r="D1410" t="s">
        <v>543</v>
      </c>
      <c r="F1410">
        <v>0</v>
      </c>
      <c r="G1410">
        <v>0</v>
      </c>
      <c r="H1410">
        <v>0</v>
      </c>
      <c r="J1410">
        <v>0</v>
      </c>
      <c r="K1410">
        <v>0</v>
      </c>
      <c r="L1410">
        <v>0</v>
      </c>
      <c r="N1410">
        <v>0</v>
      </c>
    </row>
    <row r="1411" spans="1:14" x14ac:dyDescent="0.35">
      <c r="A1411" t="s">
        <v>527</v>
      </c>
      <c r="C1411">
        <v>5</v>
      </c>
      <c r="D1411" t="s">
        <v>544</v>
      </c>
      <c r="F1411">
        <v>0</v>
      </c>
      <c r="G1411">
        <v>0</v>
      </c>
      <c r="H1411">
        <v>0</v>
      </c>
      <c r="J1411">
        <v>0</v>
      </c>
      <c r="K1411">
        <v>0</v>
      </c>
      <c r="L1411">
        <v>0</v>
      </c>
      <c r="N1411">
        <v>0</v>
      </c>
    </row>
    <row r="1412" spans="1:14" x14ac:dyDescent="0.35">
      <c r="A1412" t="s">
        <v>527</v>
      </c>
      <c r="C1412">
        <v>6</v>
      </c>
      <c r="D1412" t="s">
        <v>545</v>
      </c>
      <c r="F1412">
        <v>0</v>
      </c>
      <c r="G1412">
        <v>0</v>
      </c>
      <c r="H1412">
        <v>0</v>
      </c>
      <c r="J1412">
        <v>0</v>
      </c>
      <c r="K1412">
        <v>0</v>
      </c>
      <c r="L1412">
        <v>0</v>
      </c>
      <c r="N1412">
        <v>0</v>
      </c>
    </row>
    <row r="1413" spans="1:14" x14ac:dyDescent="0.35">
      <c r="A1413" t="s">
        <v>527</v>
      </c>
      <c r="C1413">
        <v>7</v>
      </c>
      <c r="D1413" t="s">
        <v>454</v>
      </c>
      <c r="F1413">
        <v>0</v>
      </c>
      <c r="G1413">
        <v>0</v>
      </c>
      <c r="H1413">
        <v>0</v>
      </c>
      <c r="J1413">
        <v>0</v>
      </c>
      <c r="K1413">
        <v>0</v>
      </c>
      <c r="L1413">
        <v>0</v>
      </c>
      <c r="N1413">
        <v>0</v>
      </c>
    </row>
    <row r="1414" spans="1:14" x14ac:dyDescent="0.35">
      <c r="A1414" t="s">
        <v>527</v>
      </c>
      <c r="D1414" t="s">
        <v>546</v>
      </c>
      <c r="F1414">
        <v>0</v>
      </c>
      <c r="G1414">
        <v>0</v>
      </c>
      <c r="H1414">
        <v>0</v>
      </c>
      <c r="J1414">
        <v>0</v>
      </c>
      <c r="K1414">
        <v>0</v>
      </c>
      <c r="L1414">
        <v>0</v>
      </c>
      <c r="N1414">
        <v>0</v>
      </c>
    </row>
    <row r="1415" spans="1:14" x14ac:dyDescent="0.35">
      <c r="A1415" t="s">
        <v>527</v>
      </c>
      <c r="C1415">
        <v>8</v>
      </c>
      <c r="D1415" t="s">
        <v>547</v>
      </c>
      <c r="F1415">
        <v>0</v>
      </c>
      <c r="G1415">
        <v>0</v>
      </c>
      <c r="H1415">
        <v>0</v>
      </c>
      <c r="J1415">
        <v>0</v>
      </c>
      <c r="K1415">
        <v>0</v>
      </c>
      <c r="L1415">
        <v>0</v>
      </c>
      <c r="N1415">
        <v>0</v>
      </c>
    </row>
    <row r="1416" spans="1:14" x14ac:dyDescent="0.35">
      <c r="A1416" t="s">
        <v>527</v>
      </c>
      <c r="C1416">
        <v>9</v>
      </c>
      <c r="D1416" t="s">
        <v>548</v>
      </c>
      <c r="F1416">
        <v>0</v>
      </c>
      <c r="G1416">
        <v>0</v>
      </c>
      <c r="H1416">
        <v>0</v>
      </c>
      <c r="J1416">
        <v>0</v>
      </c>
      <c r="K1416">
        <v>0</v>
      </c>
      <c r="L1416">
        <v>0</v>
      </c>
      <c r="N1416">
        <v>0</v>
      </c>
    </row>
    <row r="1417" spans="1:14" x14ac:dyDescent="0.35">
      <c r="A1417" t="s">
        <v>527</v>
      </c>
      <c r="C1417">
        <v>10</v>
      </c>
      <c r="D1417" t="s">
        <v>549</v>
      </c>
      <c r="F1417">
        <v>0</v>
      </c>
      <c r="G1417">
        <v>0</v>
      </c>
      <c r="H1417">
        <v>0</v>
      </c>
      <c r="J1417">
        <v>0</v>
      </c>
      <c r="K1417">
        <v>0</v>
      </c>
      <c r="L1417">
        <v>0</v>
      </c>
      <c r="N1417">
        <v>0</v>
      </c>
    </row>
    <row r="1418" spans="1:14" x14ac:dyDescent="0.35">
      <c r="A1418" t="s">
        <v>527</v>
      </c>
      <c r="C1418">
        <v>11</v>
      </c>
      <c r="D1418" t="s">
        <v>550</v>
      </c>
      <c r="F1418">
        <v>0</v>
      </c>
      <c r="G1418">
        <v>0</v>
      </c>
      <c r="H1418">
        <v>0</v>
      </c>
      <c r="J1418">
        <v>0</v>
      </c>
      <c r="K1418">
        <v>0</v>
      </c>
      <c r="L1418">
        <v>0</v>
      </c>
      <c r="N1418">
        <v>0</v>
      </c>
    </row>
    <row r="1419" spans="1:14" x14ac:dyDescent="0.35">
      <c r="A1419" t="s">
        <v>527</v>
      </c>
      <c r="C1419">
        <v>12</v>
      </c>
      <c r="D1419" t="s">
        <v>551</v>
      </c>
      <c r="F1419">
        <v>0</v>
      </c>
      <c r="G1419">
        <v>0</v>
      </c>
      <c r="H1419">
        <v>0</v>
      </c>
      <c r="J1419">
        <v>0</v>
      </c>
      <c r="K1419">
        <v>0</v>
      </c>
      <c r="L1419">
        <v>0</v>
      </c>
      <c r="N1419">
        <v>0</v>
      </c>
    </row>
    <row r="1420" spans="1:14" x14ac:dyDescent="0.35">
      <c r="A1420" t="s">
        <v>527</v>
      </c>
      <c r="C1420">
        <v>13</v>
      </c>
      <c r="D1420" t="s">
        <v>552</v>
      </c>
      <c r="F1420">
        <v>0</v>
      </c>
      <c r="G1420">
        <v>0</v>
      </c>
      <c r="H1420">
        <v>0</v>
      </c>
      <c r="J1420">
        <v>0</v>
      </c>
      <c r="K1420">
        <v>0</v>
      </c>
      <c r="L1420">
        <v>0</v>
      </c>
      <c r="N1420">
        <v>0</v>
      </c>
    </row>
    <row r="1421" spans="1:14" x14ac:dyDescent="0.35">
      <c r="A1421" t="s">
        <v>527</v>
      </c>
      <c r="C1421">
        <v>14</v>
      </c>
      <c r="D1421" t="s">
        <v>553</v>
      </c>
      <c r="F1421">
        <v>0</v>
      </c>
      <c r="G1421">
        <v>0</v>
      </c>
      <c r="H1421">
        <v>0</v>
      </c>
      <c r="J1421">
        <v>0</v>
      </c>
      <c r="K1421">
        <v>0</v>
      </c>
      <c r="L1421">
        <v>0</v>
      </c>
      <c r="N1421">
        <v>0</v>
      </c>
    </row>
    <row r="1422" spans="1:14" x14ac:dyDescent="0.35">
      <c r="A1422" t="s">
        <v>527</v>
      </c>
      <c r="C1422">
        <v>15</v>
      </c>
      <c r="D1422" t="s">
        <v>554</v>
      </c>
      <c r="F1422">
        <v>0</v>
      </c>
      <c r="G1422">
        <v>0</v>
      </c>
      <c r="H1422">
        <v>0</v>
      </c>
      <c r="J1422">
        <v>0</v>
      </c>
      <c r="K1422">
        <v>0</v>
      </c>
      <c r="L1422">
        <v>0</v>
      </c>
      <c r="N1422">
        <v>0</v>
      </c>
    </row>
    <row r="1423" spans="1:14" x14ac:dyDescent="0.35">
      <c r="A1423" t="s">
        <v>527</v>
      </c>
      <c r="D1423" t="s">
        <v>555</v>
      </c>
      <c r="F1423">
        <v>0</v>
      </c>
      <c r="G1423">
        <v>0</v>
      </c>
      <c r="H1423">
        <v>0</v>
      </c>
      <c r="J1423">
        <v>0</v>
      </c>
      <c r="K1423">
        <v>0</v>
      </c>
      <c r="L1423">
        <v>0</v>
      </c>
      <c r="N1423">
        <v>0</v>
      </c>
    </row>
    <row r="1424" spans="1:14" x14ac:dyDescent="0.35">
      <c r="A1424" t="s">
        <v>527</v>
      </c>
      <c r="C1424">
        <v>16</v>
      </c>
      <c r="D1424" t="s">
        <v>550</v>
      </c>
      <c r="F1424">
        <v>0</v>
      </c>
      <c r="G1424">
        <v>0</v>
      </c>
      <c r="H1424">
        <v>0</v>
      </c>
      <c r="J1424">
        <v>0</v>
      </c>
      <c r="K1424">
        <v>0</v>
      </c>
      <c r="L1424">
        <v>0</v>
      </c>
      <c r="N1424">
        <v>0</v>
      </c>
    </row>
    <row r="1425" spans="1:14" x14ac:dyDescent="0.35">
      <c r="A1425" t="s">
        <v>527</v>
      </c>
      <c r="C1425">
        <v>17</v>
      </c>
      <c r="D1425" t="s">
        <v>556</v>
      </c>
      <c r="F1425">
        <v>0</v>
      </c>
      <c r="G1425">
        <v>0</v>
      </c>
      <c r="H1425">
        <v>0</v>
      </c>
      <c r="J1425">
        <v>0</v>
      </c>
      <c r="K1425">
        <v>0</v>
      </c>
      <c r="L1425">
        <v>0</v>
      </c>
      <c r="N1425">
        <v>0</v>
      </c>
    </row>
    <row r="1426" spans="1:14" x14ac:dyDescent="0.35">
      <c r="A1426" t="s">
        <v>527</v>
      </c>
      <c r="C1426">
        <v>18</v>
      </c>
      <c r="D1426" t="s">
        <v>557</v>
      </c>
      <c r="F1426">
        <v>0</v>
      </c>
      <c r="G1426">
        <v>0</v>
      </c>
      <c r="H1426">
        <v>0</v>
      </c>
      <c r="J1426">
        <v>0</v>
      </c>
      <c r="K1426">
        <v>0</v>
      </c>
      <c r="L1426">
        <v>0</v>
      </c>
      <c r="N1426">
        <v>0</v>
      </c>
    </row>
    <row r="1427" spans="1:14" x14ac:dyDescent="0.35">
      <c r="A1427" t="s">
        <v>527</v>
      </c>
      <c r="C1427">
        <v>19</v>
      </c>
      <c r="D1427" t="s">
        <v>558</v>
      </c>
      <c r="F1427">
        <v>0</v>
      </c>
      <c r="G1427">
        <v>0</v>
      </c>
      <c r="H1427">
        <v>0</v>
      </c>
      <c r="J1427">
        <v>0</v>
      </c>
      <c r="K1427">
        <v>0</v>
      </c>
      <c r="L1427">
        <v>0</v>
      </c>
      <c r="N1427">
        <v>0</v>
      </c>
    </row>
    <row r="1428" spans="1:14" x14ac:dyDescent="0.35">
      <c r="A1428" t="s">
        <v>527</v>
      </c>
      <c r="C1428">
        <v>20</v>
      </c>
      <c r="D1428" t="s">
        <v>559</v>
      </c>
      <c r="F1428">
        <v>0</v>
      </c>
      <c r="G1428">
        <v>0</v>
      </c>
      <c r="H1428">
        <v>0</v>
      </c>
      <c r="J1428">
        <v>0</v>
      </c>
      <c r="K1428">
        <v>0</v>
      </c>
      <c r="L1428">
        <v>0</v>
      </c>
      <c r="N1428">
        <v>0</v>
      </c>
    </row>
    <row r="1429" spans="1:14" x14ac:dyDescent="0.35">
      <c r="A1429" t="s">
        <v>527</v>
      </c>
      <c r="C1429">
        <v>21</v>
      </c>
      <c r="D1429" t="s">
        <v>560</v>
      </c>
      <c r="F1429">
        <v>0</v>
      </c>
      <c r="G1429">
        <v>0</v>
      </c>
      <c r="H1429">
        <v>0</v>
      </c>
      <c r="J1429">
        <v>0</v>
      </c>
      <c r="K1429">
        <v>0</v>
      </c>
      <c r="L1429">
        <v>0</v>
      </c>
      <c r="N1429">
        <v>0</v>
      </c>
    </row>
    <row r="1430" spans="1:14" x14ac:dyDescent="0.35">
      <c r="A1430" t="s">
        <v>527</v>
      </c>
      <c r="C1430">
        <v>22</v>
      </c>
      <c r="D1430" t="s">
        <v>561</v>
      </c>
      <c r="F1430">
        <v>0</v>
      </c>
      <c r="G1430">
        <v>0</v>
      </c>
      <c r="H1430">
        <v>0</v>
      </c>
      <c r="J1430">
        <v>0</v>
      </c>
      <c r="K1430">
        <v>0</v>
      </c>
      <c r="L1430">
        <v>0</v>
      </c>
      <c r="N1430">
        <v>0</v>
      </c>
    </row>
    <row r="1431" spans="1:14" x14ac:dyDescent="0.35">
      <c r="A1431" t="s">
        <v>527</v>
      </c>
      <c r="C1431">
        <v>23</v>
      </c>
      <c r="D1431" t="s">
        <v>562</v>
      </c>
      <c r="F1431">
        <v>0</v>
      </c>
      <c r="G1431">
        <v>0</v>
      </c>
      <c r="H1431">
        <v>0</v>
      </c>
      <c r="J1431">
        <v>0</v>
      </c>
      <c r="K1431">
        <v>0</v>
      </c>
      <c r="L1431">
        <v>0</v>
      </c>
      <c r="N1431">
        <v>0</v>
      </c>
    </row>
    <row r="1432" spans="1:14" x14ac:dyDescent="0.35">
      <c r="A1432" t="s">
        <v>527</v>
      </c>
      <c r="C1432">
        <v>24</v>
      </c>
      <c r="D1432" t="s">
        <v>563</v>
      </c>
      <c r="F1432">
        <v>0</v>
      </c>
      <c r="G1432">
        <v>0</v>
      </c>
      <c r="H1432">
        <v>0</v>
      </c>
      <c r="J1432">
        <v>0</v>
      </c>
      <c r="K1432">
        <v>0</v>
      </c>
      <c r="L1432">
        <v>0</v>
      </c>
      <c r="N1432">
        <v>0</v>
      </c>
    </row>
    <row r="1433" spans="1:14" x14ac:dyDescent="0.35">
      <c r="A1433" t="s">
        <v>527</v>
      </c>
      <c r="C1433">
        <v>25</v>
      </c>
      <c r="D1433" t="s">
        <v>564</v>
      </c>
      <c r="F1433">
        <v>0</v>
      </c>
      <c r="G1433">
        <v>0</v>
      </c>
      <c r="H1433">
        <v>0</v>
      </c>
      <c r="J1433">
        <v>0</v>
      </c>
      <c r="K1433">
        <v>0</v>
      </c>
      <c r="L1433">
        <v>0</v>
      </c>
      <c r="N1433">
        <v>0</v>
      </c>
    </row>
    <row r="1434" spans="1:14" x14ac:dyDescent="0.35">
      <c r="A1434" t="s">
        <v>527</v>
      </c>
      <c r="D1434" t="s">
        <v>565</v>
      </c>
      <c r="F1434">
        <v>247434243</v>
      </c>
      <c r="G1434">
        <v>3000000</v>
      </c>
      <c r="H1434">
        <v>250434243</v>
      </c>
      <c r="J1434">
        <v>248578885</v>
      </c>
      <c r="K1434">
        <v>1796719</v>
      </c>
      <c r="L1434">
        <v>250375604</v>
      </c>
      <c r="N1434">
        <v>58639</v>
      </c>
    </row>
    <row r="1435" spans="1:14" x14ac:dyDescent="0.35">
      <c r="A1435" t="s">
        <v>527</v>
      </c>
      <c r="C1435">
        <v>26</v>
      </c>
      <c r="D1435" t="s">
        <v>432</v>
      </c>
      <c r="F1435">
        <v>58639</v>
      </c>
      <c r="G1435">
        <v>0</v>
      </c>
      <c r="H1435">
        <v>58639</v>
      </c>
      <c r="J1435">
        <v>0</v>
      </c>
      <c r="K1435">
        <v>0</v>
      </c>
      <c r="L1435">
        <v>0</v>
      </c>
      <c r="N1435">
        <v>58639</v>
      </c>
    </row>
    <row r="1436" spans="1:14" x14ac:dyDescent="0.35">
      <c r="A1436" t="s">
        <v>527</v>
      </c>
      <c r="C1436">
        <v>27</v>
      </c>
      <c r="D1436" t="s">
        <v>566</v>
      </c>
      <c r="F1436">
        <v>224440682</v>
      </c>
      <c r="G1436">
        <v>0</v>
      </c>
      <c r="H1436">
        <v>224440682</v>
      </c>
      <c r="J1436">
        <v>224440682</v>
      </c>
      <c r="K1436">
        <v>0</v>
      </c>
      <c r="L1436">
        <v>224440682</v>
      </c>
      <c r="N1436">
        <v>0</v>
      </c>
    </row>
    <row r="1437" spans="1:14" x14ac:dyDescent="0.35">
      <c r="A1437" t="s">
        <v>527</v>
      </c>
      <c r="C1437">
        <v>28</v>
      </c>
      <c r="D1437" t="s">
        <v>567</v>
      </c>
      <c r="F1437">
        <v>0</v>
      </c>
      <c r="G1437">
        <v>3000000</v>
      </c>
      <c r="H1437">
        <v>3000000</v>
      </c>
      <c r="J1437">
        <v>3000000</v>
      </c>
      <c r="K1437">
        <v>0</v>
      </c>
      <c r="L1437">
        <v>3000000</v>
      </c>
      <c r="N1437">
        <v>0</v>
      </c>
    </row>
    <row r="1438" spans="1:14" x14ac:dyDescent="0.35">
      <c r="A1438" t="s">
        <v>527</v>
      </c>
      <c r="C1438" t="s">
        <v>568</v>
      </c>
      <c r="D1438" t="s">
        <v>434</v>
      </c>
      <c r="F1438">
        <v>0</v>
      </c>
      <c r="G1438">
        <v>0</v>
      </c>
      <c r="H1438">
        <v>0</v>
      </c>
      <c r="J1438">
        <v>0</v>
      </c>
      <c r="K1438">
        <v>0</v>
      </c>
      <c r="L1438">
        <v>0</v>
      </c>
      <c r="N1438">
        <v>0</v>
      </c>
    </row>
    <row r="1439" spans="1:14" x14ac:dyDescent="0.35">
      <c r="A1439" t="s">
        <v>527</v>
      </c>
      <c r="C1439" t="s">
        <v>569</v>
      </c>
      <c r="D1439" t="s">
        <v>570</v>
      </c>
      <c r="F1439">
        <v>0</v>
      </c>
      <c r="G1439">
        <v>0</v>
      </c>
      <c r="H1439">
        <v>0</v>
      </c>
      <c r="J1439">
        <v>0</v>
      </c>
      <c r="K1439">
        <v>0</v>
      </c>
      <c r="L1439">
        <v>0</v>
      </c>
      <c r="N1439">
        <v>0</v>
      </c>
    </row>
    <row r="1440" spans="1:14" x14ac:dyDescent="0.35">
      <c r="A1440" t="s">
        <v>527</v>
      </c>
      <c r="C1440">
        <v>30</v>
      </c>
      <c r="D1440" t="s">
        <v>571</v>
      </c>
      <c r="F1440">
        <v>22934922</v>
      </c>
      <c r="G1440">
        <v>-313446</v>
      </c>
      <c r="H1440">
        <v>22621476</v>
      </c>
      <c r="J1440">
        <v>20824757</v>
      </c>
      <c r="K1440">
        <v>1796719</v>
      </c>
      <c r="L1440">
        <v>22621476</v>
      </c>
      <c r="N1440">
        <v>0</v>
      </c>
    </row>
    <row r="1441" spans="1:14" x14ac:dyDescent="0.35">
      <c r="A1441" t="s">
        <v>527</v>
      </c>
      <c r="C1441">
        <v>31</v>
      </c>
      <c r="D1441" t="s">
        <v>572</v>
      </c>
      <c r="F1441">
        <v>0</v>
      </c>
      <c r="G1441">
        <v>0</v>
      </c>
      <c r="H1441">
        <v>0</v>
      </c>
      <c r="J1441">
        <v>0</v>
      </c>
      <c r="K1441">
        <v>0</v>
      </c>
      <c r="L1441">
        <v>0</v>
      </c>
      <c r="N1441">
        <v>0</v>
      </c>
    </row>
    <row r="1442" spans="1:14" x14ac:dyDescent="0.35">
      <c r="A1442" t="s">
        <v>527</v>
      </c>
      <c r="C1442">
        <v>32</v>
      </c>
      <c r="D1442" t="s">
        <v>573</v>
      </c>
      <c r="F1442">
        <v>0</v>
      </c>
      <c r="G1442">
        <v>313446</v>
      </c>
      <c r="H1442">
        <v>313446</v>
      </c>
      <c r="J1442">
        <v>313446</v>
      </c>
      <c r="K1442">
        <v>0</v>
      </c>
      <c r="L1442">
        <v>313446</v>
      </c>
      <c r="N1442">
        <v>0</v>
      </c>
    </row>
    <row r="1443" spans="1:14" x14ac:dyDescent="0.35">
      <c r="A1443" t="s">
        <v>527</v>
      </c>
      <c r="C1443">
        <v>33</v>
      </c>
      <c r="D1443" t="s">
        <v>574</v>
      </c>
      <c r="F1443">
        <v>0</v>
      </c>
      <c r="G1443">
        <v>0</v>
      </c>
      <c r="H1443">
        <v>0</v>
      </c>
      <c r="J1443">
        <v>0</v>
      </c>
      <c r="K1443">
        <v>0</v>
      </c>
      <c r="L1443">
        <v>0</v>
      </c>
      <c r="N1443">
        <v>0</v>
      </c>
    </row>
    <row r="1444" spans="1:14" x14ac:dyDescent="0.35">
      <c r="A1444" t="s">
        <v>527</v>
      </c>
      <c r="C1444">
        <v>34</v>
      </c>
      <c r="D1444" t="s">
        <v>575</v>
      </c>
      <c r="F1444">
        <v>0</v>
      </c>
      <c r="G1444">
        <v>0</v>
      </c>
      <c r="H1444">
        <v>0</v>
      </c>
      <c r="J1444">
        <v>0</v>
      </c>
      <c r="K1444">
        <v>0</v>
      </c>
      <c r="L1444">
        <v>0</v>
      </c>
      <c r="N1444">
        <v>0</v>
      </c>
    </row>
    <row r="1445" spans="1:14" x14ac:dyDescent="0.35">
      <c r="A1445" t="s">
        <v>527</v>
      </c>
      <c r="C1445">
        <v>35</v>
      </c>
      <c r="D1445" t="s">
        <v>576</v>
      </c>
      <c r="F1445">
        <v>0</v>
      </c>
      <c r="G1445">
        <v>0</v>
      </c>
      <c r="H1445">
        <v>0</v>
      </c>
      <c r="J1445">
        <v>0</v>
      </c>
      <c r="K1445">
        <v>0</v>
      </c>
      <c r="L1445">
        <v>0</v>
      </c>
      <c r="N1445">
        <v>0</v>
      </c>
    </row>
    <row r="1446" spans="1:14" x14ac:dyDescent="0.35">
      <c r="A1446" t="s">
        <v>527</v>
      </c>
      <c r="C1446">
        <v>36</v>
      </c>
      <c r="D1446" t="s">
        <v>577</v>
      </c>
      <c r="F1446">
        <v>0</v>
      </c>
      <c r="G1446">
        <v>0</v>
      </c>
      <c r="H1446">
        <v>0</v>
      </c>
      <c r="J1446">
        <v>0</v>
      </c>
      <c r="K1446">
        <v>0</v>
      </c>
      <c r="L1446">
        <v>0</v>
      </c>
      <c r="N1446">
        <v>0</v>
      </c>
    </row>
    <row r="1447" spans="1:14" x14ac:dyDescent="0.35">
      <c r="A1447" t="s">
        <v>527</v>
      </c>
      <c r="C1447">
        <v>37</v>
      </c>
      <c r="D1447" t="s">
        <v>578</v>
      </c>
      <c r="F1447">
        <v>0</v>
      </c>
      <c r="G1447">
        <v>0</v>
      </c>
      <c r="H1447">
        <v>0</v>
      </c>
      <c r="J1447">
        <v>0</v>
      </c>
      <c r="K1447">
        <v>0</v>
      </c>
      <c r="L1447">
        <v>0</v>
      </c>
      <c r="N1447">
        <v>0</v>
      </c>
    </row>
    <row r="1448" spans="1:14" x14ac:dyDescent="0.35">
      <c r="A1448" t="s">
        <v>527</v>
      </c>
      <c r="C1448">
        <v>38</v>
      </c>
      <c r="D1448" t="s">
        <v>579</v>
      </c>
      <c r="F1448">
        <v>0</v>
      </c>
      <c r="G1448">
        <v>0</v>
      </c>
      <c r="H1448">
        <v>0</v>
      </c>
      <c r="J1448">
        <v>0</v>
      </c>
      <c r="K1448">
        <v>0</v>
      </c>
      <c r="L1448">
        <v>0</v>
      </c>
      <c r="N1448">
        <v>0</v>
      </c>
    </row>
    <row r="1449" spans="1:14" x14ac:dyDescent="0.35">
      <c r="A1449" t="s">
        <v>527</v>
      </c>
      <c r="C1449">
        <v>39</v>
      </c>
      <c r="D1449" t="s">
        <v>580</v>
      </c>
      <c r="F1449">
        <v>0</v>
      </c>
      <c r="G1449">
        <v>0</v>
      </c>
      <c r="H1449">
        <v>0</v>
      </c>
      <c r="J1449">
        <v>0</v>
      </c>
      <c r="K1449">
        <v>0</v>
      </c>
      <c r="L1449">
        <v>0</v>
      </c>
      <c r="N1449">
        <v>0</v>
      </c>
    </row>
    <row r="1450" spans="1:14" x14ac:dyDescent="0.35">
      <c r="A1450" t="s">
        <v>527</v>
      </c>
      <c r="D1450" t="s">
        <v>581</v>
      </c>
      <c r="F1450">
        <v>1736050</v>
      </c>
      <c r="G1450">
        <v>0</v>
      </c>
      <c r="H1450">
        <v>1736050</v>
      </c>
      <c r="J1450">
        <v>116341</v>
      </c>
      <c r="K1450">
        <v>0</v>
      </c>
      <c r="L1450">
        <v>116341</v>
      </c>
      <c r="N1450">
        <v>1619709</v>
      </c>
    </row>
    <row r="1451" spans="1:14" x14ac:dyDescent="0.35">
      <c r="A1451" t="s">
        <v>527</v>
      </c>
      <c r="C1451">
        <v>40</v>
      </c>
      <c r="D1451" t="s">
        <v>582</v>
      </c>
      <c r="F1451">
        <v>0</v>
      </c>
      <c r="G1451">
        <v>0</v>
      </c>
      <c r="H1451">
        <v>0</v>
      </c>
      <c r="J1451">
        <v>0</v>
      </c>
      <c r="K1451">
        <v>0</v>
      </c>
      <c r="L1451">
        <v>0</v>
      </c>
      <c r="N1451">
        <v>0</v>
      </c>
    </row>
    <row r="1452" spans="1:14" x14ac:dyDescent="0.35">
      <c r="A1452" t="s">
        <v>527</v>
      </c>
      <c r="C1452">
        <v>41</v>
      </c>
      <c r="D1452" t="s">
        <v>583</v>
      </c>
      <c r="F1452">
        <v>0</v>
      </c>
      <c r="G1452">
        <v>0</v>
      </c>
      <c r="H1452">
        <v>0</v>
      </c>
      <c r="J1452">
        <v>40466</v>
      </c>
      <c r="K1452">
        <v>0</v>
      </c>
      <c r="L1452">
        <v>40466</v>
      </c>
      <c r="N1452">
        <v>-40466</v>
      </c>
    </row>
    <row r="1453" spans="1:14" x14ac:dyDescent="0.35">
      <c r="A1453" t="s">
        <v>527</v>
      </c>
      <c r="C1453">
        <v>42</v>
      </c>
      <c r="D1453" t="s">
        <v>584</v>
      </c>
      <c r="F1453">
        <v>0</v>
      </c>
      <c r="G1453">
        <v>0</v>
      </c>
      <c r="H1453">
        <v>0</v>
      </c>
      <c r="J1453">
        <v>50583</v>
      </c>
      <c r="K1453">
        <v>0</v>
      </c>
      <c r="L1453">
        <v>50583</v>
      </c>
      <c r="N1453">
        <v>-50583</v>
      </c>
    </row>
    <row r="1454" spans="1:14" x14ac:dyDescent="0.35">
      <c r="A1454" t="s">
        <v>527</v>
      </c>
      <c r="C1454">
        <v>43</v>
      </c>
      <c r="D1454" t="s">
        <v>585</v>
      </c>
      <c r="F1454">
        <v>1736050</v>
      </c>
      <c r="G1454">
        <v>0</v>
      </c>
      <c r="H1454">
        <v>1736050</v>
      </c>
      <c r="J1454">
        <v>0</v>
      </c>
      <c r="K1454">
        <v>0</v>
      </c>
      <c r="L1454">
        <v>0</v>
      </c>
      <c r="N1454">
        <v>1736050</v>
      </c>
    </row>
    <row r="1455" spans="1:14" x14ac:dyDescent="0.35">
      <c r="A1455" t="s">
        <v>527</v>
      </c>
      <c r="C1455">
        <v>44</v>
      </c>
      <c r="D1455" t="s">
        <v>586</v>
      </c>
      <c r="F1455">
        <v>0</v>
      </c>
      <c r="G1455">
        <v>0</v>
      </c>
      <c r="H1455">
        <v>0</v>
      </c>
      <c r="J1455">
        <v>25292</v>
      </c>
      <c r="K1455">
        <v>0</v>
      </c>
      <c r="L1455">
        <v>25292</v>
      </c>
      <c r="N1455">
        <v>-25292</v>
      </c>
    </row>
    <row r="1456" spans="1:14" x14ac:dyDescent="0.35">
      <c r="A1456" t="s">
        <v>527</v>
      </c>
      <c r="C1456">
        <v>45</v>
      </c>
      <c r="D1456" t="s">
        <v>587</v>
      </c>
      <c r="F1456">
        <v>0</v>
      </c>
      <c r="G1456">
        <v>0</v>
      </c>
      <c r="H1456">
        <v>0</v>
      </c>
      <c r="J1456">
        <v>0</v>
      </c>
      <c r="K1456">
        <v>0</v>
      </c>
      <c r="L1456">
        <v>0</v>
      </c>
      <c r="N1456">
        <v>0</v>
      </c>
    </row>
    <row r="1457" spans="1:14" x14ac:dyDescent="0.35">
      <c r="A1457" t="s">
        <v>527</v>
      </c>
      <c r="C1457">
        <v>46</v>
      </c>
      <c r="D1457" t="s">
        <v>588</v>
      </c>
      <c r="F1457">
        <v>0</v>
      </c>
      <c r="G1457">
        <v>0</v>
      </c>
      <c r="H1457">
        <v>0</v>
      </c>
      <c r="J1457">
        <v>0</v>
      </c>
      <c r="K1457">
        <v>0</v>
      </c>
      <c r="L1457">
        <v>0</v>
      </c>
      <c r="N1457">
        <v>0</v>
      </c>
    </row>
    <row r="1458" spans="1:14" x14ac:dyDescent="0.35">
      <c r="A1458" t="s">
        <v>527</v>
      </c>
      <c r="C1458">
        <v>47</v>
      </c>
      <c r="D1458" t="s">
        <v>589</v>
      </c>
      <c r="F1458">
        <v>0</v>
      </c>
      <c r="G1458">
        <v>0</v>
      </c>
      <c r="H1458">
        <v>0</v>
      </c>
      <c r="J1458">
        <v>0</v>
      </c>
      <c r="K1458">
        <v>0</v>
      </c>
      <c r="L1458">
        <v>0</v>
      </c>
      <c r="N1458">
        <v>0</v>
      </c>
    </row>
    <row r="1459" spans="1:14" x14ac:dyDescent="0.35">
      <c r="A1459" t="s">
        <v>527</v>
      </c>
      <c r="D1459" t="s">
        <v>590</v>
      </c>
      <c r="F1459">
        <v>0</v>
      </c>
      <c r="G1459">
        <v>0</v>
      </c>
      <c r="H1459">
        <v>0</v>
      </c>
      <c r="J1459">
        <v>0</v>
      </c>
      <c r="K1459">
        <v>0</v>
      </c>
      <c r="L1459">
        <v>0</v>
      </c>
      <c r="N1459">
        <v>0</v>
      </c>
    </row>
    <row r="1460" spans="1:14" x14ac:dyDescent="0.35">
      <c r="A1460" t="s">
        <v>527</v>
      </c>
      <c r="C1460">
        <v>48</v>
      </c>
      <c r="D1460" t="s">
        <v>229</v>
      </c>
      <c r="F1460">
        <v>0</v>
      </c>
      <c r="G1460">
        <v>0</v>
      </c>
      <c r="H1460">
        <v>0</v>
      </c>
      <c r="J1460">
        <v>0</v>
      </c>
      <c r="K1460">
        <v>0</v>
      </c>
      <c r="L1460">
        <v>0</v>
      </c>
      <c r="N1460">
        <v>0</v>
      </c>
    </row>
    <row r="1461" spans="1:14" x14ac:dyDescent="0.35">
      <c r="A1461" t="s">
        <v>527</v>
      </c>
      <c r="C1461">
        <v>49</v>
      </c>
      <c r="D1461" t="s">
        <v>591</v>
      </c>
      <c r="F1461">
        <v>0</v>
      </c>
      <c r="G1461">
        <v>0</v>
      </c>
      <c r="H1461">
        <v>0</v>
      </c>
      <c r="J1461">
        <v>0</v>
      </c>
      <c r="K1461">
        <v>0</v>
      </c>
      <c r="L1461">
        <v>0</v>
      </c>
      <c r="N1461">
        <v>0</v>
      </c>
    </row>
    <row r="1462" spans="1:14" x14ac:dyDescent="0.35">
      <c r="A1462" t="s">
        <v>527</v>
      </c>
      <c r="C1462">
        <v>50</v>
      </c>
      <c r="D1462" t="s">
        <v>592</v>
      </c>
      <c r="F1462">
        <v>0</v>
      </c>
      <c r="G1462">
        <v>0</v>
      </c>
      <c r="H1462">
        <v>0</v>
      </c>
      <c r="J1462">
        <v>0</v>
      </c>
      <c r="K1462">
        <v>0</v>
      </c>
      <c r="L1462">
        <v>0</v>
      </c>
      <c r="N1462">
        <v>0</v>
      </c>
    </row>
    <row r="1463" spans="1:14" x14ac:dyDescent="0.35">
      <c r="A1463" t="s">
        <v>527</v>
      </c>
      <c r="D1463" t="s">
        <v>593</v>
      </c>
      <c r="F1463">
        <v>0</v>
      </c>
      <c r="G1463">
        <v>0</v>
      </c>
      <c r="H1463">
        <v>0</v>
      </c>
      <c r="J1463">
        <v>0</v>
      </c>
      <c r="K1463">
        <v>0</v>
      </c>
      <c r="L1463">
        <v>0</v>
      </c>
      <c r="N1463">
        <v>0</v>
      </c>
    </row>
    <row r="1464" spans="1:14" x14ac:dyDescent="0.35">
      <c r="A1464" t="s">
        <v>527</v>
      </c>
      <c r="C1464">
        <v>51</v>
      </c>
      <c r="D1464" t="s">
        <v>594</v>
      </c>
      <c r="F1464">
        <v>0</v>
      </c>
      <c r="G1464">
        <v>0</v>
      </c>
      <c r="H1464">
        <v>0</v>
      </c>
      <c r="J1464">
        <v>0</v>
      </c>
      <c r="K1464">
        <v>0</v>
      </c>
      <c r="L1464">
        <v>0</v>
      </c>
      <c r="N1464">
        <v>0</v>
      </c>
    </row>
    <row r="1465" spans="1:14" x14ac:dyDescent="0.35">
      <c r="A1465" t="s">
        <v>527</v>
      </c>
      <c r="C1465">
        <v>52</v>
      </c>
      <c r="D1465" t="s">
        <v>592</v>
      </c>
      <c r="F1465">
        <v>0</v>
      </c>
      <c r="G1465">
        <v>0</v>
      </c>
      <c r="H1465">
        <v>0</v>
      </c>
      <c r="J1465">
        <v>0</v>
      </c>
      <c r="K1465">
        <v>0</v>
      </c>
      <c r="L1465">
        <v>0</v>
      </c>
      <c r="N1465">
        <v>0</v>
      </c>
    </row>
    <row r="1466" spans="1:14" x14ac:dyDescent="0.35">
      <c r="A1466" t="s">
        <v>527</v>
      </c>
      <c r="D1466" t="s">
        <v>595</v>
      </c>
      <c r="F1466">
        <v>294840</v>
      </c>
      <c r="G1466">
        <v>0</v>
      </c>
      <c r="H1466">
        <v>294840</v>
      </c>
      <c r="J1466">
        <v>294840</v>
      </c>
      <c r="K1466">
        <v>0</v>
      </c>
      <c r="L1466">
        <v>294840</v>
      </c>
      <c r="N1466">
        <v>0</v>
      </c>
    </row>
    <row r="1467" spans="1:14" x14ac:dyDescent="0.35">
      <c r="A1467" t="s">
        <v>527</v>
      </c>
      <c r="C1467">
        <v>53</v>
      </c>
      <c r="D1467" t="s">
        <v>596</v>
      </c>
      <c r="F1467">
        <v>294840</v>
      </c>
      <c r="G1467">
        <v>0</v>
      </c>
      <c r="H1467">
        <v>294840</v>
      </c>
      <c r="J1467">
        <v>294840</v>
      </c>
      <c r="K1467">
        <v>0</v>
      </c>
      <c r="L1467">
        <v>294840</v>
      </c>
      <c r="N1467">
        <v>0</v>
      </c>
    </row>
    <row r="1468" spans="1:14" x14ac:dyDescent="0.35">
      <c r="A1468" t="s">
        <v>527</v>
      </c>
      <c r="D1468" t="s">
        <v>597</v>
      </c>
      <c r="F1468">
        <v>4490155</v>
      </c>
      <c r="G1468">
        <v>0</v>
      </c>
      <c r="H1468">
        <v>4490155</v>
      </c>
      <c r="J1468">
        <v>4490155</v>
      </c>
      <c r="K1468">
        <v>0</v>
      </c>
      <c r="L1468">
        <v>4490155</v>
      </c>
      <c r="N1468">
        <v>0</v>
      </c>
    </row>
    <row r="1469" spans="1:14" x14ac:dyDescent="0.35">
      <c r="A1469" t="s">
        <v>527</v>
      </c>
      <c r="C1469">
        <v>54</v>
      </c>
      <c r="D1469" t="s">
        <v>598</v>
      </c>
      <c r="F1469">
        <v>4490155</v>
      </c>
      <c r="G1469">
        <v>0</v>
      </c>
      <c r="H1469">
        <v>4490155</v>
      </c>
      <c r="J1469">
        <v>4490155</v>
      </c>
      <c r="K1469">
        <v>0</v>
      </c>
      <c r="L1469">
        <v>4490155</v>
      </c>
      <c r="N1469">
        <v>0</v>
      </c>
    </row>
    <row r="1470" spans="1:14" x14ac:dyDescent="0.35">
      <c r="A1470" t="s">
        <v>527</v>
      </c>
      <c r="D1470" t="s">
        <v>359</v>
      </c>
      <c r="F1470">
        <v>0</v>
      </c>
      <c r="G1470">
        <v>0</v>
      </c>
      <c r="H1470">
        <v>0</v>
      </c>
      <c r="I1470">
        <v>808920</v>
      </c>
      <c r="J1470">
        <v>0</v>
      </c>
      <c r="K1470">
        <v>0</v>
      </c>
      <c r="L1470">
        <v>0</v>
      </c>
      <c r="N1470">
        <v>0</v>
      </c>
    </row>
    <row r="1471" spans="1:14" x14ac:dyDescent="0.35">
      <c r="A1471" t="s">
        <v>527</v>
      </c>
      <c r="C1471">
        <v>55</v>
      </c>
      <c r="D1471" t="s">
        <v>599</v>
      </c>
      <c r="G1471">
        <v>0</v>
      </c>
      <c r="H1471">
        <v>0</v>
      </c>
      <c r="K1471">
        <v>0</v>
      </c>
      <c r="L1471">
        <v>0</v>
      </c>
      <c r="N1471">
        <v>0</v>
      </c>
    </row>
    <row r="1472" spans="1:14" x14ac:dyDescent="0.35">
      <c r="A1472" t="s">
        <v>527</v>
      </c>
      <c r="B1472" t="s">
        <v>620</v>
      </c>
      <c r="C1472" s="285" t="s">
        <v>529</v>
      </c>
      <c r="D1472" s="285" t="s">
        <v>530</v>
      </c>
      <c r="E1472" s="285"/>
      <c r="F1472" s="285" t="s">
        <v>531</v>
      </c>
      <c r="G1472" s="285"/>
      <c r="H1472" s="285"/>
      <c r="I1472" s="285"/>
      <c r="J1472" s="285" t="s">
        <v>532</v>
      </c>
      <c r="K1472" s="285"/>
      <c r="L1472" s="285"/>
      <c r="M1472" s="285"/>
      <c r="N1472" s="285" t="s">
        <v>533</v>
      </c>
    </row>
    <row r="1473" spans="1:14" x14ac:dyDescent="0.35">
      <c r="A1473" t="s">
        <v>527</v>
      </c>
      <c r="C1473" s="285"/>
      <c r="D1473" s="285"/>
      <c r="E1473" s="285"/>
      <c r="F1473" s="285" t="s">
        <v>534</v>
      </c>
      <c r="G1473" s="285" t="s">
        <v>535</v>
      </c>
      <c r="H1473" s="285" t="s">
        <v>536</v>
      </c>
      <c r="I1473" s="285"/>
      <c r="J1473" s="285" t="s">
        <v>534</v>
      </c>
      <c r="K1473" s="285" t="s">
        <v>535</v>
      </c>
      <c r="L1473" s="285" t="s">
        <v>536</v>
      </c>
      <c r="M1473" s="285"/>
      <c r="N1473" s="285"/>
    </row>
    <row r="1474" spans="1:14" x14ac:dyDescent="0.35">
      <c r="A1474" t="s">
        <v>527</v>
      </c>
      <c r="C1474" s="285" t="s">
        <v>537</v>
      </c>
      <c r="D1474" s="285"/>
      <c r="E1474" s="285"/>
      <c r="F1474" s="285">
        <v>0</v>
      </c>
      <c r="G1474" s="285">
        <v>0</v>
      </c>
      <c r="H1474" s="285">
        <v>0</v>
      </c>
      <c r="I1474" s="285"/>
      <c r="J1474" s="285">
        <v>0</v>
      </c>
      <c r="K1474" s="285">
        <v>0</v>
      </c>
      <c r="L1474" s="285">
        <v>0</v>
      </c>
      <c r="M1474" s="285"/>
      <c r="N1474" s="285">
        <v>0</v>
      </c>
    </row>
    <row r="1475" spans="1:14" x14ac:dyDescent="0.35">
      <c r="A1475" t="s">
        <v>527</v>
      </c>
      <c r="C1475" s="285">
        <v>1</v>
      </c>
      <c r="D1475" s="285" t="s">
        <v>538</v>
      </c>
      <c r="E1475" s="285"/>
      <c r="F1475" s="285">
        <v>0</v>
      </c>
      <c r="G1475" s="285">
        <v>0</v>
      </c>
      <c r="H1475" s="285">
        <v>0</v>
      </c>
      <c r="I1475" s="285"/>
      <c r="J1475" s="285">
        <v>0</v>
      </c>
      <c r="K1475" s="285">
        <v>0</v>
      </c>
      <c r="L1475" s="285">
        <v>0</v>
      </c>
      <c r="M1475" s="285"/>
      <c r="N1475" s="285">
        <v>0</v>
      </c>
    </row>
    <row r="1476" spans="1:14" x14ac:dyDescent="0.35">
      <c r="A1476" t="s">
        <v>527</v>
      </c>
      <c r="C1476" s="285">
        <v>2</v>
      </c>
      <c r="D1476" s="285" t="s">
        <v>539</v>
      </c>
      <c r="E1476" s="285"/>
      <c r="F1476" s="285">
        <v>0</v>
      </c>
      <c r="G1476" s="285">
        <v>0</v>
      </c>
      <c r="H1476" s="285">
        <v>0</v>
      </c>
      <c r="I1476" s="285"/>
      <c r="J1476" s="285">
        <v>0</v>
      </c>
      <c r="K1476" s="285">
        <v>0</v>
      </c>
      <c r="L1476" s="285">
        <v>0</v>
      </c>
      <c r="M1476" s="285"/>
      <c r="N1476" s="285">
        <v>0</v>
      </c>
    </row>
    <row r="1477" spans="1:14" x14ac:dyDescent="0.35">
      <c r="A1477" t="s">
        <v>527</v>
      </c>
      <c r="C1477" s="285" t="s">
        <v>540</v>
      </c>
      <c r="D1477" s="285"/>
      <c r="E1477" s="285"/>
      <c r="F1477" s="285">
        <v>5529588626</v>
      </c>
      <c r="G1477" s="285">
        <v>0</v>
      </c>
      <c r="H1477" s="285">
        <v>5529588626</v>
      </c>
      <c r="I1477" s="285"/>
      <c r="J1477" s="285">
        <v>10475834738</v>
      </c>
      <c r="K1477" s="285">
        <v>-4953958901</v>
      </c>
      <c r="L1477" s="285">
        <v>5521875837</v>
      </c>
      <c r="M1477" s="285"/>
      <c r="N1477" s="285">
        <v>7712789</v>
      </c>
    </row>
    <row r="1478" spans="1:14" x14ac:dyDescent="0.35">
      <c r="A1478" t="s">
        <v>527</v>
      </c>
      <c r="C1478" s="285"/>
      <c r="D1478" s="285" t="s">
        <v>541</v>
      </c>
      <c r="E1478" s="285"/>
      <c r="F1478" s="285">
        <v>0</v>
      </c>
      <c r="G1478" s="285">
        <v>0</v>
      </c>
      <c r="H1478" s="285">
        <v>0</v>
      </c>
      <c r="I1478" s="285"/>
      <c r="J1478" s="285">
        <v>0</v>
      </c>
      <c r="K1478" s="285">
        <v>0</v>
      </c>
      <c r="L1478" s="285">
        <v>0</v>
      </c>
      <c r="M1478" s="285"/>
      <c r="N1478" s="285">
        <v>0</v>
      </c>
    </row>
    <row r="1479" spans="1:14" x14ac:dyDescent="0.35">
      <c r="A1479" t="s">
        <v>527</v>
      </c>
      <c r="C1479" s="285">
        <v>3</v>
      </c>
      <c r="D1479" s="285" t="s">
        <v>542</v>
      </c>
      <c r="E1479" s="285"/>
      <c r="F1479" s="285">
        <v>0</v>
      </c>
      <c r="G1479" s="285">
        <v>0</v>
      </c>
      <c r="H1479" s="285">
        <v>0</v>
      </c>
      <c r="I1479" s="285"/>
      <c r="J1479" s="285">
        <v>0</v>
      </c>
      <c r="K1479" s="285">
        <v>0</v>
      </c>
      <c r="L1479" s="285">
        <v>0</v>
      </c>
      <c r="M1479" s="285"/>
      <c r="N1479" s="285">
        <v>0</v>
      </c>
    </row>
    <row r="1480" spans="1:14" x14ac:dyDescent="0.35">
      <c r="A1480" t="s">
        <v>527</v>
      </c>
      <c r="C1480" s="285">
        <v>4</v>
      </c>
      <c r="D1480" s="285" t="s">
        <v>543</v>
      </c>
      <c r="E1480" s="285"/>
      <c r="F1480" s="285">
        <v>0</v>
      </c>
      <c r="G1480" s="285">
        <v>0</v>
      </c>
      <c r="H1480" s="285">
        <v>0</v>
      </c>
      <c r="I1480" s="285"/>
      <c r="J1480" s="285">
        <v>0</v>
      </c>
      <c r="K1480" s="285">
        <v>0</v>
      </c>
      <c r="L1480" s="285">
        <v>0</v>
      </c>
      <c r="M1480" s="285"/>
      <c r="N1480" s="285">
        <v>0</v>
      </c>
    </row>
    <row r="1481" spans="1:14" x14ac:dyDescent="0.35">
      <c r="A1481" t="s">
        <v>527</v>
      </c>
      <c r="C1481" s="285">
        <v>5</v>
      </c>
      <c r="D1481" s="285" t="s">
        <v>544</v>
      </c>
      <c r="E1481" s="285"/>
      <c r="F1481" s="285">
        <v>0</v>
      </c>
      <c r="G1481" s="285">
        <v>0</v>
      </c>
      <c r="H1481" s="285">
        <v>0</v>
      </c>
      <c r="I1481" s="285"/>
      <c r="J1481" s="285">
        <v>0</v>
      </c>
      <c r="K1481" s="285">
        <v>0</v>
      </c>
      <c r="L1481" s="285">
        <v>0</v>
      </c>
      <c r="M1481" s="285"/>
      <c r="N1481" s="285">
        <v>0</v>
      </c>
    </row>
    <row r="1482" spans="1:14" x14ac:dyDescent="0.35">
      <c r="A1482" t="s">
        <v>527</v>
      </c>
      <c r="C1482" s="285">
        <v>6</v>
      </c>
      <c r="D1482" s="285" t="s">
        <v>545</v>
      </c>
      <c r="E1482" s="285"/>
      <c r="F1482" s="285">
        <v>0</v>
      </c>
      <c r="G1482" s="285">
        <v>0</v>
      </c>
      <c r="H1482" s="285">
        <v>0</v>
      </c>
      <c r="I1482" s="285"/>
      <c r="J1482" s="285">
        <v>0</v>
      </c>
      <c r="K1482" s="285">
        <v>0</v>
      </c>
      <c r="L1482" s="285">
        <v>0</v>
      </c>
      <c r="M1482" s="285"/>
      <c r="N1482" s="285">
        <v>0</v>
      </c>
    </row>
    <row r="1483" spans="1:14" x14ac:dyDescent="0.35">
      <c r="A1483" t="s">
        <v>527</v>
      </c>
      <c r="C1483" s="285">
        <v>7</v>
      </c>
      <c r="D1483" s="285" t="s">
        <v>454</v>
      </c>
      <c r="E1483" s="285"/>
      <c r="F1483" s="285">
        <v>0</v>
      </c>
      <c r="G1483" s="285">
        <v>0</v>
      </c>
      <c r="H1483" s="285">
        <v>0</v>
      </c>
      <c r="I1483" s="285"/>
      <c r="J1483" s="285">
        <v>0</v>
      </c>
      <c r="K1483" s="285">
        <v>0</v>
      </c>
      <c r="L1483" s="285">
        <v>0</v>
      </c>
      <c r="M1483" s="285"/>
      <c r="N1483" s="285">
        <v>0</v>
      </c>
    </row>
    <row r="1484" spans="1:14" x14ac:dyDescent="0.35">
      <c r="A1484" t="s">
        <v>527</v>
      </c>
      <c r="C1484" s="285"/>
      <c r="D1484" s="285" t="s">
        <v>546</v>
      </c>
      <c r="E1484" s="285"/>
      <c r="F1484" s="285">
        <v>0</v>
      </c>
      <c r="G1484" s="285">
        <v>0</v>
      </c>
      <c r="H1484" s="285">
        <v>0</v>
      </c>
      <c r="I1484" s="285"/>
      <c r="J1484" s="285">
        <v>0</v>
      </c>
      <c r="K1484" s="285">
        <v>0</v>
      </c>
      <c r="L1484" s="285">
        <v>0</v>
      </c>
      <c r="M1484" s="285"/>
      <c r="N1484" s="285">
        <v>0</v>
      </c>
    </row>
    <row r="1485" spans="1:14" x14ac:dyDescent="0.35">
      <c r="A1485" t="s">
        <v>527</v>
      </c>
      <c r="C1485" s="285">
        <v>8</v>
      </c>
      <c r="D1485" s="285" t="s">
        <v>547</v>
      </c>
      <c r="E1485" s="285"/>
      <c r="F1485" s="285">
        <v>0</v>
      </c>
      <c r="G1485" s="285">
        <v>0</v>
      </c>
      <c r="H1485" s="285">
        <v>0</v>
      </c>
      <c r="I1485" s="285"/>
      <c r="J1485" s="285">
        <v>0</v>
      </c>
      <c r="K1485" s="285">
        <v>0</v>
      </c>
      <c r="L1485" s="285">
        <v>0</v>
      </c>
      <c r="M1485" s="285"/>
      <c r="N1485" s="285">
        <v>0</v>
      </c>
    </row>
    <row r="1486" spans="1:14" x14ac:dyDescent="0.35">
      <c r="A1486" t="s">
        <v>527</v>
      </c>
      <c r="C1486" s="285">
        <v>9</v>
      </c>
      <c r="D1486" s="285" t="s">
        <v>548</v>
      </c>
      <c r="E1486" s="285"/>
      <c r="F1486" s="285">
        <v>0</v>
      </c>
      <c r="G1486" s="285">
        <v>0</v>
      </c>
      <c r="H1486" s="285">
        <v>0</v>
      </c>
      <c r="I1486" s="285"/>
      <c r="J1486" s="285">
        <v>0</v>
      </c>
      <c r="K1486" s="285">
        <v>0</v>
      </c>
      <c r="L1486" s="285">
        <v>0</v>
      </c>
      <c r="M1486" s="285"/>
      <c r="N1486" s="285">
        <v>0</v>
      </c>
    </row>
    <row r="1487" spans="1:14" x14ac:dyDescent="0.35">
      <c r="A1487" t="s">
        <v>527</v>
      </c>
      <c r="C1487" s="285">
        <v>10</v>
      </c>
      <c r="D1487" s="285" t="s">
        <v>549</v>
      </c>
      <c r="E1487" s="285"/>
      <c r="F1487" s="285">
        <v>0</v>
      </c>
      <c r="G1487" s="285">
        <v>0</v>
      </c>
      <c r="H1487" s="285">
        <v>0</v>
      </c>
      <c r="I1487" s="285"/>
      <c r="J1487" s="285">
        <v>0</v>
      </c>
      <c r="K1487" s="285">
        <v>0</v>
      </c>
      <c r="L1487" s="285">
        <v>0</v>
      </c>
      <c r="M1487" s="285"/>
      <c r="N1487" s="285">
        <v>0</v>
      </c>
    </row>
    <row r="1488" spans="1:14" x14ac:dyDescent="0.35">
      <c r="A1488" t="s">
        <v>527</v>
      </c>
      <c r="C1488" s="285">
        <v>11</v>
      </c>
      <c r="D1488" s="285" t="s">
        <v>550</v>
      </c>
      <c r="E1488" s="285"/>
      <c r="F1488" s="285">
        <v>0</v>
      </c>
      <c r="G1488" s="285">
        <v>0</v>
      </c>
      <c r="H1488" s="285">
        <v>0</v>
      </c>
      <c r="I1488" s="285"/>
      <c r="J1488" s="285">
        <v>0</v>
      </c>
      <c r="K1488" s="285">
        <v>0</v>
      </c>
      <c r="L1488" s="285">
        <v>0</v>
      </c>
      <c r="M1488" s="285"/>
      <c r="N1488" s="285">
        <v>0</v>
      </c>
    </row>
    <row r="1489" spans="1:14" x14ac:dyDescent="0.35">
      <c r="A1489" t="s">
        <v>527</v>
      </c>
      <c r="C1489" s="285">
        <v>12</v>
      </c>
      <c r="D1489" s="285" t="s">
        <v>551</v>
      </c>
      <c r="E1489" s="285"/>
      <c r="F1489" s="285">
        <v>0</v>
      </c>
      <c r="G1489" s="285">
        <v>0</v>
      </c>
      <c r="H1489" s="285">
        <v>0</v>
      </c>
      <c r="I1489" s="285"/>
      <c r="J1489" s="285">
        <v>0</v>
      </c>
      <c r="K1489" s="285">
        <v>0</v>
      </c>
      <c r="L1489" s="285">
        <v>0</v>
      </c>
      <c r="M1489" s="285"/>
      <c r="N1489" s="285">
        <v>0</v>
      </c>
    </row>
    <row r="1490" spans="1:14" x14ac:dyDescent="0.35">
      <c r="A1490" t="s">
        <v>527</v>
      </c>
      <c r="C1490" s="285">
        <v>13</v>
      </c>
      <c r="D1490" s="285" t="s">
        <v>552</v>
      </c>
      <c r="E1490" s="285"/>
      <c r="F1490" s="285">
        <v>0</v>
      </c>
      <c r="G1490" s="285">
        <v>0</v>
      </c>
      <c r="H1490" s="285">
        <v>0</v>
      </c>
      <c r="I1490" s="285"/>
      <c r="J1490" s="285">
        <v>0</v>
      </c>
      <c r="K1490" s="285">
        <v>0</v>
      </c>
      <c r="L1490" s="285">
        <v>0</v>
      </c>
      <c r="M1490" s="285"/>
      <c r="N1490" s="285">
        <v>0</v>
      </c>
    </row>
    <row r="1491" spans="1:14" x14ac:dyDescent="0.35">
      <c r="A1491" t="s">
        <v>527</v>
      </c>
      <c r="C1491" s="285">
        <v>14</v>
      </c>
      <c r="D1491" s="285" t="s">
        <v>553</v>
      </c>
      <c r="E1491" s="285"/>
      <c r="F1491" s="285">
        <v>0</v>
      </c>
      <c r="G1491" s="285">
        <v>0</v>
      </c>
      <c r="H1491" s="285">
        <v>0</v>
      </c>
      <c r="I1491" s="285"/>
      <c r="J1491" s="285">
        <v>0</v>
      </c>
      <c r="K1491" s="285">
        <v>0</v>
      </c>
      <c r="L1491" s="285">
        <v>0</v>
      </c>
      <c r="M1491" s="285"/>
      <c r="N1491" s="285">
        <v>0</v>
      </c>
    </row>
    <row r="1492" spans="1:14" x14ac:dyDescent="0.35">
      <c r="A1492" t="s">
        <v>527</v>
      </c>
      <c r="C1492" s="285">
        <v>15</v>
      </c>
      <c r="D1492" s="285" t="s">
        <v>554</v>
      </c>
      <c r="E1492" s="285"/>
      <c r="F1492" s="285">
        <v>0</v>
      </c>
      <c r="G1492" s="285">
        <v>0</v>
      </c>
      <c r="H1492" s="285">
        <v>0</v>
      </c>
      <c r="I1492" s="285"/>
      <c r="J1492" s="285">
        <v>0</v>
      </c>
      <c r="K1492" s="285">
        <v>0</v>
      </c>
      <c r="L1492" s="285">
        <v>0</v>
      </c>
      <c r="M1492" s="285"/>
      <c r="N1492" s="285">
        <v>0</v>
      </c>
    </row>
    <row r="1493" spans="1:14" x14ac:dyDescent="0.35">
      <c r="A1493" t="s">
        <v>527</v>
      </c>
      <c r="C1493" s="285"/>
      <c r="D1493" s="285" t="s">
        <v>555</v>
      </c>
      <c r="E1493" s="285"/>
      <c r="F1493" s="285">
        <v>400000</v>
      </c>
      <c r="G1493" s="285">
        <v>0</v>
      </c>
      <c r="H1493" s="285">
        <v>400000</v>
      </c>
      <c r="I1493" s="285"/>
      <c r="J1493" s="285">
        <v>0</v>
      </c>
      <c r="K1493" s="285">
        <v>0</v>
      </c>
      <c r="L1493" s="285">
        <v>0</v>
      </c>
      <c r="M1493" s="285"/>
      <c r="N1493" s="285">
        <v>400000</v>
      </c>
    </row>
    <row r="1494" spans="1:14" x14ac:dyDescent="0.35">
      <c r="A1494" t="s">
        <v>527</v>
      </c>
      <c r="C1494" s="285">
        <v>16</v>
      </c>
      <c r="D1494" s="285" t="s">
        <v>550</v>
      </c>
      <c r="E1494" s="285"/>
      <c r="F1494" s="285">
        <v>0</v>
      </c>
      <c r="G1494" s="285">
        <v>0</v>
      </c>
      <c r="H1494" s="285">
        <v>0</v>
      </c>
      <c r="I1494" s="285"/>
      <c r="J1494" s="285">
        <v>0</v>
      </c>
      <c r="K1494" s="285">
        <v>0</v>
      </c>
      <c r="L1494" s="285">
        <v>0</v>
      </c>
      <c r="M1494" s="285"/>
      <c r="N1494" s="285">
        <v>0</v>
      </c>
    </row>
    <row r="1495" spans="1:14" x14ac:dyDescent="0.35">
      <c r="A1495" t="s">
        <v>527</v>
      </c>
      <c r="C1495" s="285">
        <v>17</v>
      </c>
      <c r="D1495" s="285" t="s">
        <v>556</v>
      </c>
      <c r="E1495" s="285"/>
      <c r="F1495" s="285">
        <v>0</v>
      </c>
      <c r="G1495" s="285">
        <v>0</v>
      </c>
      <c r="H1495" s="285">
        <v>0</v>
      </c>
      <c r="I1495" s="285"/>
      <c r="J1495" s="285">
        <v>0</v>
      </c>
      <c r="K1495" s="285">
        <v>0</v>
      </c>
      <c r="L1495" s="285">
        <v>0</v>
      </c>
      <c r="M1495" s="285"/>
      <c r="N1495" s="285">
        <v>0</v>
      </c>
    </row>
    <row r="1496" spans="1:14" x14ac:dyDescent="0.35">
      <c r="A1496" t="s">
        <v>527</v>
      </c>
      <c r="C1496" s="285">
        <v>18</v>
      </c>
      <c r="D1496" s="285" t="s">
        <v>557</v>
      </c>
      <c r="E1496" s="285"/>
      <c r="F1496" s="285">
        <v>0</v>
      </c>
      <c r="G1496" s="285">
        <v>0</v>
      </c>
      <c r="H1496" s="285">
        <v>0</v>
      </c>
      <c r="I1496" s="285"/>
      <c r="J1496" s="285">
        <v>0</v>
      </c>
      <c r="K1496" s="285">
        <v>0</v>
      </c>
      <c r="L1496" s="285">
        <v>0</v>
      </c>
      <c r="M1496" s="285"/>
      <c r="N1496" s="285">
        <v>0</v>
      </c>
    </row>
    <row r="1497" spans="1:14" x14ac:dyDescent="0.35">
      <c r="A1497" t="s">
        <v>527</v>
      </c>
      <c r="C1497" s="285">
        <v>19</v>
      </c>
      <c r="D1497" s="285" t="s">
        <v>558</v>
      </c>
      <c r="E1497" s="285"/>
      <c r="F1497" s="285">
        <v>0</v>
      </c>
      <c r="G1497" s="285">
        <v>0</v>
      </c>
      <c r="H1497" s="285">
        <v>0</v>
      </c>
      <c r="I1497" s="285"/>
      <c r="J1497" s="285">
        <v>0</v>
      </c>
      <c r="K1497" s="285">
        <v>0</v>
      </c>
      <c r="L1497" s="285">
        <v>0</v>
      </c>
      <c r="M1497" s="285"/>
      <c r="N1497" s="285">
        <v>0</v>
      </c>
    </row>
    <row r="1498" spans="1:14" x14ac:dyDescent="0.35">
      <c r="A1498" t="s">
        <v>527</v>
      </c>
      <c r="C1498" s="285">
        <v>20</v>
      </c>
      <c r="D1498" s="285" t="s">
        <v>559</v>
      </c>
      <c r="E1498" s="285"/>
      <c r="F1498" s="285">
        <v>0</v>
      </c>
      <c r="G1498" s="285">
        <v>0</v>
      </c>
      <c r="H1498" s="285">
        <v>0</v>
      </c>
      <c r="I1498" s="285"/>
      <c r="J1498" s="285">
        <v>0</v>
      </c>
      <c r="K1498" s="285">
        <v>0</v>
      </c>
      <c r="L1498" s="285">
        <v>0</v>
      </c>
      <c r="M1498" s="285"/>
      <c r="N1498" s="285">
        <v>0</v>
      </c>
    </row>
    <row r="1499" spans="1:14" x14ac:dyDescent="0.35">
      <c r="A1499" t="s">
        <v>527</v>
      </c>
      <c r="C1499" s="285">
        <v>21</v>
      </c>
      <c r="D1499" s="285" t="s">
        <v>560</v>
      </c>
      <c r="E1499" s="285"/>
      <c r="F1499" s="285">
        <v>0</v>
      </c>
      <c r="G1499" s="285">
        <v>0</v>
      </c>
      <c r="H1499" s="285">
        <v>0</v>
      </c>
      <c r="I1499" s="285"/>
      <c r="J1499" s="285">
        <v>0</v>
      </c>
      <c r="K1499" s="285">
        <v>0</v>
      </c>
      <c r="L1499" s="285">
        <v>0</v>
      </c>
      <c r="M1499" s="285"/>
      <c r="N1499" s="285">
        <v>0</v>
      </c>
    </row>
    <row r="1500" spans="1:14" x14ac:dyDescent="0.35">
      <c r="A1500" t="s">
        <v>527</v>
      </c>
      <c r="C1500" s="285">
        <v>22</v>
      </c>
      <c r="D1500" s="285" t="s">
        <v>561</v>
      </c>
      <c r="E1500" s="285"/>
      <c r="F1500" s="285">
        <v>0</v>
      </c>
      <c r="G1500" s="285">
        <v>0</v>
      </c>
      <c r="H1500" s="285">
        <v>0</v>
      </c>
      <c r="I1500" s="285"/>
      <c r="J1500" s="285">
        <v>0</v>
      </c>
      <c r="K1500" s="285">
        <v>0</v>
      </c>
      <c r="L1500" s="285">
        <v>0</v>
      </c>
      <c r="M1500" s="285"/>
      <c r="N1500" s="285">
        <v>0</v>
      </c>
    </row>
    <row r="1501" spans="1:14" x14ac:dyDescent="0.35">
      <c r="A1501" t="s">
        <v>527</v>
      </c>
      <c r="C1501" s="285">
        <v>23</v>
      </c>
      <c r="D1501" s="285" t="s">
        <v>562</v>
      </c>
      <c r="E1501" s="285"/>
      <c r="F1501" s="285">
        <v>0</v>
      </c>
      <c r="G1501" s="285">
        <v>0</v>
      </c>
      <c r="H1501" s="285">
        <v>0</v>
      </c>
      <c r="I1501" s="285"/>
      <c r="J1501" s="285">
        <v>0</v>
      </c>
      <c r="K1501" s="285">
        <v>0</v>
      </c>
      <c r="L1501" s="285">
        <v>0</v>
      </c>
      <c r="M1501" s="285"/>
      <c r="N1501" s="285">
        <v>0</v>
      </c>
    </row>
    <row r="1502" spans="1:14" x14ac:dyDescent="0.35">
      <c r="A1502" t="s">
        <v>527</v>
      </c>
      <c r="C1502" s="285">
        <v>24</v>
      </c>
      <c r="D1502" s="285" t="s">
        <v>563</v>
      </c>
      <c r="E1502" s="285"/>
      <c r="F1502" s="285">
        <v>0</v>
      </c>
      <c r="G1502" s="285">
        <v>0</v>
      </c>
      <c r="H1502" s="285">
        <v>0</v>
      </c>
      <c r="I1502" s="285"/>
      <c r="J1502" s="285">
        <v>0</v>
      </c>
      <c r="K1502" s="285">
        <v>0</v>
      </c>
      <c r="L1502" s="285">
        <v>0</v>
      </c>
      <c r="M1502" s="285"/>
      <c r="N1502" s="285">
        <v>0</v>
      </c>
    </row>
    <row r="1503" spans="1:14" x14ac:dyDescent="0.35">
      <c r="A1503" t="s">
        <v>527</v>
      </c>
      <c r="C1503" s="285">
        <v>25</v>
      </c>
      <c r="D1503" s="285" t="s">
        <v>564</v>
      </c>
      <c r="E1503" s="285"/>
      <c r="F1503" s="285">
        <v>400000</v>
      </c>
      <c r="G1503" s="285">
        <v>0</v>
      </c>
      <c r="H1503" s="285">
        <v>400000</v>
      </c>
      <c r="I1503" s="285"/>
      <c r="J1503" s="285">
        <v>0</v>
      </c>
      <c r="K1503" s="285">
        <v>0</v>
      </c>
      <c r="L1503" s="285">
        <v>0</v>
      </c>
      <c r="M1503" s="285"/>
      <c r="N1503" s="285">
        <v>400000</v>
      </c>
    </row>
    <row r="1504" spans="1:14" x14ac:dyDescent="0.35">
      <c r="A1504" t="s">
        <v>527</v>
      </c>
      <c r="C1504" s="285"/>
      <c r="D1504" s="285" t="s">
        <v>565</v>
      </c>
      <c r="E1504" s="285"/>
      <c r="F1504" s="285">
        <v>5525873906</v>
      </c>
      <c r="G1504" s="285">
        <v>0</v>
      </c>
      <c r="H1504" s="285">
        <v>5525873906</v>
      </c>
      <c r="I1504" s="285"/>
      <c r="J1504" s="285">
        <v>10471824116</v>
      </c>
      <c r="K1504" s="285">
        <v>-4953958901</v>
      </c>
      <c r="L1504" s="285">
        <v>5517865215</v>
      </c>
      <c r="M1504" s="285"/>
      <c r="N1504" s="285">
        <v>8008691</v>
      </c>
    </row>
    <row r="1505" spans="1:14" x14ac:dyDescent="0.35">
      <c r="A1505" t="s">
        <v>527</v>
      </c>
      <c r="C1505" s="285">
        <v>26</v>
      </c>
      <c r="D1505" s="285" t="s">
        <v>432</v>
      </c>
      <c r="E1505" s="285"/>
      <c r="F1505" s="285">
        <v>0</v>
      </c>
      <c r="G1505" s="285">
        <v>0</v>
      </c>
      <c r="H1505" s="285">
        <v>0</v>
      </c>
      <c r="I1505" s="285"/>
      <c r="J1505" s="285">
        <v>0</v>
      </c>
      <c r="K1505" s="285">
        <v>0</v>
      </c>
      <c r="L1505" s="285">
        <v>0</v>
      </c>
      <c r="M1505" s="285"/>
      <c r="N1505" s="285">
        <v>0</v>
      </c>
    </row>
    <row r="1506" spans="1:14" x14ac:dyDescent="0.35">
      <c r="A1506" t="s">
        <v>527</v>
      </c>
      <c r="C1506" s="285">
        <v>27</v>
      </c>
      <c r="D1506" s="285" t="s">
        <v>566</v>
      </c>
      <c r="E1506" s="285"/>
      <c r="F1506" s="285">
        <v>281272165</v>
      </c>
      <c r="G1506" s="285">
        <v>0</v>
      </c>
      <c r="H1506" s="285">
        <v>281272165</v>
      </c>
      <c r="I1506" s="285"/>
      <c r="J1506" s="285">
        <v>128119005</v>
      </c>
      <c r="K1506" s="285">
        <v>153153160</v>
      </c>
      <c r="L1506" s="285">
        <v>281272165</v>
      </c>
      <c r="M1506" s="285"/>
      <c r="N1506" s="285">
        <v>0</v>
      </c>
    </row>
    <row r="1507" spans="1:14" x14ac:dyDescent="0.35">
      <c r="A1507" t="s">
        <v>527</v>
      </c>
      <c r="C1507" s="285">
        <v>28</v>
      </c>
      <c r="D1507" s="285" t="s">
        <v>567</v>
      </c>
      <c r="E1507" s="285"/>
      <c r="F1507" s="285">
        <v>5205320445</v>
      </c>
      <c r="G1507" s="285">
        <v>0</v>
      </c>
      <c r="H1507" s="285">
        <v>5205320445</v>
      </c>
      <c r="I1507" s="285"/>
      <c r="J1507" s="285">
        <v>5205520445</v>
      </c>
      <c r="K1507" s="285">
        <v>0</v>
      </c>
      <c r="L1507" s="285">
        <v>5205520445</v>
      </c>
      <c r="M1507" s="285"/>
      <c r="N1507" s="285">
        <v>-200000</v>
      </c>
    </row>
    <row r="1508" spans="1:14" x14ac:dyDescent="0.35">
      <c r="A1508" t="s">
        <v>527</v>
      </c>
      <c r="C1508" s="285" t="s">
        <v>568</v>
      </c>
      <c r="D1508" s="285" t="s">
        <v>434</v>
      </c>
      <c r="E1508" s="285"/>
      <c r="F1508" s="285">
        <v>0</v>
      </c>
      <c r="G1508" s="285">
        <v>0</v>
      </c>
      <c r="H1508" s="285">
        <v>0</v>
      </c>
      <c r="I1508" s="285"/>
      <c r="J1508" s="285">
        <v>0</v>
      </c>
      <c r="K1508" s="285">
        <v>0</v>
      </c>
      <c r="L1508" s="285">
        <v>0</v>
      </c>
      <c r="M1508" s="285"/>
      <c r="N1508" s="285">
        <v>0</v>
      </c>
    </row>
    <row r="1509" spans="1:14" x14ac:dyDescent="0.35">
      <c r="A1509" t="s">
        <v>527</v>
      </c>
      <c r="C1509" s="285" t="s">
        <v>569</v>
      </c>
      <c r="D1509" s="285" t="s">
        <v>570</v>
      </c>
      <c r="E1509" s="285"/>
      <c r="F1509" s="285">
        <v>0</v>
      </c>
      <c r="G1509" s="285">
        <v>0</v>
      </c>
      <c r="H1509" s="285">
        <v>0</v>
      </c>
      <c r="I1509" s="285"/>
      <c r="J1509" s="285">
        <v>0</v>
      </c>
      <c r="K1509" s="285">
        <v>0</v>
      </c>
      <c r="L1509" s="285">
        <v>0</v>
      </c>
      <c r="M1509" s="285"/>
      <c r="N1509" s="285">
        <v>0</v>
      </c>
    </row>
    <row r="1510" spans="1:14" x14ac:dyDescent="0.35">
      <c r="A1510" t="s">
        <v>527</v>
      </c>
      <c r="C1510" s="285">
        <v>30</v>
      </c>
      <c r="D1510" s="285" t="s">
        <v>571</v>
      </c>
      <c r="E1510" s="285"/>
      <c r="F1510" s="285">
        <v>39204717</v>
      </c>
      <c r="G1510" s="285">
        <v>0</v>
      </c>
      <c r="H1510" s="285">
        <v>39204717</v>
      </c>
      <c r="I1510" s="285"/>
      <c r="J1510" s="285">
        <v>5138108087</v>
      </c>
      <c r="K1510" s="285">
        <v>-5107112061</v>
      </c>
      <c r="L1510" s="285">
        <v>30996026</v>
      </c>
      <c r="M1510" s="285"/>
      <c r="N1510" s="285">
        <v>8208691</v>
      </c>
    </row>
    <row r="1511" spans="1:14" x14ac:dyDescent="0.35">
      <c r="A1511" t="s">
        <v>527</v>
      </c>
      <c r="C1511" s="285">
        <v>31</v>
      </c>
      <c r="D1511" s="285" t="s">
        <v>572</v>
      </c>
      <c r="E1511" s="285"/>
      <c r="F1511" s="285">
        <v>0</v>
      </c>
      <c r="G1511" s="285">
        <v>0</v>
      </c>
      <c r="H1511" s="285">
        <v>0</v>
      </c>
      <c r="I1511" s="285"/>
      <c r="J1511" s="285">
        <v>0</v>
      </c>
      <c r="K1511" s="285">
        <v>0</v>
      </c>
      <c r="L1511" s="285">
        <v>0</v>
      </c>
      <c r="M1511" s="285"/>
      <c r="N1511" s="285">
        <v>0</v>
      </c>
    </row>
    <row r="1512" spans="1:14" x14ac:dyDescent="0.35">
      <c r="A1512" t="s">
        <v>527</v>
      </c>
      <c r="C1512" s="285">
        <v>32</v>
      </c>
      <c r="D1512" s="285" t="s">
        <v>573</v>
      </c>
      <c r="E1512" s="285"/>
      <c r="F1512" s="285">
        <v>76579</v>
      </c>
      <c r="G1512" s="285">
        <v>0</v>
      </c>
      <c r="H1512" s="285">
        <v>76579</v>
      </c>
      <c r="I1512" s="285"/>
      <c r="J1512" s="285">
        <v>76579</v>
      </c>
      <c r="K1512" s="285">
        <v>0</v>
      </c>
      <c r="L1512" s="285">
        <v>76579</v>
      </c>
      <c r="M1512" s="285"/>
      <c r="N1512" s="285">
        <v>0</v>
      </c>
    </row>
    <row r="1513" spans="1:14" x14ac:dyDescent="0.35">
      <c r="A1513" t="s">
        <v>527</v>
      </c>
      <c r="C1513" s="285">
        <v>33</v>
      </c>
      <c r="D1513" s="285" t="s">
        <v>574</v>
      </c>
      <c r="E1513" s="285"/>
      <c r="F1513" s="285">
        <v>0</v>
      </c>
      <c r="G1513" s="285">
        <v>0</v>
      </c>
      <c r="H1513" s="285">
        <v>0</v>
      </c>
      <c r="I1513" s="285"/>
      <c r="J1513" s="285">
        <v>0</v>
      </c>
      <c r="K1513" s="285">
        <v>0</v>
      </c>
      <c r="L1513" s="285">
        <v>0</v>
      </c>
      <c r="M1513" s="285"/>
      <c r="N1513" s="285">
        <v>0</v>
      </c>
    </row>
    <row r="1514" spans="1:14" x14ac:dyDescent="0.35">
      <c r="A1514" t="s">
        <v>527</v>
      </c>
      <c r="C1514" s="285">
        <v>34</v>
      </c>
      <c r="D1514" s="285" t="s">
        <v>575</v>
      </c>
      <c r="E1514" s="285"/>
      <c r="F1514" s="285">
        <v>0</v>
      </c>
      <c r="G1514" s="285">
        <v>0</v>
      </c>
      <c r="H1514" s="285">
        <v>0</v>
      </c>
      <c r="I1514" s="285"/>
      <c r="J1514" s="285">
        <v>0</v>
      </c>
      <c r="K1514" s="285">
        <v>0</v>
      </c>
      <c r="L1514" s="285">
        <v>0</v>
      </c>
      <c r="M1514" s="285"/>
      <c r="N1514" s="285">
        <v>0</v>
      </c>
    </row>
    <row r="1515" spans="1:14" x14ac:dyDescent="0.35">
      <c r="A1515" t="s">
        <v>527</v>
      </c>
      <c r="C1515" s="285">
        <v>35</v>
      </c>
      <c r="D1515" s="285" t="s">
        <v>576</v>
      </c>
      <c r="E1515" s="285"/>
      <c r="F1515" s="285">
        <v>0</v>
      </c>
      <c r="G1515" s="285">
        <v>0</v>
      </c>
      <c r="H1515" s="285">
        <v>0</v>
      </c>
      <c r="I1515" s="285"/>
      <c r="J1515" s="285">
        <v>0</v>
      </c>
      <c r="K1515" s="285">
        <v>0</v>
      </c>
      <c r="L1515" s="285">
        <v>0</v>
      </c>
      <c r="M1515" s="285"/>
      <c r="N1515" s="285">
        <v>0</v>
      </c>
    </row>
    <row r="1516" spans="1:14" x14ac:dyDescent="0.35">
      <c r="A1516" t="s">
        <v>527</v>
      </c>
      <c r="C1516" s="285">
        <v>36</v>
      </c>
      <c r="D1516" s="285" t="s">
        <v>577</v>
      </c>
      <c r="E1516" s="285"/>
      <c r="F1516" s="285">
        <v>0</v>
      </c>
      <c r="G1516" s="285">
        <v>0</v>
      </c>
      <c r="H1516" s="285">
        <v>0</v>
      </c>
      <c r="I1516" s="285"/>
      <c r="J1516" s="285">
        <v>0</v>
      </c>
      <c r="K1516" s="285">
        <v>0</v>
      </c>
      <c r="L1516" s="285">
        <v>0</v>
      </c>
      <c r="M1516" s="285"/>
      <c r="N1516" s="285">
        <v>0</v>
      </c>
    </row>
    <row r="1517" spans="1:14" x14ac:dyDescent="0.35">
      <c r="A1517" t="s">
        <v>527</v>
      </c>
      <c r="C1517" s="285">
        <v>37</v>
      </c>
      <c r="D1517" s="285" t="s">
        <v>578</v>
      </c>
      <c r="E1517" s="285"/>
      <c r="F1517" s="285">
        <v>0</v>
      </c>
      <c r="G1517" s="285">
        <v>0</v>
      </c>
      <c r="H1517" s="285">
        <v>0</v>
      </c>
      <c r="I1517" s="285"/>
      <c r="J1517" s="285">
        <v>0</v>
      </c>
      <c r="K1517" s="285">
        <v>0</v>
      </c>
      <c r="L1517" s="285">
        <v>0</v>
      </c>
      <c r="M1517" s="285"/>
      <c r="N1517" s="285">
        <v>0</v>
      </c>
    </row>
    <row r="1518" spans="1:14" x14ac:dyDescent="0.35">
      <c r="A1518" t="s">
        <v>527</v>
      </c>
      <c r="C1518" s="285">
        <v>38</v>
      </c>
      <c r="D1518" s="285" t="s">
        <v>579</v>
      </c>
      <c r="E1518" s="285"/>
      <c r="F1518" s="285">
        <v>0</v>
      </c>
      <c r="G1518" s="285">
        <v>0</v>
      </c>
      <c r="H1518" s="285">
        <v>0</v>
      </c>
      <c r="I1518" s="285"/>
      <c r="J1518" s="285">
        <v>0</v>
      </c>
      <c r="K1518" s="285">
        <v>0</v>
      </c>
      <c r="L1518" s="285">
        <v>0</v>
      </c>
      <c r="M1518" s="285"/>
      <c r="N1518" s="285">
        <v>0</v>
      </c>
    </row>
    <row r="1519" spans="1:14" x14ac:dyDescent="0.35">
      <c r="A1519" t="s">
        <v>527</v>
      </c>
      <c r="C1519" s="285">
        <v>39</v>
      </c>
      <c r="D1519" s="285" t="s">
        <v>580</v>
      </c>
      <c r="E1519" s="285"/>
      <c r="F1519" s="285">
        <v>0</v>
      </c>
      <c r="G1519" s="285">
        <v>0</v>
      </c>
      <c r="H1519" s="285">
        <v>0</v>
      </c>
      <c r="I1519" s="285"/>
      <c r="J1519" s="285">
        <v>0</v>
      </c>
      <c r="K1519" s="285">
        <v>0</v>
      </c>
      <c r="L1519" s="285">
        <v>0</v>
      </c>
      <c r="M1519" s="285"/>
      <c r="N1519" s="285">
        <v>0</v>
      </c>
    </row>
    <row r="1520" spans="1:14" x14ac:dyDescent="0.35">
      <c r="A1520" t="s">
        <v>527</v>
      </c>
      <c r="C1520" s="285"/>
      <c r="D1520" s="285" t="s">
        <v>581</v>
      </c>
      <c r="E1520" s="285"/>
      <c r="F1520" s="285">
        <v>0</v>
      </c>
      <c r="G1520" s="285">
        <v>0</v>
      </c>
      <c r="H1520" s="285">
        <v>0</v>
      </c>
      <c r="I1520" s="285"/>
      <c r="J1520" s="285">
        <v>1800942</v>
      </c>
      <c r="K1520" s="285">
        <v>0</v>
      </c>
      <c r="L1520" s="285">
        <v>1800942</v>
      </c>
      <c r="M1520" s="285"/>
      <c r="N1520" s="285">
        <v>-1800942</v>
      </c>
    </row>
    <row r="1521" spans="1:14" x14ac:dyDescent="0.35">
      <c r="A1521" t="s">
        <v>527</v>
      </c>
      <c r="C1521" s="285">
        <v>40</v>
      </c>
      <c r="D1521" s="285" t="s">
        <v>582</v>
      </c>
      <c r="E1521" s="285"/>
      <c r="F1521" s="285">
        <v>0</v>
      </c>
      <c r="G1521" s="285">
        <v>0</v>
      </c>
      <c r="H1521" s="285">
        <v>0</v>
      </c>
      <c r="I1521" s="285"/>
      <c r="J1521" s="285">
        <v>0</v>
      </c>
      <c r="K1521" s="285">
        <v>0</v>
      </c>
      <c r="L1521" s="285">
        <v>0</v>
      </c>
      <c r="M1521" s="285"/>
      <c r="N1521" s="285">
        <v>0</v>
      </c>
    </row>
    <row r="1522" spans="1:14" x14ac:dyDescent="0.35">
      <c r="A1522" t="s">
        <v>527</v>
      </c>
      <c r="C1522" s="285">
        <v>41</v>
      </c>
      <c r="D1522" s="285" t="s">
        <v>583</v>
      </c>
      <c r="E1522" s="285"/>
      <c r="F1522" s="285">
        <v>0</v>
      </c>
      <c r="G1522" s="285">
        <v>0</v>
      </c>
      <c r="H1522" s="285">
        <v>0</v>
      </c>
      <c r="I1522" s="285"/>
      <c r="J1522" s="285">
        <v>629112</v>
      </c>
      <c r="K1522" s="285">
        <v>0</v>
      </c>
      <c r="L1522" s="285">
        <v>629112</v>
      </c>
      <c r="M1522" s="285"/>
      <c r="N1522" s="285">
        <v>-629112</v>
      </c>
    </row>
    <row r="1523" spans="1:14" x14ac:dyDescent="0.35">
      <c r="A1523" t="s">
        <v>527</v>
      </c>
      <c r="C1523" s="285">
        <v>42</v>
      </c>
      <c r="D1523" s="285" t="s">
        <v>584</v>
      </c>
      <c r="E1523" s="285"/>
      <c r="F1523" s="285">
        <v>0</v>
      </c>
      <c r="G1523" s="285">
        <v>0</v>
      </c>
      <c r="H1523" s="285">
        <v>0</v>
      </c>
      <c r="I1523" s="285"/>
      <c r="J1523" s="285">
        <v>778636</v>
      </c>
      <c r="K1523" s="285">
        <v>0</v>
      </c>
      <c r="L1523" s="285">
        <v>778636</v>
      </c>
      <c r="M1523" s="285"/>
      <c r="N1523" s="285">
        <v>-778636</v>
      </c>
    </row>
    <row r="1524" spans="1:14" x14ac:dyDescent="0.35">
      <c r="A1524" t="s">
        <v>527</v>
      </c>
      <c r="C1524" s="285">
        <v>43</v>
      </c>
      <c r="D1524" s="285" t="s">
        <v>585</v>
      </c>
      <c r="E1524" s="285"/>
      <c r="F1524" s="285">
        <v>0</v>
      </c>
      <c r="G1524" s="285">
        <v>0</v>
      </c>
      <c r="H1524" s="285">
        <v>0</v>
      </c>
      <c r="I1524" s="285"/>
      <c r="J1524" s="285">
        <v>0</v>
      </c>
      <c r="K1524" s="285">
        <v>0</v>
      </c>
      <c r="L1524" s="285">
        <v>0</v>
      </c>
      <c r="M1524" s="285"/>
      <c r="N1524" s="285">
        <v>0</v>
      </c>
    </row>
    <row r="1525" spans="1:14" x14ac:dyDescent="0.35">
      <c r="A1525" t="s">
        <v>527</v>
      </c>
      <c r="C1525" s="285">
        <v>44</v>
      </c>
      <c r="D1525" s="285" t="s">
        <v>586</v>
      </c>
      <c r="E1525" s="285"/>
      <c r="F1525" s="285">
        <v>0</v>
      </c>
      <c r="G1525" s="285">
        <v>0</v>
      </c>
      <c r="H1525" s="285">
        <v>0</v>
      </c>
      <c r="I1525" s="285"/>
      <c r="J1525" s="285">
        <v>393194</v>
      </c>
      <c r="K1525" s="285">
        <v>0</v>
      </c>
      <c r="L1525" s="285">
        <v>393194</v>
      </c>
      <c r="M1525" s="285"/>
      <c r="N1525" s="285">
        <v>-393194</v>
      </c>
    </row>
    <row r="1526" spans="1:14" x14ac:dyDescent="0.35">
      <c r="A1526" t="s">
        <v>527</v>
      </c>
      <c r="C1526" s="285">
        <v>45</v>
      </c>
      <c r="D1526" s="285" t="s">
        <v>587</v>
      </c>
      <c r="E1526" s="285"/>
      <c r="F1526" s="285">
        <v>0</v>
      </c>
      <c r="G1526" s="285">
        <v>0</v>
      </c>
      <c r="H1526" s="285">
        <v>0</v>
      </c>
      <c r="I1526" s="285"/>
      <c r="J1526" s="285">
        <v>0</v>
      </c>
      <c r="K1526" s="285">
        <v>0</v>
      </c>
      <c r="L1526" s="285">
        <v>0</v>
      </c>
      <c r="M1526" s="285"/>
      <c r="N1526" s="285">
        <v>0</v>
      </c>
    </row>
    <row r="1527" spans="1:14" x14ac:dyDescent="0.35">
      <c r="A1527" t="s">
        <v>527</v>
      </c>
      <c r="C1527" s="285">
        <v>46</v>
      </c>
      <c r="D1527" s="285" t="s">
        <v>588</v>
      </c>
      <c r="E1527" s="285"/>
      <c r="F1527" s="285">
        <v>0</v>
      </c>
      <c r="G1527" s="285">
        <v>0</v>
      </c>
      <c r="H1527" s="285">
        <v>0</v>
      </c>
      <c r="I1527" s="285"/>
      <c r="J1527" s="285">
        <v>0</v>
      </c>
      <c r="K1527" s="285">
        <v>0</v>
      </c>
      <c r="L1527" s="285">
        <v>0</v>
      </c>
      <c r="M1527" s="285"/>
      <c r="N1527" s="285">
        <v>0</v>
      </c>
    </row>
    <row r="1528" spans="1:14" x14ac:dyDescent="0.35">
      <c r="A1528" t="s">
        <v>527</v>
      </c>
      <c r="C1528" s="285">
        <v>47</v>
      </c>
      <c r="D1528" s="285" t="s">
        <v>589</v>
      </c>
      <c r="E1528" s="285"/>
      <c r="F1528" s="285">
        <v>0</v>
      </c>
      <c r="G1528" s="285">
        <v>0</v>
      </c>
      <c r="H1528" s="285">
        <v>0</v>
      </c>
      <c r="I1528" s="285"/>
      <c r="J1528" s="285">
        <v>0</v>
      </c>
      <c r="K1528" s="285">
        <v>0</v>
      </c>
      <c r="L1528" s="285">
        <v>0</v>
      </c>
      <c r="M1528" s="285"/>
      <c r="N1528" s="285">
        <v>0</v>
      </c>
    </row>
    <row r="1529" spans="1:14" x14ac:dyDescent="0.35">
      <c r="A1529" t="s">
        <v>527</v>
      </c>
      <c r="C1529" s="285"/>
      <c r="D1529" s="285" t="s">
        <v>590</v>
      </c>
      <c r="E1529" s="285"/>
      <c r="F1529" s="285">
        <v>0</v>
      </c>
      <c r="G1529" s="285">
        <v>0</v>
      </c>
      <c r="H1529" s="285">
        <v>0</v>
      </c>
      <c r="I1529" s="285"/>
      <c r="J1529" s="285">
        <v>0</v>
      </c>
      <c r="K1529" s="285">
        <v>0</v>
      </c>
      <c r="L1529" s="285">
        <v>0</v>
      </c>
      <c r="M1529" s="285"/>
      <c r="N1529" s="285">
        <v>0</v>
      </c>
    </row>
    <row r="1530" spans="1:14" x14ac:dyDescent="0.35">
      <c r="A1530" t="s">
        <v>527</v>
      </c>
      <c r="C1530" s="285">
        <v>48</v>
      </c>
      <c r="D1530" s="285" t="s">
        <v>229</v>
      </c>
      <c r="E1530" s="285"/>
      <c r="F1530" s="285">
        <v>0</v>
      </c>
      <c r="G1530" s="285">
        <v>0</v>
      </c>
      <c r="H1530" s="285">
        <v>0</v>
      </c>
      <c r="I1530" s="285"/>
      <c r="J1530" s="285">
        <v>0</v>
      </c>
      <c r="K1530" s="285">
        <v>0</v>
      </c>
      <c r="L1530" s="285">
        <v>0</v>
      </c>
      <c r="M1530" s="285"/>
      <c r="N1530" s="285">
        <v>0</v>
      </c>
    </row>
    <row r="1531" spans="1:14" x14ac:dyDescent="0.35">
      <c r="A1531" t="s">
        <v>527</v>
      </c>
      <c r="C1531" s="285">
        <v>49</v>
      </c>
      <c r="D1531" s="285" t="s">
        <v>591</v>
      </c>
      <c r="E1531" s="285"/>
      <c r="F1531" s="285">
        <v>0</v>
      </c>
      <c r="G1531" s="285">
        <v>0</v>
      </c>
      <c r="H1531" s="285">
        <v>0</v>
      </c>
      <c r="I1531" s="285"/>
      <c r="J1531" s="285">
        <v>0</v>
      </c>
      <c r="K1531" s="285">
        <v>0</v>
      </c>
      <c r="L1531" s="285">
        <v>0</v>
      </c>
      <c r="M1531" s="285"/>
      <c r="N1531" s="285">
        <v>0</v>
      </c>
    </row>
    <row r="1532" spans="1:14" x14ac:dyDescent="0.35">
      <c r="A1532" t="s">
        <v>527</v>
      </c>
      <c r="C1532" s="285">
        <v>50</v>
      </c>
      <c r="D1532" s="285" t="s">
        <v>592</v>
      </c>
      <c r="E1532" s="285"/>
      <c r="F1532" s="285">
        <v>0</v>
      </c>
      <c r="G1532" s="285">
        <v>0</v>
      </c>
      <c r="H1532" s="285">
        <v>0</v>
      </c>
      <c r="I1532" s="285"/>
      <c r="J1532" s="285">
        <v>0</v>
      </c>
      <c r="K1532" s="285">
        <v>0</v>
      </c>
      <c r="L1532" s="285">
        <v>0</v>
      </c>
      <c r="M1532" s="285"/>
      <c r="N1532" s="285">
        <v>0</v>
      </c>
    </row>
    <row r="1533" spans="1:14" x14ac:dyDescent="0.35">
      <c r="A1533" t="s">
        <v>527</v>
      </c>
      <c r="C1533" s="285"/>
      <c r="D1533" s="285" t="s">
        <v>593</v>
      </c>
      <c r="E1533" s="285"/>
      <c r="F1533" s="285">
        <v>0</v>
      </c>
      <c r="G1533" s="285">
        <v>0</v>
      </c>
      <c r="H1533" s="285">
        <v>0</v>
      </c>
      <c r="I1533" s="285"/>
      <c r="J1533" s="285">
        <v>0</v>
      </c>
      <c r="K1533" s="285">
        <v>0</v>
      </c>
      <c r="L1533" s="285">
        <v>0</v>
      </c>
      <c r="M1533" s="285"/>
      <c r="N1533" s="285">
        <v>0</v>
      </c>
    </row>
    <row r="1534" spans="1:14" x14ac:dyDescent="0.35">
      <c r="A1534" t="s">
        <v>527</v>
      </c>
      <c r="C1534" s="285">
        <v>51</v>
      </c>
      <c r="D1534" s="285" t="s">
        <v>594</v>
      </c>
      <c r="E1534" s="285"/>
      <c r="F1534" s="285">
        <v>0</v>
      </c>
      <c r="G1534" s="285">
        <v>0</v>
      </c>
      <c r="H1534" s="285">
        <v>0</v>
      </c>
      <c r="I1534" s="285"/>
      <c r="J1534" s="285">
        <v>0</v>
      </c>
      <c r="K1534" s="285">
        <v>0</v>
      </c>
      <c r="L1534" s="285">
        <v>0</v>
      </c>
      <c r="M1534" s="285"/>
      <c r="N1534" s="285">
        <v>0</v>
      </c>
    </row>
    <row r="1535" spans="1:14" x14ac:dyDescent="0.35">
      <c r="A1535" t="s">
        <v>527</v>
      </c>
      <c r="C1535" s="285">
        <v>52</v>
      </c>
      <c r="D1535" s="285" t="s">
        <v>592</v>
      </c>
      <c r="E1535" s="285"/>
      <c r="F1535" s="285">
        <v>0</v>
      </c>
      <c r="G1535" s="285">
        <v>0</v>
      </c>
      <c r="H1535" s="285">
        <v>0</v>
      </c>
      <c r="I1535" s="285"/>
      <c r="J1535" s="285">
        <v>0</v>
      </c>
      <c r="K1535" s="285">
        <v>0</v>
      </c>
      <c r="L1535" s="285">
        <v>0</v>
      </c>
      <c r="M1535" s="285"/>
      <c r="N1535" s="285">
        <v>0</v>
      </c>
    </row>
    <row r="1536" spans="1:14" x14ac:dyDescent="0.35">
      <c r="A1536" t="s">
        <v>527</v>
      </c>
      <c r="C1536" s="285"/>
      <c r="D1536" s="285" t="s">
        <v>595</v>
      </c>
      <c r="E1536" s="285"/>
      <c r="F1536" s="285">
        <v>204120</v>
      </c>
      <c r="G1536" s="285">
        <v>0</v>
      </c>
      <c r="H1536" s="285">
        <v>204120</v>
      </c>
      <c r="I1536" s="285"/>
      <c r="J1536" s="285">
        <v>136080</v>
      </c>
      <c r="K1536" s="285">
        <v>0</v>
      </c>
      <c r="L1536" s="285">
        <v>136080</v>
      </c>
      <c r="M1536" s="285"/>
      <c r="N1536" s="285">
        <v>68040</v>
      </c>
    </row>
    <row r="1537" spans="1:14" x14ac:dyDescent="0.35">
      <c r="A1537" t="s">
        <v>527</v>
      </c>
      <c r="C1537" s="285">
        <v>53</v>
      </c>
      <c r="D1537" s="285" t="s">
        <v>596</v>
      </c>
      <c r="E1537" s="285"/>
      <c r="F1537" s="285">
        <v>204120</v>
      </c>
      <c r="G1537" s="285">
        <v>0</v>
      </c>
      <c r="H1537" s="285">
        <v>204120</v>
      </c>
      <c r="I1537" s="285"/>
      <c r="J1537" s="285">
        <v>136080</v>
      </c>
      <c r="K1537" s="285">
        <v>0</v>
      </c>
      <c r="L1537" s="285">
        <v>136080</v>
      </c>
      <c r="M1537" s="285"/>
      <c r="N1537" s="285">
        <v>68040</v>
      </c>
    </row>
    <row r="1538" spans="1:14" x14ac:dyDescent="0.35">
      <c r="A1538" t="s">
        <v>527</v>
      </c>
      <c r="C1538" s="285"/>
      <c r="D1538" s="285" t="s">
        <v>597</v>
      </c>
      <c r="E1538" s="285"/>
      <c r="F1538" s="285">
        <v>3110600</v>
      </c>
      <c r="G1538" s="285">
        <v>0</v>
      </c>
      <c r="H1538" s="285">
        <v>3110600</v>
      </c>
      <c r="I1538" s="285"/>
      <c r="J1538" s="285">
        <v>2073600</v>
      </c>
      <c r="K1538" s="285">
        <v>0</v>
      </c>
      <c r="L1538" s="285">
        <v>2073600</v>
      </c>
      <c r="M1538" s="285"/>
      <c r="N1538" s="285">
        <v>1037000</v>
      </c>
    </row>
    <row r="1539" spans="1:14" x14ac:dyDescent="0.35">
      <c r="A1539" t="s">
        <v>527</v>
      </c>
      <c r="C1539" s="285">
        <v>54</v>
      </c>
      <c r="D1539" s="285" t="s">
        <v>598</v>
      </c>
      <c r="E1539" s="285"/>
      <c r="F1539" s="285">
        <v>3110600</v>
      </c>
      <c r="G1539" s="285">
        <v>0</v>
      </c>
      <c r="H1539" s="285">
        <v>3110600</v>
      </c>
      <c r="I1539" s="285"/>
      <c r="J1539" s="285">
        <v>2073600</v>
      </c>
      <c r="K1539" s="285">
        <v>0</v>
      </c>
      <c r="L1539" s="285">
        <v>2073600</v>
      </c>
      <c r="M1539" s="285"/>
      <c r="N1539" s="285">
        <v>1037000</v>
      </c>
    </row>
    <row r="1540" spans="1:14" x14ac:dyDescent="0.35">
      <c r="A1540" t="s">
        <v>527</v>
      </c>
      <c r="C1540" s="285"/>
      <c r="D1540" s="285" t="s">
        <v>359</v>
      </c>
      <c r="E1540" s="285"/>
      <c r="F1540" s="285">
        <v>0</v>
      </c>
      <c r="G1540" s="285">
        <v>0</v>
      </c>
      <c r="H1540" s="285">
        <v>0</v>
      </c>
      <c r="I1540" s="285">
        <v>808920</v>
      </c>
      <c r="J1540" s="285">
        <v>0</v>
      </c>
      <c r="K1540" s="285">
        <v>0</v>
      </c>
      <c r="L1540" s="285">
        <v>0</v>
      </c>
      <c r="M1540" s="285"/>
      <c r="N1540" s="285">
        <v>0</v>
      </c>
    </row>
    <row r="1541" spans="1:14" x14ac:dyDescent="0.35">
      <c r="A1541" t="s">
        <v>527</v>
      </c>
      <c r="C1541" s="285">
        <v>55</v>
      </c>
      <c r="D1541" s="285" t="s">
        <v>599</v>
      </c>
      <c r="E1541" s="285"/>
      <c r="F1541" s="285"/>
      <c r="G1541" s="285">
        <v>0</v>
      </c>
      <c r="H1541" s="285">
        <v>0</v>
      </c>
      <c r="I1541" s="285"/>
      <c r="J1541" s="285"/>
      <c r="K1541" s="285">
        <v>0</v>
      </c>
      <c r="L1541" s="285">
        <v>0</v>
      </c>
      <c r="M1541" s="285"/>
      <c r="N1541" s="285">
        <v>0</v>
      </c>
    </row>
    <row r="1542" spans="1:14" x14ac:dyDescent="0.35">
      <c r="A1542" t="s">
        <v>527</v>
      </c>
      <c r="B1542" t="s">
        <v>621</v>
      </c>
      <c r="C1542" t="s">
        <v>529</v>
      </c>
      <c r="D1542" t="s">
        <v>530</v>
      </c>
      <c r="F1542" t="s">
        <v>531</v>
      </c>
      <c r="J1542" t="s">
        <v>532</v>
      </c>
      <c r="N1542" t="s">
        <v>533</v>
      </c>
    </row>
    <row r="1543" spans="1:14" x14ac:dyDescent="0.35">
      <c r="A1543" t="s">
        <v>527</v>
      </c>
      <c r="F1543" t="s">
        <v>534</v>
      </c>
      <c r="G1543" t="s">
        <v>535</v>
      </c>
      <c r="H1543" t="s">
        <v>536</v>
      </c>
      <c r="J1543" t="s">
        <v>534</v>
      </c>
      <c r="K1543" t="s">
        <v>535</v>
      </c>
      <c r="L1543" t="s">
        <v>536</v>
      </c>
    </row>
    <row r="1544" spans="1:14" x14ac:dyDescent="0.35">
      <c r="A1544" t="s">
        <v>527</v>
      </c>
      <c r="C1544" t="s">
        <v>537</v>
      </c>
      <c r="F1544">
        <v>0</v>
      </c>
      <c r="G1544">
        <v>0</v>
      </c>
      <c r="H1544">
        <v>0</v>
      </c>
      <c r="J1544">
        <v>0</v>
      </c>
      <c r="K1544">
        <v>0</v>
      </c>
      <c r="L1544">
        <v>0</v>
      </c>
      <c r="N1544">
        <v>0</v>
      </c>
    </row>
    <row r="1545" spans="1:14" x14ac:dyDescent="0.35">
      <c r="A1545" t="s">
        <v>527</v>
      </c>
      <c r="C1545">
        <v>1</v>
      </c>
      <c r="D1545" t="s">
        <v>538</v>
      </c>
      <c r="F1545">
        <v>0</v>
      </c>
      <c r="G1545">
        <v>0</v>
      </c>
      <c r="H1545">
        <v>0</v>
      </c>
      <c r="J1545">
        <v>0</v>
      </c>
      <c r="K1545">
        <v>0</v>
      </c>
      <c r="L1545">
        <v>0</v>
      </c>
      <c r="N1545">
        <v>0</v>
      </c>
    </row>
    <row r="1546" spans="1:14" x14ac:dyDescent="0.35">
      <c r="A1546" t="s">
        <v>527</v>
      </c>
      <c r="C1546">
        <v>2</v>
      </c>
      <c r="D1546" t="s">
        <v>539</v>
      </c>
      <c r="F1546">
        <v>0</v>
      </c>
      <c r="G1546">
        <v>0</v>
      </c>
      <c r="H1546">
        <v>0</v>
      </c>
      <c r="J1546">
        <v>0</v>
      </c>
      <c r="K1546">
        <v>0</v>
      </c>
      <c r="L1546">
        <v>0</v>
      </c>
      <c r="N1546">
        <v>0</v>
      </c>
    </row>
    <row r="1547" spans="1:14" x14ac:dyDescent="0.35">
      <c r="A1547" t="s">
        <v>527</v>
      </c>
      <c r="C1547" t="s">
        <v>540</v>
      </c>
      <c r="F1547">
        <v>318857825</v>
      </c>
      <c r="G1547">
        <v>-82465814</v>
      </c>
      <c r="H1547">
        <v>236392011</v>
      </c>
      <c r="J1547">
        <v>235851585</v>
      </c>
      <c r="K1547">
        <v>0</v>
      </c>
      <c r="L1547">
        <v>235851585</v>
      </c>
      <c r="N1547">
        <v>540426</v>
      </c>
    </row>
    <row r="1548" spans="1:14" x14ac:dyDescent="0.35">
      <c r="A1548" t="s">
        <v>527</v>
      </c>
      <c r="D1548" t="s">
        <v>541</v>
      </c>
      <c r="F1548">
        <v>0</v>
      </c>
      <c r="G1548">
        <v>0</v>
      </c>
      <c r="H1548">
        <v>0</v>
      </c>
      <c r="J1548">
        <v>0</v>
      </c>
      <c r="K1548">
        <v>0</v>
      </c>
      <c r="L1548">
        <v>0</v>
      </c>
      <c r="N1548">
        <v>0</v>
      </c>
    </row>
    <row r="1549" spans="1:14" x14ac:dyDescent="0.35">
      <c r="A1549" t="s">
        <v>527</v>
      </c>
      <c r="C1549">
        <v>3</v>
      </c>
      <c r="D1549" t="s">
        <v>542</v>
      </c>
      <c r="F1549">
        <v>0</v>
      </c>
      <c r="G1549">
        <v>0</v>
      </c>
      <c r="H1549">
        <v>0</v>
      </c>
      <c r="J1549">
        <v>0</v>
      </c>
      <c r="K1549">
        <v>0</v>
      </c>
      <c r="L1549">
        <v>0</v>
      </c>
      <c r="N1549">
        <v>0</v>
      </c>
    </row>
    <row r="1550" spans="1:14" x14ac:dyDescent="0.35">
      <c r="A1550" t="s">
        <v>527</v>
      </c>
      <c r="C1550">
        <v>4</v>
      </c>
      <c r="D1550" t="s">
        <v>543</v>
      </c>
      <c r="F1550">
        <v>0</v>
      </c>
      <c r="G1550">
        <v>0</v>
      </c>
      <c r="H1550">
        <v>0</v>
      </c>
      <c r="J1550">
        <v>0</v>
      </c>
      <c r="K1550">
        <v>0</v>
      </c>
      <c r="L1550">
        <v>0</v>
      </c>
      <c r="N1550">
        <v>0</v>
      </c>
    </row>
    <row r="1551" spans="1:14" x14ac:dyDescent="0.35">
      <c r="A1551" t="s">
        <v>527</v>
      </c>
      <c r="C1551">
        <v>5</v>
      </c>
      <c r="D1551" t="s">
        <v>544</v>
      </c>
      <c r="F1551">
        <v>0</v>
      </c>
      <c r="G1551">
        <v>0</v>
      </c>
      <c r="H1551">
        <v>0</v>
      </c>
      <c r="J1551">
        <v>0</v>
      </c>
      <c r="K1551">
        <v>0</v>
      </c>
      <c r="L1551">
        <v>0</v>
      </c>
      <c r="N1551">
        <v>0</v>
      </c>
    </row>
    <row r="1552" spans="1:14" x14ac:dyDescent="0.35">
      <c r="A1552" t="s">
        <v>527</v>
      </c>
      <c r="C1552">
        <v>6</v>
      </c>
      <c r="D1552" t="s">
        <v>545</v>
      </c>
      <c r="F1552">
        <v>0</v>
      </c>
      <c r="G1552">
        <v>0</v>
      </c>
      <c r="H1552">
        <v>0</v>
      </c>
      <c r="J1552">
        <v>0</v>
      </c>
      <c r="K1552">
        <v>0</v>
      </c>
      <c r="L1552">
        <v>0</v>
      </c>
      <c r="N1552">
        <v>0</v>
      </c>
    </row>
    <row r="1553" spans="1:14" x14ac:dyDescent="0.35">
      <c r="A1553" t="s">
        <v>527</v>
      </c>
      <c r="C1553">
        <v>7</v>
      </c>
      <c r="D1553" t="s">
        <v>454</v>
      </c>
      <c r="F1553">
        <v>0</v>
      </c>
      <c r="G1553">
        <v>0</v>
      </c>
      <c r="H1553">
        <v>0</v>
      </c>
      <c r="J1553">
        <v>0</v>
      </c>
      <c r="K1553">
        <v>0</v>
      </c>
      <c r="L1553">
        <v>0</v>
      </c>
      <c r="N1553">
        <v>0</v>
      </c>
    </row>
    <row r="1554" spans="1:14" x14ac:dyDescent="0.35">
      <c r="A1554" t="s">
        <v>527</v>
      </c>
      <c r="D1554" t="s">
        <v>546</v>
      </c>
      <c r="F1554">
        <v>292983750</v>
      </c>
      <c r="G1554">
        <v>-57855179</v>
      </c>
      <c r="H1554">
        <v>235128571</v>
      </c>
      <c r="J1554">
        <v>235670145</v>
      </c>
      <c r="K1554">
        <v>0</v>
      </c>
      <c r="L1554">
        <v>235670145</v>
      </c>
      <c r="N1554">
        <v>-541574</v>
      </c>
    </row>
    <row r="1555" spans="1:14" x14ac:dyDescent="0.35">
      <c r="A1555" t="s">
        <v>527</v>
      </c>
      <c r="C1555">
        <v>8</v>
      </c>
      <c r="D1555" t="s">
        <v>547</v>
      </c>
      <c r="F1555">
        <v>0</v>
      </c>
      <c r="G1555">
        <v>0</v>
      </c>
      <c r="H1555">
        <v>0</v>
      </c>
      <c r="J1555">
        <v>0</v>
      </c>
      <c r="K1555">
        <v>0</v>
      </c>
      <c r="L1555">
        <v>0</v>
      </c>
      <c r="N1555">
        <v>0</v>
      </c>
    </row>
    <row r="1556" spans="1:14" x14ac:dyDescent="0.35">
      <c r="A1556" t="s">
        <v>527</v>
      </c>
      <c r="C1556">
        <v>9</v>
      </c>
      <c r="D1556" t="s">
        <v>548</v>
      </c>
      <c r="F1556">
        <v>0</v>
      </c>
      <c r="G1556">
        <v>0</v>
      </c>
      <c r="H1556">
        <v>0</v>
      </c>
      <c r="J1556">
        <v>0</v>
      </c>
      <c r="K1556">
        <v>0</v>
      </c>
      <c r="L1556">
        <v>0</v>
      </c>
      <c r="N1556">
        <v>0</v>
      </c>
    </row>
    <row r="1557" spans="1:14" x14ac:dyDescent="0.35">
      <c r="A1557" t="s">
        <v>527</v>
      </c>
      <c r="C1557">
        <v>10</v>
      </c>
      <c r="D1557" t="s">
        <v>549</v>
      </c>
      <c r="F1557">
        <v>292983750</v>
      </c>
      <c r="G1557">
        <v>-57855179</v>
      </c>
      <c r="H1557">
        <v>235128571</v>
      </c>
      <c r="J1557">
        <v>235670145</v>
      </c>
      <c r="K1557">
        <v>0</v>
      </c>
      <c r="L1557">
        <v>235670145</v>
      </c>
      <c r="N1557">
        <v>-541574</v>
      </c>
    </row>
    <row r="1558" spans="1:14" x14ac:dyDescent="0.35">
      <c r="A1558" t="s">
        <v>527</v>
      </c>
      <c r="C1558">
        <v>11</v>
      </c>
      <c r="D1558" t="s">
        <v>550</v>
      </c>
      <c r="F1558">
        <v>0</v>
      </c>
      <c r="G1558">
        <v>0</v>
      </c>
      <c r="H1558">
        <v>0</v>
      </c>
      <c r="J1558">
        <v>0</v>
      </c>
      <c r="K1558">
        <v>0</v>
      </c>
      <c r="L1558">
        <v>0</v>
      </c>
      <c r="N1558">
        <v>0</v>
      </c>
    </row>
    <row r="1559" spans="1:14" x14ac:dyDescent="0.35">
      <c r="A1559" t="s">
        <v>527</v>
      </c>
      <c r="C1559">
        <v>12</v>
      </c>
      <c r="D1559" t="s">
        <v>551</v>
      </c>
      <c r="F1559">
        <v>0</v>
      </c>
      <c r="G1559">
        <v>0</v>
      </c>
      <c r="H1559">
        <v>0</v>
      </c>
      <c r="J1559">
        <v>0</v>
      </c>
      <c r="K1559">
        <v>0</v>
      </c>
      <c r="L1559">
        <v>0</v>
      </c>
      <c r="N1559">
        <v>0</v>
      </c>
    </row>
    <row r="1560" spans="1:14" x14ac:dyDescent="0.35">
      <c r="A1560" t="s">
        <v>527</v>
      </c>
      <c r="C1560">
        <v>13</v>
      </c>
      <c r="D1560" t="s">
        <v>552</v>
      </c>
      <c r="F1560">
        <v>0</v>
      </c>
      <c r="G1560">
        <v>0</v>
      </c>
      <c r="H1560">
        <v>0</v>
      </c>
      <c r="J1560">
        <v>0</v>
      </c>
      <c r="K1560">
        <v>0</v>
      </c>
      <c r="L1560">
        <v>0</v>
      </c>
      <c r="N1560">
        <v>0</v>
      </c>
    </row>
    <row r="1561" spans="1:14" x14ac:dyDescent="0.35">
      <c r="A1561" t="s">
        <v>527</v>
      </c>
      <c r="C1561">
        <v>14</v>
      </c>
      <c r="D1561" t="s">
        <v>553</v>
      </c>
      <c r="F1561">
        <v>0</v>
      </c>
      <c r="G1561">
        <v>0</v>
      </c>
      <c r="H1561">
        <v>0</v>
      </c>
      <c r="J1561">
        <v>0</v>
      </c>
      <c r="K1561">
        <v>0</v>
      </c>
      <c r="L1561">
        <v>0</v>
      </c>
      <c r="N1561">
        <v>0</v>
      </c>
    </row>
    <row r="1562" spans="1:14" x14ac:dyDescent="0.35">
      <c r="A1562" t="s">
        <v>527</v>
      </c>
      <c r="C1562">
        <v>15</v>
      </c>
      <c r="D1562" t="s">
        <v>554</v>
      </c>
      <c r="F1562">
        <v>0</v>
      </c>
      <c r="G1562">
        <v>0</v>
      </c>
      <c r="H1562">
        <v>0</v>
      </c>
      <c r="J1562">
        <v>0</v>
      </c>
      <c r="K1562">
        <v>0</v>
      </c>
      <c r="L1562">
        <v>0</v>
      </c>
      <c r="N1562">
        <v>0</v>
      </c>
    </row>
    <row r="1563" spans="1:14" x14ac:dyDescent="0.35">
      <c r="A1563" t="s">
        <v>527</v>
      </c>
      <c r="D1563" t="s">
        <v>555</v>
      </c>
      <c r="F1563">
        <v>0</v>
      </c>
      <c r="G1563">
        <v>0</v>
      </c>
      <c r="H1563">
        <v>0</v>
      </c>
      <c r="J1563">
        <v>0</v>
      </c>
      <c r="K1563">
        <v>0</v>
      </c>
      <c r="L1563">
        <v>0</v>
      </c>
      <c r="N1563">
        <v>0</v>
      </c>
    </row>
    <row r="1564" spans="1:14" x14ac:dyDescent="0.35">
      <c r="A1564" t="s">
        <v>527</v>
      </c>
      <c r="C1564">
        <v>16</v>
      </c>
      <c r="D1564" t="s">
        <v>550</v>
      </c>
      <c r="F1564">
        <v>0</v>
      </c>
      <c r="G1564">
        <v>0</v>
      </c>
      <c r="H1564">
        <v>0</v>
      </c>
      <c r="J1564">
        <v>0</v>
      </c>
      <c r="K1564">
        <v>0</v>
      </c>
      <c r="L1564">
        <v>0</v>
      </c>
      <c r="N1564">
        <v>0</v>
      </c>
    </row>
    <row r="1565" spans="1:14" x14ac:dyDescent="0.35">
      <c r="A1565" t="s">
        <v>527</v>
      </c>
      <c r="C1565">
        <v>17</v>
      </c>
      <c r="D1565" t="s">
        <v>556</v>
      </c>
      <c r="F1565">
        <v>0</v>
      </c>
      <c r="G1565">
        <v>0</v>
      </c>
      <c r="H1565">
        <v>0</v>
      </c>
      <c r="J1565">
        <v>0</v>
      </c>
      <c r="K1565">
        <v>0</v>
      </c>
      <c r="L1565">
        <v>0</v>
      </c>
      <c r="N1565">
        <v>0</v>
      </c>
    </row>
    <row r="1566" spans="1:14" x14ac:dyDescent="0.35">
      <c r="A1566" t="s">
        <v>527</v>
      </c>
      <c r="C1566">
        <v>18</v>
      </c>
      <c r="D1566" t="s">
        <v>557</v>
      </c>
      <c r="F1566">
        <v>0</v>
      </c>
      <c r="G1566">
        <v>0</v>
      </c>
      <c r="H1566">
        <v>0</v>
      </c>
      <c r="J1566">
        <v>0</v>
      </c>
      <c r="K1566">
        <v>0</v>
      </c>
      <c r="L1566">
        <v>0</v>
      </c>
      <c r="N1566">
        <v>0</v>
      </c>
    </row>
    <row r="1567" spans="1:14" x14ac:dyDescent="0.35">
      <c r="A1567" t="s">
        <v>527</v>
      </c>
      <c r="C1567">
        <v>19</v>
      </c>
      <c r="D1567" t="s">
        <v>558</v>
      </c>
      <c r="F1567">
        <v>0</v>
      </c>
      <c r="G1567">
        <v>0</v>
      </c>
      <c r="H1567">
        <v>0</v>
      </c>
      <c r="J1567">
        <v>0</v>
      </c>
      <c r="K1567">
        <v>0</v>
      </c>
      <c r="L1567">
        <v>0</v>
      </c>
      <c r="N1567">
        <v>0</v>
      </c>
    </row>
    <row r="1568" spans="1:14" x14ac:dyDescent="0.35">
      <c r="A1568" t="s">
        <v>527</v>
      </c>
      <c r="C1568">
        <v>20</v>
      </c>
      <c r="D1568" t="s">
        <v>559</v>
      </c>
      <c r="F1568">
        <v>0</v>
      </c>
      <c r="G1568">
        <v>0</v>
      </c>
      <c r="H1568">
        <v>0</v>
      </c>
      <c r="J1568">
        <v>0</v>
      </c>
      <c r="K1568">
        <v>0</v>
      </c>
      <c r="L1568">
        <v>0</v>
      </c>
      <c r="N1568">
        <v>0</v>
      </c>
    </row>
    <row r="1569" spans="1:14" x14ac:dyDescent="0.35">
      <c r="A1569" t="s">
        <v>527</v>
      </c>
      <c r="C1569">
        <v>21</v>
      </c>
      <c r="D1569" t="s">
        <v>560</v>
      </c>
      <c r="F1569">
        <v>0</v>
      </c>
      <c r="G1569">
        <v>0</v>
      </c>
      <c r="H1569">
        <v>0</v>
      </c>
      <c r="J1569">
        <v>0</v>
      </c>
      <c r="K1569">
        <v>0</v>
      </c>
      <c r="L1569">
        <v>0</v>
      </c>
      <c r="N1569">
        <v>0</v>
      </c>
    </row>
    <row r="1570" spans="1:14" x14ac:dyDescent="0.35">
      <c r="A1570" t="s">
        <v>527</v>
      </c>
      <c r="C1570">
        <v>22</v>
      </c>
      <c r="D1570" t="s">
        <v>561</v>
      </c>
      <c r="F1570">
        <v>0</v>
      </c>
      <c r="G1570">
        <v>0</v>
      </c>
      <c r="H1570">
        <v>0</v>
      </c>
      <c r="J1570">
        <v>0</v>
      </c>
      <c r="K1570">
        <v>0</v>
      </c>
      <c r="L1570">
        <v>0</v>
      </c>
      <c r="N1570">
        <v>0</v>
      </c>
    </row>
    <row r="1571" spans="1:14" x14ac:dyDescent="0.35">
      <c r="A1571" t="s">
        <v>527</v>
      </c>
      <c r="C1571">
        <v>23</v>
      </c>
      <c r="D1571" t="s">
        <v>562</v>
      </c>
      <c r="F1571">
        <v>0</v>
      </c>
      <c r="G1571">
        <v>0</v>
      </c>
      <c r="H1571">
        <v>0</v>
      </c>
      <c r="J1571">
        <v>0</v>
      </c>
      <c r="K1571">
        <v>0</v>
      </c>
      <c r="L1571">
        <v>0</v>
      </c>
      <c r="N1571">
        <v>0</v>
      </c>
    </row>
    <row r="1572" spans="1:14" x14ac:dyDescent="0.35">
      <c r="A1572" t="s">
        <v>527</v>
      </c>
      <c r="C1572">
        <v>24</v>
      </c>
      <c r="D1572" t="s">
        <v>563</v>
      </c>
      <c r="F1572">
        <v>0</v>
      </c>
      <c r="G1572">
        <v>0</v>
      </c>
      <c r="H1572">
        <v>0</v>
      </c>
      <c r="J1572">
        <v>0</v>
      </c>
      <c r="K1572">
        <v>0</v>
      </c>
      <c r="L1572">
        <v>0</v>
      </c>
      <c r="N1572">
        <v>0</v>
      </c>
    </row>
    <row r="1573" spans="1:14" x14ac:dyDescent="0.35">
      <c r="A1573" t="s">
        <v>527</v>
      </c>
      <c r="C1573">
        <v>25</v>
      </c>
      <c r="D1573" t="s">
        <v>564</v>
      </c>
      <c r="F1573">
        <v>0</v>
      </c>
      <c r="G1573">
        <v>0</v>
      </c>
      <c r="H1573">
        <v>0</v>
      </c>
      <c r="J1573">
        <v>0</v>
      </c>
      <c r="K1573">
        <v>0</v>
      </c>
      <c r="L1573">
        <v>0</v>
      </c>
      <c r="N1573">
        <v>0</v>
      </c>
    </row>
    <row r="1574" spans="1:14" x14ac:dyDescent="0.35">
      <c r="A1574" t="s">
        <v>527</v>
      </c>
      <c r="D1574" t="s">
        <v>565</v>
      </c>
      <c r="F1574">
        <v>132000</v>
      </c>
      <c r="G1574">
        <v>0</v>
      </c>
      <c r="H1574">
        <v>132000</v>
      </c>
      <c r="J1574">
        <v>0</v>
      </c>
      <c r="K1574">
        <v>0</v>
      </c>
      <c r="L1574">
        <v>0</v>
      </c>
      <c r="N1574">
        <v>132000</v>
      </c>
    </row>
    <row r="1575" spans="1:14" x14ac:dyDescent="0.35">
      <c r="A1575" t="s">
        <v>527</v>
      </c>
      <c r="C1575">
        <v>26</v>
      </c>
      <c r="D1575" t="s">
        <v>432</v>
      </c>
      <c r="F1575">
        <v>0</v>
      </c>
      <c r="G1575">
        <v>0</v>
      </c>
      <c r="H1575">
        <v>0</v>
      </c>
      <c r="J1575">
        <v>0</v>
      </c>
      <c r="K1575">
        <v>0</v>
      </c>
      <c r="L1575">
        <v>0</v>
      </c>
      <c r="N1575">
        <v>0</v>
      </c>
    </row>
    <row r="1576" spans="1:14" x14ac:dyDescent="0.35">
      <c r="A1576" t="s">
        <v>527</v>
      </c>
      <c r="C1576">
        <v>27</v>
      </c>
      <c r="D1576" t="s">
        <v>566</v>
      </c>
      <c r="F1576">
        <v>132000</v>
      </c>
      <c r="G1576">
        <v>0</v>
      </c>
      <c r="H1576">
        <v>132000</v>
      </c>
      <c r="K1576">
        <v>0</v>
      </c>
      <c r="L1576">
        <v>0</v>
      </c>
      <c r="N1576">
        <v>132000</v>
      </c>
    </row>
    <row r="1577" spans="1:14" x14ac:dyDescent="0.35">
      <c r="A1577" t="s">
        <v>527</v>
      </c>
      <c r="C1577">
        <v>28</v>
      </c>
      <c r="D1577" t="s">
        <v>567</v>
      </c>
      <c r="F1577">
        <v>0</v>
      </c>
      <c r="G1577">
        <v>0</v>
      </c>
      <c r="H1577">
        <v>0</v>
      </c>
      <c r="J1577">
        <v>0</v>
      </c>
      <c r="K1577">
        <v>0</v>
      </c>
      <c r="L1577">
        <v>0</v>
      </c>
      <c r="N1577">
        <v>0</v>
      </c>
    </row>
    <row r="1578" spans="1:14" x14ac:dyDescent="0.35">
      <c r="A1578" t="s">
        <v>527</v>
      </c>
      <c r="C1578" t="s">
        <v>568</v>
      </c>
      <c r="D1578" t="s">
        <v>434</v>
      </c>
      <c r="F1578">
        <v>0</v>
      </c>
      <c r="G1578">
        <v>0</v>
      </c>
      <c r="H1578">
        <v>0</v>
      </c>
      <c r="J1578">
        <v>0</v>
      </c>
      <c r="K1578">
        <v>0</v>
      </c>
      <c r="L1578">
        <v>0</v>
      </c>
      <c r="N1578">
        <v>0</v>
      </c>
    </row>
    <row r="1579" spans="1:14" x14ac:dyDescent="0.35">
      <c r="A1579" t="s">
        <v>527</v>
      </c>
      <c r="C1579" t="s">
        <v>569</v>
      </c>
      <c r="D1579" t="s">
        <v>570</v>
      </c>
      <c r="F1579">
        <v>0</v>
      </c>
      <c r="G1579">
        <v>0</v>
      </c>
      <c r="H1579">
        <v>0</v>
      </c>
      <c r="J1579">
        <v>0</v>
      </c>
      <c r="K1579">
        <v>0</v>
      </c>
      <c r="L1579">
        <v>0</v>
      </c>
      <c r="N1579">
        <v>0</v>
      </c>
    </row>
    <row r="1580" spans="1:14" x14ac:dyDescent="0.35">
      <c r="A1580" t="s">
        <v>527</v>
      </c>
      <c r="C1580">
        <v>30</v>
      </c>
      <c r="D1580" t="s">
        <v>571</v>
      </c>
      <c r="F1580">
        <v>0</v>
      </c>
      <c r="G1580">
        <v>0</v>
      </c>
      <c r="H1580">
        <v>0</v>
      </c>
      <c r="J1580">
        <v>0</v>
      </c>
      <c r="K1580">
        <v>0</v>
      </c>
      <c r="L1580">
        <v>0</v>
      </c>
      <c r="N1580">
        <v>0</v>
      </c>
    </row>
    <row r="1581" spans="1:14" x14ac:dyDescent="0.35">
      <c r="A1581" t="s">
        <v>527</v>
      </c>
      <c r="C1581">
        <v>31</v>
      </c>
      <c r="D1581" t="s">
        <v>572</v>
      </c>
      <c r="F1581">
        <v>0</v>
      </c>
      <c r="G1581">
        <v>0</v>
      </c>
      <c r="H1581">
        <v>0</v>
      </c>
      <c r="J1581">
        <v>0</v>
      </c>
      <c r="K1581">
        <v>0</v>
      </c>
      <c r="L1581">
        <v>0</v>
      </c>
      <c r="N1581">
        <v>0</v>
      </c>
    </row>
    <row r="1582" spans="1:14" x14ac:dyDescent="0.35">
      <c r="A1582" t="s">
        <v>527</v>
      </c>
      <c r="C1582">
        <v>32</v>
      </c>
      <c r="D1582" t="s">
        <v>573</v>
      </c>
      <c r="G1582">
        <v>0</v>
      </c>
      <c r="H1582">
        <v>0</v>
      </c>
      <c r="J1582">
        <v>0</v>
      </c>
      <c r="K1582">
        <v>0</v>
      </c>
      <c r="L1582">
        <v>0</v>
      </c>
      <c r="N1582">
        <v>0</v>
      </c>
    </row>
    <row r="1583" spans="1:14" x14ac:dyDescent="0.35">
      <c r="A1583" t="s">
        <v>527</v>
      </c>
      <c r="C1583">
        <v>33</v>
      </c>
      <c r="D1583" t="s">
        <v>574</v>
      </c>
      <c r="F1583">
        <v>0</v>
      </c>
      <c r="G1583">
        <v>0</v>
      </c>
      <c r="H1583">
        <v>0</v>
      </c>
      <c r="J1583">
        <v>0</v>
      </c>
      <c r="K1583">
        <v>0</v>
      </c>
      <c r="L1583">
        <v>0</v>
      </c>
      <c r="N1583">
        <v>0</v>
      </c>
    </row>
    <row r="1584" spans="1:14" x14ac:dyDescent="0.35">
      <c r="A1584" t="s">
        <v>527</v>
      </c>
      <c r="C1584">
        <v>34</v>
      </c>
      <c r="D1584" t="s">
        <v>575</v>
      </c>
      <c r="F1584">
        <v>0</v>
      </c>
      <c r="G1584">
        <v>0</v>
      </c>
      <c r="H1584">
        <v>0</v>
      </c>
      <c r="J1584">
        <v>0</v>
      </c>
      <c r="K1584">
        <v>0</v>
      </c>
      <c r="L1584">
        <v>0</v>
      </c>
      <c r="N1584">
        <v>0</v>
      </c>
    </row>
    <row r="1585" spans="1:14" x14ac:dyDescent="0.35">
      <c r="A1585" t="s">
        <v>527</v>
      </c>
      <c r="C1585">
        <v>35</v>
      </c>
      <c r="D1585" t="s">
        <v>576</v>
      </c>
      <c r="F1585">
        <v>0</v>
      </c>
      <c r="G1585">
        <v>0</v>
      </c>
      <c r="H1585">
        <v>0</v>
      </c>
      <c r="J1585">
        <v>0</v>
      </c>
      <c r="K1585">
        <v>0</v>
      </c>
      <c r="L1585">
        <v>0</v>
      </c>
      <c r="N1585">
        <v>0</v>
      </c>
    </row>
    <row r="1586" spans="1:14" x14ac:dyDescent="0.35">
      <c r="A1586" t="s">
        <v>527</v>
      </c>
      <c r="C1586">
        <v>36</v>
      </c>
      <c r="D1586" t="s">
        <v>577</v>
      </c>
      <c r="F1586">
        <v>0</v>
      </c>
      <c r="G1586">
        <v>0</v>
      </c>
      <c r="H1586">
        <v>0</v>
      </c>
      <c r="J1586">
        <v>0</v>
      </c>
      <c r="K1586">
        <v>0</v>
      </c>
      <c r="L1586">
        <v>0</v>
      </c>
      <c r="N1586">
        <v>0</v>
      </c>
    </row>
    <row r="1587" spans="1:14" x14ac:dyDescent="0.35">
      <c r="A1587" t="s">
        <v>527</v>
      </c>
      <c r="C1587">
        <v>37</v>
      </c>
      <c r="D1587" t="s">
        <v>578</v>
      </c>
      <c r="F1587">
        <v>0</v>
      </c>
      <c r="G1587">
        <v>0</v>
      </c>
      <c r="H1587">
        <v>0</v>
      </c>
      <c r="J1587">
        <v>0</v>
      </c>
      <c r="K1587">
        <v>0</v>
      </c>
      <c r="L1587">
        <v>0</v>
      </c>
      <c r="N1587">
        <v>0</v>
      </c>
    </row>
    <row r="1588" spans="1:14" x14ac:dyDescent="0.35">
      <c r="A1588" t="s">
        <v>527</v>
      </c>
      <c r="C1588">
        <v>38</v>
      </c>
      <c r="D1588" t="s">
        <v>579</v>
      </c>
      <c r="F1588">
        <v>0</v>
      </c>
      <c r="G1588">
        <v>0</v>
      </c>
      <c r="H1588">
        <v>0</v>
      </c>
      <c r="J1588">
        <v>0</v>
      </c>
      <c r="K1588">
        <v>0</v>
      </c>
      <c r="L1588">
        <v>0</v>
      </c>
      <c r="N1588">
        <v>0</v>
      </c>
    </row>
    <row r="1589" spans="1:14" x14ac:dyDescent="0.35">
      <c r="A1589" t="s">
        <v>527</v>
      </c>
      <c r="C1589">
        <v>39</v>
      </c>
      <c r="D1589" t="s">
        <v>580</v>
      </c>
      <c r="F1589">
        <v>0</v>
      </c>
      <c r="G1589">
        <v>0</v>
      </c>
      <c r="H1589">
        <v>0</v>
      </c>
      <c r="J1589">
        <v>0</v>
      </c>
      <c r="K1589">
        <v>0</v>
      </c>
      <c r="L1589">
        <v>0</v>
      </c>
      <c r="N1589">
        <v>0</v>
      </c>
    </row>
    <row r="1590" spans="1:14" x14ac:dyDescent="0.35">
      <c r="A1590" t="s">
        <v>527</v>
      </c>
      <c r="D1590" t="s">
        <v>581</v>
      </c>
      <c r="F1590">
        <v>0</v>
      </c>
      <c r="G1590">
        <v>0</v>
      </c>
      <c r="H1590">
        <v>0</v>
      </c>
      <c r="J1590">
        <v>0</v>
      </c>
      <c r="K1590">
        <v>0</v>
      </c>
      <c r="L1590">
        <v>0</v>
      </c>
      <c r="N1590">
        <v>0</v>
      </c>
    </row>
    <row r="1591" spans="1:14" x14ac:dyDescent="0.35">
      <c r="A1591" t="s">
        <v>527</v>
      </c>
      <c r="C1591">
        <v>40</v>
      </c>
      <c r="D1591" t="s">
        <v>582</v>
      </c>
      <c r="F1591">
        <v>0</v>
      </c>
      <c r="G1591">
        <v>0</v>
      </c>
      <c r="H1591">
        <v>0</v>
      </c>
      <c r="J1591">
        <v>0</v>
      </c>
      <c r="K1591">
        <v>0</v>
      </c>
      <c r="L1591">
        <v>0</v>
      </c>
      <c r="N1591">
        <v>0</v>
      </c>
    </row>
    <row r="1592" spans="1:14" x14ac:dyDescent="0.35">
      <c r="A1592" t="s">
        <v>527</v>
      </c>
      <c r="C1592">
        <v>41</v>
      </c>
      <c r="D1592" t="s">
        <v>583</v>
      </c>
      <c r="F1592">
        <v>0</v>
      </c>
      <c r="G1592">
        <v>0</v>
      </c>
      <c r="H1592">
        <v>0</v>
      </c>
      <c r="J1592">
        <v>0</v>
      </c>
      <c r="K1592">
        <v>0</v>
      </c>
      <c r="L1592">
        <v>0</v>
      </c>
      <c r="N1592">
        <v>0</v>
      </c>
    </row>
    <row r="1593" spans="1:14" x14ac:dyDescent="0.35">
      <c r="A1593" t="s">
        <v>527</v>
      </c>
      <c r="C1593">
        <v>42</v>
      </c>
      <c r="D1593" t="s">
        <v>584</v>
      </c>
      <c r="F1593">
        <v>0</v>
      </c>
      <c r="G1593">
        <v>0</v>
      </c>
      <c r="H1593">
        <v>0</v>
      </c>
      <c r="J1593">
        <v>0</v>
      </c>
      <c r="K1593">
        <v>0</v>
      </c>
      <c r="L1593">
        <v>0</v>
      </c>
      <c r="N1593">
        <v>0</v>
      </c>
    </row>
    <row r="1594" spans="1:14" x14ac:dyDescent="0.35">
      <c r="A1594" t="s">
        <v>527</v>
      </c>
      <c r="C1594">
        <v>43</v>
      </c>
      <c r="D1594" t="s">
        <v>585</v>
      </c>
      <c r="F1594">
        <v>0</v>
      </c>
      <c r="G1594">
        <v>0</v>
      </c>
      <c r="H1594">
        <v>0</v>
      </c>
      <c r="J1594">
        <v>0</v>
      </c>
      <c r="K1594">
        <v>0</v>
      </c>
      <c r="L1594">
        <v>0</v>
      </c>
      <c r="N1594">
        <v>0</v>
      </c>
    </row>
    <row r="1595" spans="1:14" x14ac:dyDescent="0.35">
      <c r="A1595" t="s">
        <v>527</v>
      </c>
      <c r="C1595">
        <v>44</v>
      </c>
      <c r="D1595" t="s">
        <v>586</v>
      </c>
      <c r="F1595">
        <v>0</v>
      </c>
      <c r="G1595">
        <v>0</v>
      </c>
      <c r="H1595">
        <v>0</v>
      </c>
      <c r="J1595">
        <v>0</v>
      </c>
      <c r="K1595">
        <v>0</v>
      </c>
      <c r="L1595">
        <v>0</v>
      </c>
      <c r="N1595">
        <v>0</v>
      </c>
    </row>
    <row r="1596" spans="1:14" x14ac:dyDescent="0.35">
      <c r="A1596" t="s">
        <v>527</v>
      </c>
      <c r="C1596">
        <v>45</v>
      </c>
      <c r="D1596" t="s">
        <v>587</v>
      </c>
      <c r="F1596">
        <v>0</v>
      </c>
      <c r="G1596">
        <v>0</v>
      </c>
      <c r="H1596">
        <v>0</v>
      </c>
      <c r="J1596">
        <v>0</v>
      </c>
      <c r="K1596">
        <v>0</v>
      </c>
      <c r="L1596">
        <v>0</v>
      </c>
      <c r="N1596">
        <v>0</v>
      </c>
    </row>
    <row r="1597" spans="1:14" x14ac:dyDescent="0.35">
      <c r="A1597" t="s">
        <v>527</v>
      </c>
      <c r="C1597">
        <v>46</v>
      </c>
      <c r="D1597" t="s">
        <v>588</v>
      </c>
      <c r="F1597">
        <v>0</v>
      </c>
      <c r="G1597">
        <v>0</v>
      </c>
      <c r="H1597">
        <v>0</v>
      </c>
      <c r="J1597">
        <v>0</v>
      </c>
      <c r="K1597">
        <v>0</v>
      </c>
      <c r="L1597">
        <v>0</v>
      </c>
      <c r="N1597">
        <v>0</v>
      </c>
    </row>
    <row r="1598" spans="1:14" x14ac:dyDescent="0.35">
      <c r="A1598" t="s">
        <v>527</v>
      </c>
      <c r="C1598">
        <v>47</v>
      </c>
      <c r="D1598" t="s">
        <v>589</v>
      </c>
      <c r="F1598">
        <v>0</v>
      </c>
      <c r="G1598">
        <v>0</v>
      </c>
      <c r="H1598">
        <v>0</v>
      </c>
      <c r="J1598">
        <v>0</v>
      </c>
      <c r="K1598">
        <v>0</v>
      </c>
      <c r="L1598">
        <v>0</v>
      </c>
      <c r="N1598">
        <v>0</v>
      </c>
    </row>
    <row r="1599" spans="1:14" x14ac:dyDescent="0.35">
      <c r="A1599" t="s">
        <v>527</v>
      </c>
      <c r="D1599" t="s">
        <v>590</v>
      </c>
      <c r="F1599">
        <v>0</v>
      </c>
      <c r="G1599">
        <v>0</v>
      </c>
      <c r="H1599">
        <v>0</v>
      </c>
      <c r="J1599">
        <v>0</v>
      </c>
      <c r="K1599">
        <v>0</v>
      </c>
      <c r="L1599">
        <v>0</v>
      </c>
      <c r="N1599">
        <v>0</v>
      </c>
    </row>
    <row r="1600" spans="1:14" x14ac:dyDescent="0.35">
      <c r="A1600" t="s">
        <v>527</v>
      </c>
      <c r="C1600">
        <v>48</v>
      </c>
      <c r="D1600" t="s">
        <v>229</v>
      </c>
      <c r="F1600">
        <v>0</v>
      </c>
      <c r="G1600">
        <v>0</v>
      </c>
      <c r="H1600">
        <v>0</v>
      </c>
      <c r="J1600">
        <v>0</v>
      </c>
      <c r="K1600">
        <v>0</v>
      </c>
      <c r="L1600">
        <v>0</v>
      </c>
      <c r="N1600">
        <v>0</v>
      </c>
    </row>
    <row r="1601" spans="1:14" x14ac:dyDescent="0.35">
      <c r="A1601" t="s">
        <v>527</v>
      </c>
      <c r="C1601">
        <v>49</v>
      </c>
      <c r="D1601" t="s">
        <v>591</v>
      </c>
      <c r="F1601">
        <v>0</v>
      </c>
      <c r="G1601">
        <v>0</v>
      </c>
      <c r="H1601">
        <v>0</v>
      </c>
      <c r="J1601">
        <v>0</v>
      </c>
      <c r="K1601">
        <v>0</v>
      </c>
      <c r="L1601">
        <v>0</v>
      </c>
      <c r="N1601">
        <v>0</v>
      </c>
    </row>
    <row r="1602" spans="1:14" x14ac:dyDescent="0.35">
      <c r="A1602" t="s">
        <v>527</v>
      </c>
      <c r="C1602">
        <v>50</v>
      </c>
      <c r="D1602" t="s">
        <v>592</v>
      </c>
      <c r="F1602">
        <v>0</v>
      </c>
      <c r="G1602">
        <v>0</v>
      </c>
      <c r="H1602">
        <v>0</v>
      </c>
      <c r="J1602">
        <v>0</v>
      </c>
      <c r="K1602">
        <v>0</v>
      </c>
      <c r="L1602">
        <v>0</v>
      </c>
      <c r="N1602">
        <v>0</v>
      </c>
    </row>
    <row r="1603" spans="1:14" x14ac:dyDescent="0.35">
      <c r="A1603" t="s">
        <v>527</v>
      </c>
      <c r="D1603" t="s">
        <v>593</v>
      </c>
      <c r="F1603">
        <v>0</v>
      </c>
      <c r="G1603">
        <v>0</v>
      </c>
      <c r="H1603">
        <v>0</v>
      </c>
      <c r="J1603">
        <v>0</v>
      </c>
      <c r="K1603">
        <v>0</v>
      </c>
      <c r="L1603">
        <v>0</v>
      </c>
      <c r="N1603">
        <v>0</v>
      </c>
    </row>
    <row r="1604" spans="1:14" x14ac:dyDescent="0.35">
      <c r="A1604" t="s">
        <v>527</v>
      </c>
      <c r="C1604">
        <v>51</v>
      </c>
      <c r="D1604" t="s">
        <v>594</v>
      </c>
      <c r="F1604">
        <v>0</v>
      </c>
      <c r="G1604">
        <v>0</v>
      </c>
      <c r="H1604">
        <v>0</v>
      </c>
      <c r="J1604">
        <v>0</v>
      </c>
      <c r="K1604">
        <v>0</v>
      </c>
      <c r="L1604">
        <v>0</v>
      </c>
      <c r="N1604">
        <v>0</v>
      </c>
    </row>
    <row r="1605" spans="1:14" x14ac:dyDescent="0.35">
      <c r="A1605" t="s">
        <v>527</v>
      </c>
      <c r="C1605">
        <v>52</v>
      </c>
      <c r="D1605" t="s">
        <v>592</v>
      </c>
      <c r="F1605">
        <v>0</v>
      </c>
      <c r="G1605">
        <v>0</v>
      </c>
      <c r="H1605">
        <v>0</v>
      </c>
      <c r="J1605">
        <v>0</v>
      </c>
      <c r="K1605">
        <v>0</v>
      </c>
      <c r="L1605">
        <v>0</v>
      </c>
      <c r="N1605">
        <v>0</v>
      </c>
    </row>
    <row r="1606" spans="1:14" x14ac:dyDescent="0.35">
      <c r="A1606" t="s">
        <v>527</v>
      </c>
      <c r="D1606" t="s">
        <v>595</v>
      </c>
      <c r="F1606">
        <v>181440</v>
      </c>
      <c r="G1606">
        <v>0</v>
      </c>
      <c r="H1606">
        <v>181440</v>
      </c>
      <c r="J1606">
        <v>181440</v>
      </c>
      <c r="K1606">
        <v>0</v>
      </c>
      <c r="L1606">
        <v>181440</v>
      </c>
      <c r="N1606">
        <v>0</v>
      </c>
    </row>
    <row r="1607" spans="1:14" x14ac:dyDescent="0.35">
      <c r="A1607" t="s">
        <v>527</v>
      </c>
      <c r="C1607">
        <v>53</v>
      </c>
      <c r="D1607" t="s">
        <v>596</v>
      </c>
      <c r="F1607">
        <v>181440</v>
      </c>
      <c r="G1607">
        <v>0</v>
      </c>
      <c r="H1607">
        <v>181440</v>
      </c>
      <c r="J1607">
        <v>181440</v>
      </c>
      <c r="K1607">
        <v>0</v>
      </c>
      <c r="L1607">
        <v>181440</v>
      </c>
      <c r="N1607">
        <v>0</v>
      </c>
    </row>
    <row r="1608" spans="1:14" x14ac:dyDescent="0.35">
      <c r="A1608" t="s">
        <v>527</v>
      </c>
      <c r="D1608" t="s">
        <v>597</v>
      </c>
      <c r="F1608">
        <v>950000</v>
      </c>
      <c r="G1608">
        <v>0</v>
      </c>
      <c r="H1608">
        <v>950000</v>
      </c>
      <c r="J1608">
        <v>0</v>
      </c>
      <c r="K1608">
        <v>0</v>
      </c>
      <c r="L1608">
        <v>0</v>
      </c>
      <c r="N1608">
        <v>950000</v>
      </c>
    </row>
    <row r="1609" spans="1:14" x14ac:dyDescent="0.35">
      <c r="A1609" t="s">
        <v>527</v>
      </c>
      <c r="C1609">
        <v>54</v>
      </c>
      <c r="D1609" t="s">
        <v>598</v>
      </c>
      <c r="F1609">
        <v>950000</v>
      </c>
      <c r="G1609">
        <v>0</v>
      </c>
      <c r="H1609">
        <v>950000</v>
      </c>
      <c r="K1609">
        <v>0</v>
      </c>
      <c r="L1609">
        <v>0</v>
      </c>
      <c r="N1609">
        <v>950000</v>
      </c>
    </row>
    <row r="1610" spans="1:14" x14ac:dyDescent="0.35">
      <c r="A1610" t="s">
        <v>527</v>
      </c>
      <c r="D1610" t="s">
        <v>359</v>
      </c>
      <c r="F1610">
        <v>24610635</v>
      </c>
      <c r="G1610">
        <v>-24610635</v>
      </c>
      <c r="H1610">
        <v>0</v>
      </c>
      <c r="I1610">
        <v>808920</v>
      </c>
      <c r="J1610">
        <v>0</v>
      </c>
      <c r="K1610">
        <v>0</v>
      </c>
      <c r="L1610">
        <v>0</v>
      </c>
      <c r="N1610">
        <v>0</v>
      </c>
    </row>
    <row r="1611" spans="1:14" x14ac:dyDescent="0.35">
      <c r="A1611" t="s">
        <v>527</v>
      </c>
      <c r="C1611">
        <v>55</v>
      </c>
      <c r="D1611" t="s">
        <v>599</v>
      </c>
      <c r="F1611">
        <v>24610635</v>
      </c>
      <c r="G1611">
        <v>-24610635</v>
      </c>
      <c r="H1611">
        <v>0</v>
      </c>
      <c r="J1611">
        <v>0</v>
      </c>
      <c r="K1611">
        <v>0</v>
      </c>
      <c r="L1611">
        <v>0</v>
      </c>
      <c r="N1611">
        <v>0</v>
      </c>
    </row>
    <row r="1612" spans="1:14" x14ac:dyDescent="0.35">
      <c r="A1612" t="s">
        <v>527</v>
      </c>
      <c r="B1612" t="s">
        <v>622</v>
      </c>
      <c r="C1612" s="285" t="s">
        <v>529</v>
      </c>
      <c r="D1612" s="285" t="s">
        <v>530</v>
      </c>
      <c r="E1612" s="285"/>
      <c r="F1612" s="285" t="s">
        <v>531</v>
      </c>
      <c r="G1612" s="285"/>
      <c r="H1612" s="285"/>
      <c r="I1612" s="285"/>
      <c r="J1612" s="285" t="s">
        <v>532</v>
      </c>
      <c r="K1612" s="285"/>
      <c r="L1612" s="285"/>
      <c r="M1612" s="285"/>
      <c r="N1612" s="285" t="s">
        <v>533</v>
      </c>
    </row>
    <row r="1613" spans="1:14" x14ac:dyDescent="0.35">
      <c r="A1613" t="s">
        <v>527</v>
      </c>
      <c r="C1613" s="285"/>
      <c r="D1613" s="285"/>
      <c r="E1613" s="285"/>
      <c r="F1613" s="285" t="s">
        <v>534</v>
      </c>
      <c r="G1613" s="285" t="s">
        <v>535</v>
      </c>
      <c r="H1613" s="285" t="s">
        <v>536</v>
      </c>
      <c r="I1613" s="285"/>
      <c r="J1613" s="285" t="s">
        <v>534</v>
      </c>
      <c r="K1613" s="285" t="s">
        <v>535</v>
      </c>
      <c r="L1613" s="285" t="s">
        <v>536</v>
      </c>
      <c r="M1613" s="285"/>
      <c r="N1613" s="285"/>
    </row>
    <row r="1614" spans="1:14" x14ac:dyDescent="0.35">
      <c r="A1614" t="s">
        <v>527</v>
      </c>
      <c r="C1614" s="285" t="s">
        <v>537</v>
      </c>
      <c r="D1614" s="285"/>
      <c r="E1614" s="285"/>
      <c r="F1614" s="285">
        <v>0</v>
      </c>
      <c r="G1614" s="285">
        <v>0</v>
      </c>
      <c r="H1614" s="285">
        <v>0</v>
      </c>
      <c r="I1614" s="285"/>
      <c r="J1614" s="285">
        <v>0</v>
      </c>
      <c r="K1614" s="285">
        <v>0</v>
      </c>
      <c r="L1614" s="285">
        <v>0</v>
      </c>
      <c r="M1614" s="285"/>
      <c r="N1614" s="285">
        <v>0</v>
      </c>
    </row>
    <row r="1615" spans="1:14" x14ac:dyDescent="0.35">
      <c r="A1615" t="s">
        <v>527</v>
      </c>
      <c r="C1615" s="285">
        <v>1</v>
      </c>
      <c r="D1615" s="285" t="s">
        <v>538</v>
      </c>
      <c r="E1615" s="285"/>
      <c r="F1615" s="285">
        <v>0</v>
      </c>
      <c r="G1615" s="285">
        <v>0</v>
      </c>
      <c r="H1615" s="285">
        <v>0</v>
      </c>
      <c r="I1615" s="285"/>
      <c r="J1615" s="285">
        <v>0</v>
      </c>
      <c r="K1615" s="285">
        <v>0</v>
      </c>
      <c r="L1615" s="285">
        <v>0</v>
      </c>
      <c r="M1615" s="285"/>
      <c r="N1615" s="285">
        <v>0</v>
      </c>
    </row>
    <row r="1616" spans="1:14" x14ac:dyDescent="0.35">
      <c r="A1616" t="s">
        <v>527</v>
      </c>
      <c r="C1616" s="285">
        <v>2</v>
      </c>
      <c r="D1616" s="285" t="s">
        <v>539</v>
      </c>
      <c r="E1616" s="285"/>
      <c r="F1616" s="285">
        <v>0</v>
      </c>
      <c r="G1616" s="285">
        <v>0</v>
      </c>
      <c r="H1616" s="285">
        <v>0</v>
      </c>
      <c r="I1616" s="285"/>
      <c r="J1616" s="285">
        <v>0</v>
      </c>
      <c r="K1616" s="285">
        <v>0</v>
      </c>
      <c r="L1616" s="285">
        <v>0</v>
      </c>
      <c r="M1616" s="285"/>
      <c r="N1616" s="285">
        <v>0</v>
      </c>
    </row>
    <row r="1617" spans="1:14" x14ac:dyDescent="0.35">
      <c r="A1617" t="s">
        <v>527</v>
      </c>
      <c r="C1617" s="285" t="s">
        <v>540</v>
      </c>
      <c r="D1617" s="285"/>
      <c r="E1617" s="285"/>
      <c r="F1617" s="285">
        <v>9191657603</v>
      </c>
      <c r="G1617" s="285">
        <v>357000</v>
      </c>
      <c r="H1617" s="285">
        <v>9192014603</v>
      </c>
      <c r="I1617" s="285"/>
      <c r="J1617" s="285">
        <v>9536649215</v>
      </c>
      <c r="K1617" s="285">
        <v>-249191100</v>
      </c>
      <c r="L1617" s="285">
        <v>9287458115</v>
      </c>
      <c r="M1617" s="285"/>
      <c r="N1617" s="285">
        <v>-95443512</v>
      </c>
    </row>
    <row r="1618" spans="1:14" x14ac:dyDescent="0.35">
      <c r="A1618" t="s">
        <v>527</v>
      </c>
      <c r="C1618" s="285"/>
      <c r="D1618" s="285" t="s">
        <v>541</v>
      </c>
      <c r="E1618" s="285"/>
      <c r="F1618" s="285">
        <v>0</v>
      </c>
      <c r="G1618" s="285">
        <v>0</v>
      </c>
      <c r="H1618" s="285">
        <v>0</v>
      </c>
      <c r="I1618" s="285"/>
      <c r="J1618" s="285">
        <v>0</v>
      </c>
      <c r="K1618" s="285">
        <v>0</v>
      </c>
      <c r="L1618" s="285">
        <v>0</v>
      </c>
      <c r="M1618" s="285"/>
      <c r="N1618" s="285">
        <v>0</v>
      </c>
    </row>
    <row r="1619" spans="1:14" x14ac:dyDescent="0.35">
      <c r="A1619" t="s">
        <v>527</v>
      </c>
      <c r="C1619" s="285">
        <v>3</v>
      </c>
      <c r="D1619" s="285" t="s">
        <v>542</v>
      </c>
      <c r="E1619" s="285"/>
      <c r="F1619" s="285">
        <v>0</v>
      </c>
      <c r="G1619" s="285">
        <v>0</v>
      </c>
      <c r="H1619" s="285">
        <v>0</v>
      </c>
      <c r="I1619" s="285"/>
      <c r="J1619" s="285">
        <v>0</v>
      </c>
      <c r="K1619" s="285">
        <v>0</v>
      </c>
      <c r="L1619" s="285">
        <v>0</v>
      </c>
      <c r="M1619" s="285"/>
      <c r="N1619" s="285">
        <v>0</v>
      </c>
    </row>
    <row r="1620" spans="1:14" x14ac:dyDescent="0.35">
      <c r="A1620" t="s">
        <v>527</v>
      </c>
      <c r="C1620" s="285">
        <v>4</v>
      </c>
      <c r="D1620" s="285" t="s">
        <v>543</v>
      </c>
      <c r="E1620" s="285"/>
      <c r="F1620" s="285">
        <v>0</v>
      </c>
      <c r="G1620" s="285">
        <v>0</v>
      </c>
      <c r="H1620" s="285">
        <v>0</v>
      </c>
      <c r="I1620" s="285"/>
      <c r="J1620" s="285">
        <v>0</v>
      </c>
      <c r="K1620" s="285">
        <v>0</v>
      </c>
      <c r="L1620" s="285">
        <v>0</v>
      </c>
      <c r="M1620" s="285"/>
      <c r="N1620" s="285">
        <v>0</v>
      </c>
    </row>
    <row r="1621" spans="1:14" x14ac:dyDescent="0.35">
      <c r="A1621" t="s">
        <v>527</v>
      </c>
      <c r="C1621" s="285">
        <v>5</v>
      </c>
      <c r="D1621" s="285" t="s">
        <v>544</v>
      </c>
      <c r="E1621" s="285"/>
      <c r="F1621" s="285">
        <v>0</v>
      </c>
      <c r="G1621" s="285">
        <v>0</v>
      </c>
      <c r="H1621" s="285">
        <v>0</v>
      </c>
      <c r="I1621" s="285"/>
      <c r="J1621" s="285">
        <v>0</v>
      </c>
      <c r="K1621" s="285">
        <v>0</v>
      </c>
      <c r="L1621" s="285">
        <v>0</v>
      </c>
      <c r="M1621" s="285"/>
      <c r="N1621" s="285">
        <v>0</v>
      </c>
    </row>
    <row r="1622" spans="1:14" x14ac:dyDescent="0.35">
      <c r="A1622" t="s">
        <v>527</v>
      </c>
      <c r="C1622" s="285">
        <v>6</v>
      </c>
      <c r="D1622" s="285" t="s">
        <v>545</v>
      </c>
      <c r="E1622" s="285"/>
      <c r="F1622" s="285">
        <v>0</v>
      </c>
      <c r="G1622" s="285">
        <v>0</v>
      </c>
      <c r="H1622" s="285">
        <v>0</v>
      </c>
      <c r="I1622" s="285"/>
      <c r="J1622" s="285">
        <v>0</v>
      </c>
      <c r="K1622" s="285">
        <v>0</v>
      </c>
      <c r="L1622" s="285">
        <v>0</v>
      </c>
      <c r="M1622" s="285"/>
      <c r="N1622" s="285">
        <v>0</v>
      </c>
    </row>
    <row r="1623" spans="1:14" x14ac:dyDescent="0.35">
      <c r="A1623" t="s">
        <v>527</v>
      </c>
      <c r="C1623" s="285">
        <v>7</v>
      </c>
      <c r="D1623" s="285" t="s">
        <v>454</v>
      </c>
      <c r="E1623" s="285"/>
      <c r="F1623" s="285">
        <v>0</v>
      </c>
      <c r="G1623" s="285">
        <v>0</v>
      </c>
      <c r="H1623" s="285">
        <v>0</v>
      </c>
      <c r="I1623" s="285"/>
      <c r="J1623" s="285">
        <v>0</v>
      </c>
      <c r="K1623" s="285">
        <v>0</v>
      </c>
      <c r="L1623" s="285">
        <v>0</v>
      </c>
      <c r="M1623" s="285"/>
      <c r="N1623" s="285">
        <v>0</v>
      </c>
    </row>
    <row r="1624" spans="1:14" x14ac:dyDescent="0.35">
      <c r="A1624" t="s">
        <v>527</v>
      </c>
      <c r="C1624" s="285"/>
      <c r="D1624" s="285" t="s">
        <v>546</v>
      </c>
      <c r="E1624" s="285"/>
      <c r="F1624" s="285">
        <v>861588471.99999964</v>
      </c>
      <c r="G1624" s="285">
        <v>0</v>
      </c>
      <c r="H1624" s="285">
        <v>861588471.99999964</v>
      </c>
      <c r="I1624" s="285"/>
      <c r="J1624" s="285">
        <v>861588472</v>
      </c>
      <c r="K1624" s="285">
        <v>0</v>
      </c>
      <c r="L1624" s="285">
        <v>861588472</v>
      </c>
      <c r="M1624" s="285"/>
      <c r="N1624" s="285">
        <v>0</v>
      </c>
    </row>
    <row r="1625" spans="1:14" x14ac:dyDescent="0.35">
      <c r="A1625" t="s">
        <v>527</v>
      </c>
      <c r="C1625" s="285">
        <v>8</v>
      </c>
      <c r="D1625" s="285" t="s">
        <v>547</v>
      </c>
      <c r="E1625" s="285"/>
      <c r="F1625" s="285">
        <v>0</v>
      </c>
      <c r="G1625" s="285">
        <v>0</v>
      </c>
      <c r="H1625" s="285">
        <v>0</v>
      </c>
      <c r="I1625" s="285"/>
      <c r="J1625" s="285">
        <v>0</v>
      </c>
      <c r="K1625" s="285">
        <v>0</v>
      </c>
      <c r="L1625" s="285">
        <v>0</v>
      </c>
      <c r="M1625" s="285"/>
      <c r="N1625" s="285">
        <v>0</v>
      </c>
    </row>
    <row r="1626" spans="1:14" x14ac:dyDescent="0.35">
      <c r="A1626" t="s">
        <v>527</v>
      </c>
      <c r="C1626" s="285">
        <v>9</v>
      </c>
      <c r="D1626" s="285" t="s">
        <v>548</v>
      </c>
      <c r="E1626" s="285"/>
      <c r="F1626" s="285">
        <v>861588471.99999964</v>
      </c>
      <c r="G1626" s="285">
        <v>0</v>
      </c>
      <c r="H1626" s="285">
        <v>861588471.99999964</v>
      </c>
      <c r="I1626" s="285"/>
      <c r="J1626" s="285">
        <v>861588472</v>
      </c>
      <c r="K1626" s="285">
        <v>0</v>
      </c>
      <c r="L1626" s="285">
        <v>861588472</v>
      </c>
      <c r="M1626" s="285"/>
      <c r="N1626" s="285">
        <v>0</v>
      </c>
    </row>
    <row r="1627" spans="1:14" x14ac:dyDescent="0.35">
      <c r="A1627" t="s">
        <v>527</v>
      </c>
      <c r="C1627" s="285">
        <v>10</v>
      </c>
      <c r="D1627" s="285" t="s">
        <v>549</v>
      </c>
      <c r="E1627" s="285"/>
      <c r="F1627" s="285">
        <v>0</v>
      </c>
      <c r="G1627" s="285">
        <v>0</v>
      </c>
      <c r="H1627" s="285">
        <v>0</v>
      </c>
      <c r="I1627" s="285"/>
      <c r="J1627" s="285">
        <v>0</v>
      </c>
      <c r="K1627" s="285">
        <v>0</v>
      </c>
      <c r="L1627" s="285">
        <v>0</v>
      </c>
      <c r="M1627" s="285"/>
      <c r="N1627" s="285">
        <v>0</v>
      </c>
    </row>
    <row r="1628" spans="1:14" x14ac:dyDescent="0.35">
      <c r="A1628" t="s">
        <v>527</v>
      </c>
      <c r="C1628" s="285">
        <v>11</v>
      </c>
      <c r="D1628" s="285" t="s">
        <v>550</v>
      </c>
      <c r="E1628" s="285"/>
      <c r="F1628" s="285">
        <v>0</v>
      </c>
      <c r="G1628" s="285">
        <v>0</v>
      </c>
      <c r="H1628" s="285">
        <v>0</v>
      </c>
      <c r="I1628" s="285"/>
      <c r="J1628" s="285">
        <v>0</v>
      </c>
      <c r="K1628" s="285">
        <v>0</v>
      </c>
      <c r="L1628" s="285">
        <v>0</v>
      </c>
      <c r="M1628" s="285"/>
      <c r="N1628" s="285">
        <v>0</v>
      </c>
    </row>
    <row r="1629" spans="1:14" x14ac:dyDescent="0.35">
      <c r="A1629" t="s">
        <v>527</v>
      </c>
      <c r="C1629" s="285">
        <v>12</v>
      </c>
      <c r="D1629" s="285" t="s">
        <v>551</v>
      </c>
      <c r="E1629" s="285"/>
      <c r="F1629" s="285">
        <v>0</v>
      </c>
      <c r="G1629" s="285">
        <v>0</v>
      </c>
      <c r="H1629" s="285">
        <v>0</v>
      </c>
      <c r="I1629" s="285"/>
      <c r="J1629" s="285">
        <v>0</v>
      </c>
      <c r="K1629" s="285">
        <v>0</v>
      </c>
      <c r="L1629" s="285">
        <v>0</v>
      </c>
      <c r="M1629" s="285"/>
      <c r="N1629" s="285">
        <v>0</v>
      </c>
    </row>
    <row r="1630" spans="1:14" x14ac:dyDescent="0.35">
      <c r="A1630" t="s">
        <v>527</v>
      </c>
      <c r="C1630" s="285">
        <v>13</v>
      </c>
      <c r="D1630" s="285" t="s">
        <v>552</v>
      </c>
      <c r="E1630" s="285"/>
      <c r="F1630" s="285">
        <v>0</v>
      </c>
      <c r="G1630" s="285">
        <v>0</v>
      </c>
      <c r="H1630" s="285">
        <v>0</v>
      </c>
      <c r="I1630" s="285"/>
      <c r="J1630" s="285">
        <v>0</v>
      </c>
      <c r="K1630" s="285">
        <v>0</v>
      </c>
      <c r="L1630" s="285">
        <v>0</v>
      </c>
      <c r="M1630" s="285"/>
      <c r="N1630" s="285">
        <v>0</v>
      </c>
    </row>
    <row r="1631" spans="1:14" x14ac:dyDescent="0.35">
      <c r="A1631" t="s">
        <v>527</v>
      </c>
      <c r="C1631" s="285">
        <v>14</v>
      </c>
      <c r="D1631" s="285" t="s">
        <v>553</v>
      </c>
      <c r="E1631" s="285"/>
      <c r="F1631" s="285">
        <v>0</v>
      </c>
      <c r="G1631" s="285">
        <v>0</v>
      </c>
      <c r="H1631" s="285">
        <v>0</v>
      </c>
      <c r="I1631" s="285"/>
      <c r="J1631" s="285">
        <v>0</v>
      </c>
      <c r="K1631" s="285">
        <v>0</v>
      </c>
      <c r="L1631" s="285">
        <v>0</v>
      </c>
      <c r="M1631" s="285"/>
      <c r="N1631" s="285">
        <v>0</v>
      </c>
    </row>
    <row r="1632" spans="1:14" x14ac:dyDescent="0.35">
      <c r="A1632" t="s">
        <v>527</v>
      </c>
      <c r="C1632" s="285">
        <v>15</v>
      </c>
      <c r="D1632" s="285" t="s">
        <v>554</v>
      </c>
      <c r="E1632" s="285"/>
      <c r="F1632" s="285">
        <v>0</v>
      </c>
      <c r="G1632" s="285">
        <v>0</v>
      </c>
      <c r="H1632" s="285">
        <v>0</v>
      </c>
      <c r="I1632" s="285"/>
      <c r="J1632" s="285">
        <v>0</v>
      </c>
      <c r="K1632" s="285">
        <v>0</v>
      </c>
      <c r="L1632" s="285">
        <v>0</v>
      </c>
      <c r="M1632" s="285"/>
      <c r="N1632" s="285">
        <v>0</v>
      </c>
    </row>
    <row r="1633" spans="1:14" x14ac:dyDescent="0.35">
      <c r="A1633" t="s">
        <v>527</v>
      </c>
      <c r="C1633" s="285"/>
      <c r="D1633" s="285" t="s">
        <v>555</v>
      </c>
      <c r="E1633" s="285"/>
      <c r="F1633" s="285">
        <v>5911088178</v>
      </c>
      <c r="G1633" s="285">
        <v>0</v>
      </c>
      <c r="H1633" s="285">
        <v>5911088178</v>
      </c>
      <c r="I1633" s="285"/>
      <c r="J1633" s="285">
        <v>5911088178</v>
      </c>
      <c r="K1633" s="285">
        <v>0</v>
      </c>
      <c r="L1633" s="285">
        <v>5911088178</v>
      </c>
      <c r="M1633" s="285"/>
      <c r="N1633" s="285">
        <v>0</v>
      </c>
    </row>
    <row r="1634" spans="1:14" x14ac:dyDescent="0.35">
      <c r="A1634" t="s">
        <v>527</v>
      </c>
      <c r="C1634" s="285">
        <v>16</v>
      </c>
      <c r="D1634" s="285" t="s">
        <v>550</v>
      </c>
      <c r="E1634" s="285"/>
      <c r="F1634" s="285">
        <v>0</v>
      </c>
      <c r="G1634" s="285">
        <v>0</v>
      </c>
      <c r="H1634" s="285">
        <v>0</v>
      </c>
      <c r="I1634" s="285"/>
      <c r="J1634" s="285">
        <v>0</v>
      </c>
      <c r="K1634" s="285">
        <v>0</v>
      </c>
      <c r="L1634" s="285">
        <v>0</v>
      </c>
      <c r="M1634" s="285"/>
      <c r="N1634" s="285">
        <v>0</v>
      </c>
    </row>
    <row r="1635" spans="1:14" x14ac:dyDescent="0.35">
      <c r="A1635" t="s">
        <v>527</v>
      </c>
      <c r="C1635" s="285">
        <v>17</v>
      </c>
      <c r="D1635" s="285" t="s">
        <v>556</v>
      </c>
      <c r="E1635" s="285"/>
      <c r="F1635" s="285">
        <v>0</v>
      </c>
      <c r="G1635" s="285">
        <v>0</v>
      </c>
      <c r="H1635" s="285">
        <v>0</v>
      </c>
      <c r="I1635" s="285"/>
      <c r="J1635" s="285">
        <v>0</v>
      </c>
      <c r="K1635" s="285">
        <v>0</v>
      </c>
      <c r="L1635" s="285">
        <v>0</v>
      </c>
      <c r="M1635" s="285"/>
      <c r="N1635" s="285">
        <v>0</v>
      </c>
    </row>
    <row r="1636" spans="1:14" x14ac:dyDescent="0.35">
      <c r="A1636" t="s">
        <v>527</v>
      </c>
      <c r="C1636" s="285">
        <v>18</v>
      </c>
      <c r="D1636" s="285" t="s">
        <v>557</v>
      </c>
      <c r="E1636" s="285"/>
      <c r="F1636" s="285">
        <v>0</v>
      </c>
      <c r="G1636" s="285">
        <v>0</v>
      </c>
      <c r="H1636" s="285">
        <v>0</v>
      </c>
      <c r="I1636" s="285"/>
      <c r="J1636" s="285">
        <v>0</v>
      </c>
      <c r="K1636" s="285">
        <v>0</v>
      </c>
      <c r="L1636" s="285">
        <v>0</v>
      </c>
      <c r="M1636" s="285"/>
      <c r="N1636" s="285">
        <v>0</v>
      </c>
    </row>
    <row r="1637" spans="1:14" x14ac:dyDescent="0.35">
      <c r="A1637" t="s">
        <v>527</v>
      </c>
      <c r="C1637" s="285">
        <v>19</v>
      </c>
      <c r="D1637" s="285" t="s">
        <v>558</v>
      </c>
      <c r="E1637" s="285"/>
      <c r="F1637" s="285">
        <v>0</v>
      </c>
      <c r="G1637" s="285">
        <v>0</v>
      </c>
      <c r="H1637" s="285">
        <v>0</v>
      </c>
      <c r="I1637" s="285"/>
      <c r="J1637" s="285">
        <v>0</v>
      </c>
      <c r="K1637" s="285">
        <v>0</v>
      </c>
      <c r="L1637" s="285">
        <v>0</v>
      </c>
      <c r="M1637" s="285"/>
      <c r="N1637" s="285">
        <v>0</v>
      </c>
    </row>
    <row r="1638" spans="1:14" x14ac:dyDescent="0.35">
      <c r="A1638" t="s">
        <v>527</v>
      </c>
      <c r="C1638" s="285">
        <v>20</v>
      </c>
      <c r="D1638" s="285" t="s">
        <v>559</v>
      </c>
      <c r="E1638" s="285"/>
      <c r="F1638" s="285">
        <v>0</v>
      </c>
      <c r="G1638" s="285">
        <v>0</v>
      </c>
      <c r="H1638" s="285">
        <v>0</v>
      </c>
      <c r="I1638" s="285"/>
      <c r="J1638" s="285">
        <v>0</v>
      </c>
      <c r="K1638" s="285">
        <v>0</v>
      </c>
      <c r="L1638" s="285">
        <v>0</v>
      </c>
      <c r="M1638" s="285"/>
      <c r="N1638" s="285">
        <v>0</v>
      </c>
    </row>
    <row r="1639" spans="1:14" x14ac:dyDescent="0.35">
      <c r="A1639" t="s">
        <v>527</v>
      </c>
      <c r="C1639" s="285">
        <v>21</v>
      </c>
      <c r="D1639" s="285" t="s">
        <v>560</v>
      </c>
      <c r="E1639" s="285"/>
      <c r="F1639" s="285">
        <v>0</v>
      </c>
      <c r="G1639" s="285">
        <v>0</v>
      </c>
      <c r="H1639" s="285">
        <v>0</v>
      </c>
      <c r="I1639" s="285"/>
      <c r="J1639" s="285">
        <v>0</v>
      </c>
      <c r="K1639" s="285">
        <v>0</v>
      </c>
      <c r="L1639" s="285">
        <v>0</v>
      </c>
      <c r="M1639" s="285"/>
      <c r="N1639" s="285">
        <v>0</v>
      </c>
    </row>
    <row r="1640" spans="1:14" x14ac:dyDescent="0.35">
      <c r="A1640" t="s">
        <v>527</v>
      </c>
      <c r="C1640" s="285">
        <v>22</v>
      </c>
      <c r="D1640" s="285" t="s">
        <v>561</v>
      </c>
      <c r="E1640" s="285"/>
      <c r="F1640" s="285">
        <v>0</v>
      </c>
      <c r="G1640" s="285">
        <v>0</v>
      </c>
      <c r="H1640" s="285">
        <v>0</v>
      </c>
      <c r="I1640" s="285"/>
      <c r="J1640" s="285">
        <v>0</v>
      </c>
      <c r="K1640" s="285">
        <v>0</v>
      </c>
      <c r="L1640" s="285">
        <v>0</v>
      </c>
      <c r="M1640" s="285"/>
      <c r="N1640" s="285">
        <v>0</v>
      </c>
    </row>
    <row r="1641" spans="1:14" x14ac:dyDescent="0.35">
      <c r="A1641" t="s">
        <v>527</v>
      </c>
      <c r="C1641" s="285">
        <v>23</v>
      </c>
      <c r="D1641" s="285" t="s">
        <v>562</v>
      </c>
      <c r="E1641" s="285"/>
      <c r="F1641" s="285">
        <v>0</v>
      </c>
      <c r="G1641" s="285">
        <v>0</v>
      </c>
      <c r="H1641" s="285">
        <v>0</v>
      </c>
      <c r="I1641" s="285"/>
      <c r="J1641" s="285">
        <v>0</v>
      </c>
      <c r="K1641" s="285">
        <v>0</v>
      </c>
      <c r="L1641" s="285">
        <v>0</v>
      </c>
      <c r="M1641" s="285"/>
      <c r="N1641" s="285">
        <v>0</v>
      </c>
    </row>
    <row r="1642" spans="1:14" x14ac:dyDescent="0.35">
      <c r="A1642" t="s">
        <v>527</v>
      </c>
      <c r="C1642" s="285">
        <v>24</v>
      </c>
      <c r="D1642" s="285" t="s">
        <v>563</v>
      </c>
      <c r="E1642" s="285"/>
      <c r="F1642" s="285">
        <v>5911088178</v>
      </c>
      <c r="G1642" s="285">
        <v>0</v>
      </c>
      <c r="H1642" s="285">
        <v>5911088178</v>
      </c>
      <c r="I1642" s="285"/>
      <c r="J1642" s="285">
        <v>5911088178</v>
      </c>
      <c r="K1642" s="285">
        <v>0</v>
      </c>
      <c r="L1642" s="285">
        <v>5911088178</v>
      </c>
      <c r="M1642" s="285"/>
      <c r="N1642" s="285">
        <v>0</v>
      </c>
    </row>
    <row r="1643" spans="1:14" x14ac:dyDescent="0.35">
      <c r="A1643" t="s">
        <v>527</v>
      </c>
      <c r="C1643" s="285">
        <v>25</v>
      </c>
      <c r="D1643" s="285" t="s">
        <v>564</v>
      </c>
      <c r="E1643" s="285"/>
      <c r="F1643" s="285">
        <v>0</v>
      </c>
      <c r="G1643" s="285">
        <v>0</v>
      </c>
      <c r="H1643" s="285">
        <v>0</v>
      </c>
      <c r="I1643" s="285"/>
      <c r="J1643" s="285">
        <v>0</v>
      </c>
      <c r="K1643" s="285">
        <v>0</v>
      </c>
      <c r="L1643" s="285">
        <v>0</v>
      </c>
      <c r="M1643" s="285"/>
      <c r="N1643" s="285">
        <v>0</v>
      </c>
    </row>
    <row r="1644" spans="1:14" x14ac:dyDescent="0.35">
      <c r="A1644" t="s">
        <v>527</v>
      </c>
      <c r="C1644" s="285"/>
      <c r="D1644" s="285" t="s">
        <v>565</v>
      </c>
      <c r="E1644" s="285"/>
      <c r="F1644" s="285">
        <v>2407331965</v>
      </c>
      <c r="G1644" s="285">
        <v>357000</v>
      </c>
      <c r="H1644" s="285">
        <v>2407688965</v>
      </c>
      <c r="I1644" s="285"/>
      <c r="J1644" s="285">
        <v>2622781233</v>
      </c>
      <c r="K1644" s="285">
        <v>-249191100</v>
      </c>
      <c r="L1644" s="285">
        <v>2373590133</v>
      </c>
      <c r="M1644" s="285"/>
      <c r="N1644" s="285">
        <v>34098832</v>
      </c>
    </row>
    <row r="1645" spans="1:14" x14ac:dyDescent="0.35">
      <c r="A1645" t="s">
        <v>527</v>
      </c>
      <c r="C1645" s="285">
        <v>26</v>
      </c>
      <c r="D1645" s="285" t="s">
        <v>432</v>
      </c>
      <c r="E1645" s="285"/>
      <c r="F1645" s="285">
        <v>0</v>
      </c>
      <c r="G1645" s="285">
        <v>0</v>
      </c>
      <c r="H1645" s="285">
        <v>0</v>
      </c>
      <c r="I1645" s="285"/>
      <c r="J1645" s="285">
        <v>0</v>
      </c>
      <c r="K1645" s="285">
        <v>0</v>
      </c>
      <c r="L1645" s="285">
        <v>0</v>
      </c>
      <c r="M1645" s="285"/>
      <c r="N1645" s="285">
        <v>0</v>
      </c>
    </row>
    <row r="1646" spans="1:14" x14ac:dyDescent="0.35">
      <c r="A1646" t="s">
        <v>527</v>
      </c>
      <c r="C1646" s="285">
        <v>27</v>
      </c>
      <c r="D1646" s="285" t="s">
        <v>566</v>
      </c>
      <c r="E1646" s="285"/>
      <c r="F1646" s="285">
        <v>324134853</v>
      </c>
      <c r="G1646" s="285">
        <v>0</v>
      </c>
      <c r="H1646" s="285">
        <v>324134853</v>
      </c>
      <c r="I1646" s="285"/>
      <c r="J1646" s="285">
        <v>290036021</v>
      </c>
      <c r="K1646" s="285">
        <v>0</v>
      </c>
      <c r="L1646" s="285">
        <v>290036021</v>
      </c>
      <c r="M1646" s="285"/>
      <c r="N1646" s="285">
        <v>34098832</v>
      </c>
    </row>
    <row r="1647" spans="1:14" x14ac:dyDescent="0.35">
      <c r="A1647" t="s">
        <v>527</v>
      </c>
      <c r="C1647" s="285">
        <v>28</v>
      </c>
      <c r="D1647" s="285" t="s">
        <v>567</v>
      </c>
      <c r="E1647" s="285"/>
      <c r="F1647" s="285">
        <v>0</v>
      </c>
      <c r="G1647" s="285">
        <v>0</v>
      </c>
      <c r="H1647" s="285">
        <v>0</v>
      </c>
      <c r="I1647" s="285"/>
      <c r="J1647" s="285">
        <v>124595550</v>
      </c>
      <c r="K1647" s="285">
        <v>-124595550</v>
      </c>
      <c r="L1647" s="285">
        <v>0</v>
      </c>
      <c r="M1647" s="285"/>
      <c r="N1647" s="285">
        <v>0</v>
      </c>
    </row>
    <row r="1648" spans="1:14" x14ac:dyDescent="0.35">
      <c r="A1648" t="s">
        <v>527</v>
      </c>
      <c r="C1648" s="285" t="s">
        <v>568</v>
      </c>
      <c r="D1648" s="285" t="s">
        <v>434</v>
      </c>
      <c r="E1648" s="285"/>
      <c r="F1648" s="285">
        <v>0</v>
      </c>
      <c r="G1648" s="285">
        <v>0</v>
      </c>
      <c r="H1648" s="285">
        <v>0</v>
      </c>
      <c r="I1648" s="285"/>
      <c r="J1648" s="285">
        <v>0</v>
      </c>
      <c r="K1648" s="285">
        <v>0</v>
      </c>
      <c r="L1648" s="285">
        <v>0</v>
      </c>
      <c r="M1648" s="285"/>
      <c r="N1648" s="285">
        <v>0</v>
      </c>
    </row>
    <row r="1649" spans="1:14" x14ac:dyDescent="0.35">
      <c r="A1649" t="s">
        <v>527</v>
      </c>
      <c r="C1649" s="285" t="s">
        <v>569</v>
      </c>
      <c r="D1649" s="285" t="s">
        <v>570</v>
      </c>
      <c r="E1649" s="285"/>
      <c r="F1649" s="285">
        <v>0</v>
      </c>
      <c r="G1649" s="285">
        <v>0</v>
      </c>
      <c r="H1649" s="285">
        <v>0</v>
      </c>
      <c r="I1649" s="285"/>
      <c r="J1649" s="285">
        <v>0</v>
      </c>
      <c r="K1649" s="285">
        <v>0</v>
      </c>
      <c r="L1649" s="285">
        <v>0</v>
      </c>
      <c r="M1649" s="285"/>
      <c r="N1649" s="285">
        <v>0</v>
      </c>
    </row>
    <row r="1650" spans="1:14" x14ac:dyDescent="0.35">
      <c r="A1650" t="s">
        <v>527</v>
      </c>
      <c r="C1650" s="285">
        <v>30</v>
      </c>
      <c r="D1650" s="285" t="s">
        <v>571</v>
      </c>
      <c r="E1650" s="285"/>
      <c r="F1650" s="285">
        <v>2082297112</v>
      </c>
      <c r="G1650" s="285">
        <v>0</v>
      </c>
      <c r="H1650" s="285">
        <v>2082297112</v>
      </c>
      <c r="I1650" s="285"/>
      <c r="J1650" s="285">
        <v>2206892662</v>
      </c>
      <c r="K1650" s="285">
        <v>-124595550</v>
      </c>
      <c r="L1650" s="285">
        <v>2082297112</v>
      </c>
      <c r="M1650" s="285"/>
      <c r="N1650" s="285">
        <v>0</v>
      </c>
    </row>
    <row r="1651" spans="1:14" x14ac:dyDescent="0.35">
      <c r="A1651" t="s">
        <v>527</v>
      </c>
      <c r="C1651" s="285">
        <v>31</v>
      </c>
      <c r="D1651" s="285" t="s">
        <v>572</v>
      </c>
      <c r="E1651" s="285"/>
      <c r="F1651" s="285">
        <v>0</v>
      </c>
      <c r="G1651" s="285">
        <v>0</v>
      </c>
      <c r="H1651" s="285">
        <v>0</v>
      </c>
      <c r="I1651" s="285"/>
      <c r="J1651" s="285">
        <v>0</v>
      </c>
      <c r="K1651" s="285">
        <v>0</v>
      </c>
      <c r="L1651" s="285">
        <v>0</v>
      </c>
      <c r="M1651" s="285"/>
      <c r="N1651" s="285">
        <v>0</v>
      </c>
    </row>
    <row r="1652" spans="1:14" x14ac:dyDescent="0.35">
      <c r="A1652" t="s">
        <v>527</v>
      </c>
      <c r="C1652" s="285">
        <v>32</v>
      </c>
      <c r="D1652" s="285" t="s">
        <v>573</v>
      </c>
      <c r="E1652" s="285"/>
      <c r="F1652" s="285">
        <v>900000</v>
      </c>
      <c r="G1652" s="285">
        <v>357000</v>
      </c>
      <c r="H1652" s="285">
        <v>1257000</v>
      </c>
      <c r="I1652" s="285"/>
      <c r="J1652" s="285">
        <v>1257000</v>
      </c>
      <c r="K1652" s="285">
        <v>0</v>
      </c>
      <c r="L1652" s="285">
        <v>1257000</v>
      </c>
      <c r="M1652" s="285"/>
      <c r="N1652" s="285">
        <v>0</v>
      </c>
    </row>
    <row r="1653" spans="1:14" x14ac:dyDescent="0.35">
      <c r="A1653" t="s">
        <v>527</v>
      </c>
      <c r="C1653" s="285">
        <v>33</v>
      </c>
      <c r="D1653" s="285" t="s">
        <v>574</v>
      </c>
      <c r="E1653" s="285"/>
      <c r="F1653" s="285">
        <v>0</v>
      </c>
      <c r="G1653" s="285">
        <v>0</v>
      </c>
      <c r="H1653" s="285">
        <v>0</v>
      </c>
      <c r="I1653" s="285"/>
      <c r="J1653" s="285">
        <v>0</v>
      </c>
      <c r="K1653" s="285">
        <v>0</v>
      </c>
      <c r="L1653" s="285">
        <v>0</v>
      </c>
      <c r="M1653" s="285"/>
      <c r="N1653" s="285">
        <v>0</v>
      </c>
    </row>
    <row r="1654" spans="1:14" x14ac:dyDescent="0.35">
      <c r="A1654" t="s">
        <v>527</v>
      </c>
      <c r="C1654" s="285">
        <v>34</v>
      </c>
      <c r="D1654" s="285" t="s">
        <v>575</v>
      </c>
      <c r="E1654" s="285"/>
      <c r="F1654" s="285">
        <v>0</v>
      </c>
      <c r="G1654" s="285">
        <v>0</v>
      </c>
      <c r="H1654" s="285">
        <v>0</v>
      </c>
      <c r="I1654" s="285"/>
      <c r="J1654" s="285">
        <v>0</v>
      </c>
      <c r="K1654" s="285">
        <v>0</v>
      </c>
      <c r="L1654" s="285">
        <v>0</v>
      </c>
      <c r="M1654" s="285"/>
      <c r="N1654" s="285">
        <v>0</v>
      </c>
    </row>
    <row r="1655" spans="1:14" x14ac:dyDescent="0.35">
      <c r="A1655" t="s">
        <v>527</v>
      </c>
      <c r="C1655" s="285">
        <v>35</v>
      </c>
      <c r="D1655" s="285" t="s">
        <v>576</v>
      </c>
      <c r="E1655" s="285"/>
      <c r="F1655" s="285">
        <v>0</v>
      </c>
      <c r="G1655" s="285">
        <v>0</v>
      </c>
      <c r="H1655" s="285">
        <v>0</v>
      </c>
      <c r="I1655" s="285"/>
      <c r="J1655" s="285">
        <v>0</v>
      </c>
      <c r="K1655" s="285">
        <v>0</v>
      </c>
      <c r="L1655" s="285">
        <v>0</v>
      </c>
      <c r="M1655" s="285"/>
      <c r="N1655" s="285">
        <v>0</v>
      </c>
    </row>
    <row r="1656" spans="1:14" x14ac:dyDescent="0.35">
      <c r="A1656" t="s">
        <v>527</v>
      </c>
      <c r="C1656" s="285">
        <v>36</v>
      </c>
      <c r="D1656" s="285" t="s">
        <v>577</v>
      </c>
      <c r="E1656" s="285"/>
      <c r="F1656" s="285">
        <v>0</v>
      </c>
      <c r="G1656" s="285">
        <v>0</v>
      </c>
      <c r="H1656" s="285">
        <v>0</v>
      </c>
      <c r="I1656" s="285"/>
      <c r="J1656" s="285">
        <v>0</v>
      </c>
      <c r="K1656" s="285">
        <v>0</v>
      </c>
      <c r="L1656" s="285">
        <v>0</v>
      </c>
      <c r="M1656" s="285"/>
      <c r="N1656" s="285">
        <v>0</v>
      </c>
    </row>
    <row r="1657" spans="1:14" x14ac:dyDescent="0.35">
      <c r="A1657" t="s">
        <v>527</v>
      </c>
      <c r="C1657" s="285">
        <v>37</v>
      </c>
      <c r="D1657" s="285" t="s">
        <v>578</v>
      </c>
      <c r="E1657" s="285"/>
      <c r="F1657" s="285">
        <v>0</v>
      </c>
      <c r="G1657" s="285">
        <v>0</v>
      </c>
      <c r="H1657" s="285">
        <v>0</v>
      </c>
      <c r="I1657" s="285"/>
      <c r="J1657" s="285">
        <v>0</v>
      </c>
      <c r="K1657" s="285">
        <v>0</v>
      </c>
      <c r="L1657" s="285">
        <v>0</v>
      </c>
      <c r="M1657" s="285"/>
      <c r="N1657" s="285">
        <v>0</v>
      </c>
    </row>
    <row r="1658" spans="1:14" x14ac:dyDescent="0.35">
      <c r="A1658" t="s">
        <v>527</v>
      </c>
      <c r="C1658" s="285">
        <v>38</v>
      </c>
      <c r="D1658" s="285" t="s">
        <v>579</v>
      </c>
      <c r="E1658" s="285"/>
      <c r="F1658" s="285">
        <v>0</v>
      </c>
      <c r="G1658" s="285">
        <v>0</v>
      </c>
      <c r="H1658" s="285">
        <v>0</v>
      </c>
      <c r="I1658" s="285"/>
      <c r="J1658" s="285">
        <v>0</v>
      </c>
      <c r="K1658" s="285">
        <v>0</v>
      </c>
      <c r="L1658" s="285">
        <v>0</v>
      </c>
      <c r="M1658" s="285"/>
      <c r="N1658" s="285">
        <v>0</v>
      </c>
    </row>
    <row r="1659" spans="1:14" x14ac:dyDescent="0.35">
      <c r="A1659" t="s">
        <v>527</v>
      </c>
      <c r="C1659" s="285">
        <v>39</v>
      </c>
      <c r="D1659" s="285" t="s">
        <v>580</v>
      </c>
      <c r="E1659" s="285"/>
      <c r="F1659" s="285">
        <v>0</v>
      </c>
      <c r="G1659" s="285">
        <v>0</v>
      </c>
      <c r="H1659" s="285">
        <v>0</v>
      </c>
      <c r="I1659" s="285"/>
      <c r="J1659" s="285">
        <v>0</v>
      </c>
      <c r="K1659" s="285">
        <v>0</v>
      </c>
      <c r="L1659" s="285">
        <v>0</v>
      </c>
      <c r="M1659" s="285"/>
      <c r="N1659" s="285">
        <v>0</v>
      </c>
    </row>
    <row r="1660" spans="1:14" x14ac:dyDescent="0.35">
      <c r="A1660" t="s">
        <v>527</v>
      </c>
      <c r="C1660" s="285"/>
      <c r="D1660" s="285" t="s">
        <v>581</v>
      </c>
      <c r="E1660" s="285"/>
      <c r="F1660" s="285">
        <v>0</v>
      </c>
      <c r="G1660" s="285">
        <v>0</v>
      </c>
      <c r="H1660" s="285">
        <v>0</v>
      </c>
      <c r="I1660" s="285"/>
      <c r="J1660" s="285">
        <v>129542344</v>
      </c>
      <c r="K1660" s="285">
        <v>0</v>
      </c>
      <c r="L1660" s="285">
        <v>129542344</v>
      </c>
      <c r="M1660" s="285"/>
      <c r="N1660" s="285">
        <v>-129542344</v>
      </c>
    </row>
    <row r="1661" spans="1:14" x14ac:dyDescent="0.35">
      <c r="A1661" t="s">
        <v>527</v>
      </c>
      <c r="C1661" s="285">
        <v>40</v>
      </c>
      <c r="D1661" s="285" t="s">
        <v>582</v>
      </c>
      <c r="E1661" s="285"/>
      <c r="F1661" s="285">
        <v>0</v>
      </c>
      <c r="G1661" s="285">
        <v>0</v>
      </c>
      <c r="H1661" s="285">
        <v>0</v>
      </c>
      <c r="I1661" s="285"/>
      <c r="J1661" s="285">
        <v>46926297</v>
      </c>
      <c r="K1661" s="285">
        <v>0</v>
      </c>
      <c r="L1661" s="285">
        <v>46926297</v>
      </c>
      <c r="M1661" s="285"/>
      <c r="N1661" s="285">
        <v>-46926297</v>
      </c>
    </row>
    <row r="1662" spans="1:14" x14ac:dyDescent="0.35">
      <c r="A1662" t="s">
        <v>527</v>
      </c>
      <c r="C1662" s="285">
        <v>41</v>
      </c>
      <c r="D1662" s="285" t="s">
        <v>583</v>
      </c>
      <c r="E1662" s="285"/>
      <c r="F1662" s="285">
        <v>0</v>
      </c>
      <c r="G1662" s="285">
        <v>0</v>
      </c>
      <c r="H1662" s="285">
        <v>0</v>
      </c>
      <c r="I1662" s="285"/>
      <c r="J1662" s="285">
        <v>21939861</v>
      </c>
      <c r="K1662" s="285">
        <v>0</v>
      </c>
      <c r="L1662" s="285">
        <v>21939861</v>
      </c>
      <c r="M1662" s="285"/>
      <c r="N1662" s="285">
        <v>-21939861</v>
      </c>
    </row>
    <row r="1663" spans="1:14" x14ac:dyDescent="0.35">
      <c r="A1663" t="s">
        <v>527</v>
      </c>
      <c r="C1663" s="285">
        <v>42</v>
      </c>
      <c r="D1663" s="285" t="s">
        <v>584</v>
      </c>
      <c r="E1663" s="285"/>
      <c r="F1663" s="285">
        <v>0</v>
      </c>
      <c r="G1663" s="285">
        <v>0</v>
      </c>
      <c r="H1663" s="285">
        <v>0</v>
      </c>
      <c r="I1663" s="285"/>
      <c r="J1663" s="285">
        <v>27421128</v>
      </c>
      <c r="K1663" s="285">
        <v>0</v>
      </c>
      <c r="L1663" s="285">
        <v>27421128</v>
      </c>
      <c r="M1663" s="285"/>
      <c r="N1663" s="285">
        <v>-27421128</v>
      </c>
    </row>
    <row r="1664" spans="1:14" x14ac:dyDescent="0.35">
      <c r="A1664" t="s">
        <v>527</v>
      </c>
      <c r="C1664" s="285">
        <v>43</v>
      </c>
      <c r="D1664" s="285" t="s">
        <v>585</v>
      </c>
      <c r="E1664" s="285"/>
      <c r="F1664" s="285">
        <v>0</v>
      </c>
      <c r="G1664" s="285">
        <v>0</v>
      </c>
      <c r="H1664" s="285">
        <v>0</v>
      </c>
      <c r="I1664" s="285"/>
      <c r="J1664" s="285">
        <v>18959883</v>
      </c>
      <c r="K1664" s="285">
        <v>0</v>
      </c>
      <c r="L1664" s="285">
        <v>18959883</v>
      </c>
      <c r="M1664" s="285"/>
      <c r="N1664" s="285">
        <v>-18959883</v>
      </c>
    </row>
    <row r="1665" spans="1:14" x14ac:dyDescent="0.35">
      <c r="A1665" t="s">
        <v>527</v>
      </c>
      <c r="C1665" s="285">
        <v>44</v>
      </c>
      <c r="D1665" s="285" t="s">
        <v>586</v>
      </c>
      <c r="E1665" s="285"/>
      <c r="F1665" s="285">
        <v>0</v>
      </c>
      <c r="G1665" s="285">
        <v>0</v>
      </c>
      <c r="H1665" s="285">
        <v>0</v>
      </c>
      <c r="I1665" s="285"/>
      <c r="J1665" s="285">
        <v>13712413</v>
      </c>
      <c r="K1665" s="285">
        <v>0</v>
      </c>
      <c r="L1665" s="285">
        <v>13712413</v>
      </c>
      <c r="M1665" s="285"/>
      <c r="N1665" s="285">
        <v>-13712413</v>
      </c>
    </row>
    <row r="1666" spans="1:14" x14ac:dyDescent="0.35">
      <c r="A1666" t="s">
        <v>527</v>
      </c>
      <c r="C1666" s="285">
        <v>45</v>
      </c>
      <c r="D1666" s="285" t="s">
        <v>587</v>
      </c>
      <c r="E1666" s="285"/>
      <c r="F1666" s="285">
        <v>0</v>
      </c>
      <c r="G1666" s="285">
        <v>0</v>
      </c>
      <c r="H1666" s="285">
        <v>0</v>
      </c>
      <c r="I1666" s="285"/>
      <c r="J1666" s="285">
        <v>582762</v>
      </c>
      <c r="K1666" s="285">
        <v>0</v>
      </c>
      <c r="L1666" s="285">
        <v>582762</v>
      </c>
      <c r="M1666" s="285"/>
      <c r="N1666" s="285">
        <v>-582762</v>
      </c>
    </row>
    <row r="1667" spans="1:14" x14ac:dyDescent="0.35">
      <c r="A1667" t="s">
        <v>527</v>
      </c>
      <c r="C1667" s="285">
        <v>46</v>
      </c>
      <c r="D1667" s="285" t="s">
        <v>588</v>
      </c>
      <c r="E1667" s="285"/>
      <c r="F1667" s="285">
        <v>0</v>
      </c>
      <c r="G1667" s="285">
        <v>0</v>
      </c>
      <c r="H1667" s="285">
        <v>0</v>
      </c>
      <c r="I1667" s="285"/>
      <c r="J1667" s="285">
        <v>0</v>
      </c>
      <c r="K1667" s="285">
        <v>0</v>
      </c>
      <c r="L1667" s="285">
        <v>0</v>
      </c>
      <c r="M1667" s="285"/>
      <c r="N1667" s="285">
        <v>0</v>
      </c>
    </row>
    <row r="1668" spans="1:14" x14ac:dyDescent="0.35">
      <c r="A1668" t="s">
        <v>527</v>
      </c>
      <c r="C1668" s="285">
        <v>47</v>
      </c>
      <c r="D1668" s="285" t="s">
        <v>589</v>
      </c>
      <c r="E1668" s="285"/>
      <c r="F1668" s="285">
        <v>0</v>
      </c>
      <c r="G1668" s="285">
        <v>0</v>
      </c>
      <c r="H1668" s="285">
        <v>0</v>
      </c>
      <c r="I1668" s="285"/>
      <c r="J1668" s="285">
        <v>0</v>
      </c>
      <c r="K1668" s="285">
        <v>0</v>
      </c>
      <c r="L1668" s="285">
        <v>0</v>
      </c>
      <c r="M1668" s="285"/>
      <c r="N1668" s="285">
        <v>0</v>
      </c>
    </row>
    <row r="1669" spans="1:14" x14ac:dyDescent="0.35">
      <c r="A1669" t="s">
        <v>527</v>
      </c>
      <c r="C1669" s="285"/>
      <c r="D1669" s="285" t="s">
        <v>590</v>
      </c>
      <c r="E1669" s="285"/>
      <c r="F1669" s="285">
        <v>0</v>
      </c>
      <c r="G1669" s="285">
        <v>0</v>
      </c>
      <c r="H1669" s="285">
        <v>0</v>
      </c>
      <c r="I1669" s="285"/>
      <c r="J1669" s="285">
        <v>0</v>
      </c>
      <c r="K1669" s="285">
        <v>0</v>
      </c>
      <c r="L1669" s="285">
        <v>0</v>
      </c>
      <c r="M1669" s="285"/>
      <c r="N1669" s="285">
        <v>0</v>
      </c>
    </row>
    <row r="1670" spans="1:14" x14ac:dyDescent="0.35">
      <c r="A1670" t="s">
        <v>527</v>
      </c>
      <c r="C1670" s="285">
        <v>48</v>
      </c>
      <c r="D1670" s="285" t="s">
        <v>229</v>
      </c>
      <c r="E1670" s="285"/>
      <c r="F1670" s="285">
        <v>0</v>
      </c>
      <c r="G1670" s="285">
        <v>0</v>
      </c>
      <c r="H1670" s="285">
        <v>0</v>
      </c>
      <c r="I1670" s="285"/>
      <c r="J1670" s="285">
        <v>0</v>
      </c>
      <c r="K1670" s="285">
        <v>0</v>
      </c>
      <c r="L1670" s="285">
        <v>0</v>
      </c>
      <c r="M1670" s="285"/>
      <c r="N1670" s="285">
        <v>0</v>
      </c>
    </row>
    <row r="1671" spans="1:14" x14ac:dyDescent="0.35">
      <c r="A1671" t="s">
        <v>527</v>
      </c>
      <c r="C1671" s="285">
        <v>49</v>
      </c>
      <c r="D1671" s="285" t="s">
        <v>591</v>
      </c>
      <c r="E1671" s="285"/>
      <c r="F1671" s="285">
        <v>0</v>
      </c>
      <c r="G1671" s="285">
        <v>0</v>
      </c>
      <c r="H1671" s="285">
        <v>0</v>
      </c>
      <c r="I1671" s="285"/>
      <c r="J1671" s="285">
        <v>0</v>
      </c>
      <c r="K1671" s="285">
        <v>0</v>
      </c>
      <c r="L1671" s="285">
        <v>0</v>
      </c>
      <c r="M1671" s="285"/>
      <c r="N1671" s="285">
        <v>0</v>
      </c>
    </row>
    <row r="1672" spans="1:14" x14ac:dyDescent="0.35">
      <c r="A1672" t="s">
        <v>527</v>
      </c>
      <c r="C1672" s="285">
        <v>50</v>
      </c>
      <c r="D1672" s="285" t="s">
        <v>592</v>
      </c>
      <c r="E1672" s="285"/>
      <c r="F1672" s="285">
        <v>0</v>
      </c>
      <c r="G1672" s="285">
        <v>0</v>
      </c>
      <c r="H1672" s="285">
        <v>0</v>
      </c>
      <c r="I1672" s="285"/>
      <c r="J1672" s="285">
        <v>0</v>
      </c>
      <c r="K1672" s="285">
        <v>0</v>
      </c>
      <c r="L1672" s="285">
        <v>0</v>
      </c>
      <c r="M1672" s="285"/>
      <c r="N1672" s="285">
        <v>0</v>
      </c>
    </row>
    <row r="1673" spans="1:14" x14ac:dyDescent="0.35">
      <c r="A1673" t="s">
        <v>527</v>
      </c>
      <c r="C1673" s="285"/>
      <c r="D1673" s="285" t="s">
        <v>593</v>
      </c>
      <c r="E1673" s="285"/>
      <c r="F1673" s="285">
        <v>0</v>
      </c>
      <c r="G1673" s="285">
        <v>0</v>
      </c>
      <c r="H1673" s="285">
        <v>0</v>
      </c>
      <c r="I1673" s="285"/>
      <c r="J1673" s="285">
        <v>0</v>
      </c>
      <c r="K1673" s="285">
        <v>0</v>
      </c>
      <c r="L1673" s="285">
        <v>0</v>
      </c>
      <c r="M1673" s="285"/>
      <c r="N1673" s="285">
        <v>0</v>
      </c>
    </row>
    <row r="1674" spans="1:14" x14ac:dyDescent="0.35">
      <c r="A1674" t="s">
        <v>527</v>
      </c>
      <c r="C1674" s="285">
        <v>51</v>
      </c>
      <c r="D1674" s="285" t="s">
        <v>594</v>
      </c>
      <c r="E1674" s="285"/>
      <c r="F1674" s="285">
        <v>0</v>
      </c>
      <c r="G1674" s="285">
        <v>0</v>
      </c>
      <c r="H1674" s="285">
        <v>0</v>
      </c>
      <c r="I1674" s="285"/>
      <c r="J1674" s="285">
        <v>0</v>
      </c>
      <c r="K1674" s="285">
        <v>0</v>
      </c>
      <c r="L1674" s="285">
        <v>0</v>
      </c>
      <c r="M1674" s="285"/>
      <c r="N1674" s="285">
        <v>0</v>
      </c>
    </row>
    <row r="1675" spans="1:14" x14ac:dyDescent="0.35">
      <c r="A1675" t="s">
        <v>527</v>
      </c>
      <c r="C1675" s="285">
        <v>52</v>
      </c>
      <c r="D1675" s="285" t="s">
        <v>592</v>
      </c>
      <c r="E1675" s="285"/>
      <c r="F1675" s="285">
        <v>0</v>
      </c>
      <c r="G1675" s="285">
        <v>0</v>
      </c>
      <c r="H1675" s="285">
        <v>0</v>
      </c>
      <c r="I1675" s="285"/>
      <c r="J1675" s="285">
        <v>0</v>
      </c>
      <c r="K1675" s="285">
        <v>0</v>
      </c>
      <c r="L1675" s="285">
        <v>0</v>
      </c>
      <c r="M1675" s="285"/>
      <c r="N1675" s="285">
        <v>0</v>
      </c>
    </row>
    <row r="1676" spans="1:14" x14ac:dyDescent="0.35">
      <c r="A1676" t="s">
        <v>527</v>
      </c>
      <c r="C1676" s="285"/>
      <c r="D1676" s="285" t="s">
        <v>595</v>
      </c>
      <c r="E1676" s="285"/>
      <c r="F1676" s="285">
        <v>848988</v>
      </c>
      <c r="G1676" s="285">
        <v>0</v>
      </c>
      <c r="H1676" s="285">
        <v>848988</v>
      </c>
      <c r="I1676" s="285"/>
      <c r="J1676" s="285">
        <v>848988</v>
      </c>
      <c r="K1676" s="285">
        <v>0</v>
      </c>
      <c r="L1676" s="285">
        <v>848988</v>
      </c>
      <c r="M1676" s="285"/>
      <c r="N1676" s="285">
        <v>0</v>
      </c>
    </row>
    <row r="1677" spans="1:14" x14ac:dyDescent="0.35">
      <c r="A1677" t="s">
        <v>527</v>
      </c>
      <c r="C1677" s="285">
        <v>53</v>
      </c>
      <c r="D1677" s="285" t="s">
        <v>596</v>
      </c>
      <c r="E1677" s="285"/>
      <c r="F1677" s="285">
        <v>848988</v>
      </c>
      <c r="G1677" s="285">
        <v>0</v>
      </c>
      <c r="H1677" s="285">
        <v>848988</v>
      </c>
      <c r="I1677" s="285"/>
      <c r="J1677" s="285">
        <v>848988</v>
      </c>
      <c r="K1677" s="285">
        <v>0</v>
      </c>
      <c r="L1677" s="285">
        <v>848988</v>
      </c>
      <c r="M1677" s="285"/>
      <c r="N1677" s="285">
        <v>0</v>
      </c>
    </row>
    <row r="1678" spans="1:14" x14ac:dyDescent="0.35">
      <c r="A1678" t="s">
        <v>527</v>
      </c>
      <c r="C1678" s="285"/>
      <c r="D1678" s="285" t="s">
        <v>597</v>
      </c>
      <c r="E1678" s="285"/>
      <c r="F1678" s="285">
        <v>10800000</v>
      </c>
      <c r="G1678" s="285">
        <v>0</v>
      </c>
      <c r="H1678" s="285">
        <v>10800000</v>
      </c>
      <c r="I1678" s="285"/>
      <c r="J1678" s="285">
        <v>10800000</v>
      </c>
      <c r="K1678" s="285">
        <v>0</v>
      </c>
      <c r="L1678" s="285">
        <v>10800000</v>
      </c>
      <c r="M1678" s="285"/>
      <c r="N1678" s="285">
        <v>0</v>
      </c>
    </row>
    <row r="1679" spans="1:14" x14ac:dyDescent="0.35">
      <c r="A1679" t="s">
        <v>527</v>
      </c>
      <c r="C1679" s="285">
        <v>54</v>
      </c>
      <c r="D1679" s="285" t="s">
        <v>598</v>
      </c>
      <c r="E1679" s="285"/>
      <c r="F1679" s="285">
        <v>10800000</v>
      </c>
      <c r="G1679" s="285">
        <v>0</v>
      </c>
      <c r="H1679" s="285">
        <v>10800000</v>
      </c>
      <c r="I1679" s="285"/>
      <c r="J1679" s="285">
        <v>10800000</v>
      </c>
      <c r="K1679" s="285">
        <v>0</v>
      </c>
      <c r="L1679" s="285">
        <v>10800000</v>
      </c>
      <c r="M1679" s="285"/>
      <c r="N1679" s="285">
        <v>0</v>
      </c>
    </row>
    <row r="1680" spans="1:14" x14ac:dyDescent="0.35">
      <c r="A1680" t="s">
        <v>527</v>
      </c>
      <c r="C1680" s="285"/>
      <c r="D1680" s="285" t="s">
        <v>359</v>
      </c>
      <c r="E1680" s="285"/>
      <c r="F1680" s="285">
        <v>0</v>
      </c>
      <c r="G1680" s="285">
        <v>0</v>
      </c>
      <c r="H1680" s="285">
        <v>0</v>
      </c>
      <c r="I1680" s="285">
        <v>808920</v>
      </c>
      <c r="J1680" s="285">
        <v>0</v>
      </c>
      <c r="K1680" s="285">
        <v>0</v>
      </c>
      <c r="L1680" s="285">
        <v>0</v>
      </c>
      <c r="M1680" s="285"/>
      <c r="N1680" s="285">
        <v>0</v>
      </c>
    </row>
    <row r="1681" spans="1:14" x14ac:dyDescent="0.35">
      <c r="A1681" t="s">
        <v>527</v>
      </c>
      <c r="C1681" s="285">
        <v>55</v>
      </c>
      <c r="D1681" s="285" t="s">
        <v>599</v>
      </c>
      <c r="E1681" s="285"/>
      <c r="F1681" s="285"/>
      <c r="G1681" s="285">
        <v>0</v>
      </c>
      <c r="H1681" s="285">
        <v>0</v>
      </c>
      <c r="I1681" s="285"/>
      <c r="J1681" s="285"/>
      <c r="K1681" s="285">
        <v>0</v>
      </c>
      <c r="L1681" s="285">
        <v>0</v>
      </c>
      <c r="M1681" s="285"/>
      <c r="N1681" s="285">
        <v>0</v>
      </c>
    </row>
    <row r="1682" spans="1:14" x14ac:dyDescent="0.35">
      <c r="A1682" t="s">
        <v>527</v>
      </c>
      <c r="B1682" t="s">
        <v>623</v>
      </c>
      <c r="C1682" t="s">
        <v>529</v>
      </c>
      <c r="D1682" t="s">
        <v>530</v>
      </c>
      <c r="F1682" t="s">
        <v>531</v>
      </c>
      <c r="J1682" t="s">
        <v>532</v>
      </c>
      <c r="N1682" t="s">
        <v>533</v>
      </c>
    </row>
    <row r="1683" spans="1:14" x14ac:dyDescent="0.35">
      <c r="A1683" t="s">
        <v>527</v>
      </c>
      <c r="F1683" t="s">
        <v>534</v>
      </c>
      <c r="G1683" t="s">
        <v>535</v>
      </c>
      <c r="H1683" t="s">
        <v>536</v>
      </c>
      <c r="J1683" t="s">
        <v>534</v>
      </c>
      <c r="K1683" t="s">
        <v>535</v>
      </c>
      <c r="L1683" t="s">
        <v>536</v>
      </c>
    </row>
    <row r="1684" spans="1:14" x14ac:dyDescent="0.35">
      <c r="A1684" t="s">
        <v>527</v>
      </c>
      <c r="C1684" t="s">
        <v>537</v>
      </c>
      <c r="F1684">
        <v>0</v>
      </c>
      <c r="G1684">
        <v>0</v>
      </c>
      <c r="H1684">
        <v>0</v>
      </c>
      <c r="J1684">
        <v>0</v>
      </c>
      <c r="K1684">
        <v>0</v>
      </c>
      <c r="L1684">
        <v>0</v>
      </c>
      <c r="N1684">
        <v>0</v>
      </c>
    </row>
    <row r="1685" spans="1:14" x14ac:dyDescent="0.35">
      <c r="A1685" t="s">
        <v>527</v>
      </c>
      <c r="C1685">
        <v>1</v>
      </c>
      <c r="D1685" t="s">
        <v>538</v>
      </c>
      <c r="F1685">
        <v>0</v>
      </c>
      <c r="G1685">
        <v>0</v>
      </c>
      <c r="H1685">
        <v>0</v>
      </c>
      <c r="J1685">
        <v>0</v>
      </c>
      <c r="K1685">
        <v>0</v>
      </c>
      <c r="L1685">
        <v>0</v>
      </c>
      <c r="N1685">
        <v>0</v>
      </c>
    </row>
    <row r="1686" spans="1:14" x14ac:dyDescent="0.35">
      <c r="A1686" t="s">
        <v>527</v>
      </c>
      <c r="C1686">
        <v>2</v>
      </c>
      <c r="D1686" t="s">
        <v>539</v>
      </c>
      <c r="F1686">
        <v>0</v>
      </c>
      <c r="G1686">
        <v>0</v>
      </c>
      <c r="H1686">
        <v>0</v>
      </c>
      <c r="J1686">
        <v>0</v>
      </c>
      <c r="K1686">
        <v>0</v>
      </c>
      <c r="L1686">
        <v>0</v>
      </c>
      <c r="N1686">
        <v>0</v>
      </c>
    </row>
    <row r="1687" spans="1:14" x14ac:dyDescent="0.35">
      <c r="A1687" t="s">
        <v>527</v>
      </c>
      <c r="C1687" t="s">
        <v>540</v>
      </c>
      <c r="F1687">
        <v>2970508068</v>
      </c>
      <c r="G1687">
        <v>-113373419</v>
      </c>
      <c r="H1687">
        <v>2857134649</v>
      </c>
      <c r="J1687">
        <v>2858278749</v>
      </c>
      <c r="K1687">
        <v>0</v>
      </c>
      <c r="L1687">
        <v>2858278749</v>
      </c>
      <c r="N1687">
        <v>-1144100</v>
      </c>
    </row>
    <row r="1688" spans="1:14" x14ac:dyDescent="0.35">
      <c r="A1688" t="s">
        <v>527</v>
      </c>
      <c r="D1688" t="s">
        <v>541</v>
      </c>
      <c r="F1688">
        <v>0</v>
      </c>
      <c r="G1688">
        <v>0</v>
      </c>
      <c r="H1688">
        <v>0</v>
      </c>
      <c r="J1688">
        <v>0</v>
      </c>
      <c r="K1688">
        <v>0</v>
      </c>
      <c r="L1688">
        <v>0</v>
      </c>
      <c r="N1688">
        <v>0</v>
      </c>
    </row>
    <row r="1689" spans="1:14" x14ac:dyDescent="0.35">
      <c r="A1689" t="s">
        <v>527</v>
      </c>
      <c r="C1689">
        <v>3</v>
      </c>
      <c r="D1689" t="s">
        <v>542</v>
      </c>
      <c r="F1689">
        <v>0</v>
      </c>
      <c r="G1689">
        <v>0</v>
      </c>
      <c r="H1689">
        <v>0</v>
      </c>
      <c r="J1689">
        <v>0</v>
      </c>
      <c r="K1689">
        <v>0</v>
      </c>
      <c r="L1689">
        <v>0</v>
      </c>
      <c r="N1689">
        <v>0</v>
      </c>
    </row>
    <row r="1690" spans="1:14" x14ac:dyDescent="0.35">
      <c r="A1690" t="s">
        <v>527</v>
      </c>
      <c r="C1690">
        <v>4</v>
      </c>
      <c r="D1690" t="s">
        <v>543</v>
      </c>
      <c r="F1690">
        <v>0</v>
      </c>
      <c r="G1690">
        <v>0</v>
      </c>
      <c r="H1690">
        <v>0</v>
      </c>
      <c r="J1690">
        <v>0</v>
      </c>
      <c r="K1690">
        <v>0</v>
      </c>
      <c r="L1690">
        <v>0</v>
      </c>
      <c r="N1690">
        <v>0</v>
      </c>
    </row>
    <row r="1691" spans="1:14" x14ac:dyDescent="0.35">
      <c r="A1691" t="s">
        <v>527</v>
      </c>
      <c r="C1691">
        <v>5</v>
      </c>
      <c r="D1691" t="s">
        <v>544</v>
      </c>
      <c r="F1691">
        <v>0</v>
      </c>
      <c r="G1691">
        <v>0</v>
      </c>
      <c r="H1691">
        <v>0</v>
      </c>
      <c r="J1691">
        <v>0</v>
      </c>
      <c r="K1691">
        <v>0</v>
      </c>
      <c r="L1691">
        <v>0</v>
      </c>
      <c r="N1691">
        <v>0</v>
      </c>
    </row>
    <row r="1692" spans="1:14" x14ac:dyDescent="0.35">
      <c r="A1692" t="s">
        <v>527</v>
      </c>
      <c r="C1692">
        <v>6</v>
      </c>
      <c r="D1692" t="s">
        <v>545</v>
      </c>
      <c r="F1692">
        <v>0</v>
      </c>
      <c r="G1692">
        <v>0</v>
      </c>
      <c r="H1692">
        <v>0</v>
      </c>
      <c r="J1692">
        <v>0</v>
      </c>
      <c r="K1692">
        <v>0</v>
      </c>
      <c r="L1692">
        <v>0</v>
      </c>
      <c r="N1692">
        <v>0</v>
      </c>
    </row>
    <row r="1693" spans="1:14" x14ac:dyDescent="0.35">
      <c r="A1693" t="s">
        <v>527</v>
      </c>
      <c r="C1693">
        <v>7</v>
      </c>
      <c r="D1693" t="s">
        <v>454</v>
      </c>
      <c r="F1693">
        <v>0</v>
      </c>
      <c r="G1693">
        <v>0</v>
      </c>
      <c r="H1693">
        <v>0</v>
      </c>
      <c r="J1693">
        <v>0</v>
      </c>
      <c r="K1693">
        <v>0</v>
      </c>
      <c r="L1693">
        <v>0</v>
      </c>
      <c r="N1693">
        <v>0</v>
      </c>
    </row>
    <row r="1694" spans="1:14" x14ac:dyDescent="0.35">
      <c r="A1694" t="s">
        <v>527</v>
      </c>
      <c r="D1694" t="s">
        <v>546</v>
      </c>
      <c r="F1694">
        <v>496751413</v>
      </c>
      <c r="G1694">
        <v>0</v>
      </c>
      <c r="H1694">
        <v>496751413</v>
      </c>
      <c r="J1694">
        <v>497895513</v>
      </c>
      <c r="K1694">
        <v>0</v>
      </c>
      <c r="L1694">
        <v>497895513</v>
      </c>
      <c r="N1694">
        <v>-1144100</v>
      </c>
    </row>
    <row r="1695" spans="1:14" x14ac:dyDescent="0.35">
      <c r="A1695" t="s">
        <v>527</v>
      </c>
      <c r="C1695">
        <v>8</v>
      </c>
      <c r="D1695" t="s">
        <v>547</v>
      </c>
      <c r="F1695">
        <v>0</v>
      </c>
      <c r="G1695">
        <v>0</v>
      </c>
      <c r="H1695">
        <v>0</v>
      </c>
      <c r="J1695">
        <v>0</v>
      </c>
      <c r="K1695">
        <v>0</v>
      </c>
      <c r="L1695">
        <v>0</v>
      </c>
      <c r="N1695">
        <v>0</v>
      </c>
    </row>
    <row r="1696" spans="1:14" x14ac:dyDescent="0.35">
      <c r="A1696" t="s">
        <v>527</v>
      </c>
      <c r="C1696">
        <v>9</v>
      </c>
      <c r="D1696" t="s">
        <v>548</v>
      </c>
      <c r="F1696">
        <v>19566383</v>
      </c>
      <c r="G1696">
        <v>0</v>
      </c>
      <c r="H1696">
        <v>19566383</v>
      </c>
      <c r="J1696">
        <v>19882008</v>
      </c>
      <c r="K1696">
        <v>0</v>
      </c>
      <c r="L1696">
        <v>19882008</v>
      </c>
      <c r="N1696">
        <v>-315625</v>
      </c>
    </row>
    <row r="1697" spans="1:14" x14ac:dyDescent="0.35">
      <c r="A1697" t="s">
        <v>527</v>
      </c>
      <c r="C1697">
        <v>10</v>
      </c>
      <c r="D1697" t="s">
        <v>549</v>
      </c>
      <c r="F1697">
        <v>477185030</v>
      </c>
      <c r="G1697">
        <v>0</v>
      </c>
      <c r="H1697">
        <v>477185030</v>
      </c>
      <c r="J1697">
        <v>478013505</v>
      </c>
      <c r="K1697">
        <v>0</v>
      </c>
      <c r="L1697">
        <v>478013505</v>
      </c>
      <c r="N1697">
        <v>-828475</v>
      </c>
    </row>
    <row r="1698" spans="1:14" x14ac:dyDescent="0.35">
      <c r="A1698" t="s">
        <v>527</v>
      </c>
      <c r="C1698">
        <v>11</v>
      </c>
      <c r="D1698" t="s">
        <v>550</v>
      </c>
      <c r="F1698">
        <v>0</v>
      </c>
      <c r="G1698">
        <v>0</v>
      </c>
      <c r="H1698">
        <v>0</v>
      </c>
      <c r="J1698">
        <v>0</v>
      </c>
      <c r="K1698">
        <v>0</v>
      </c>
      <c r="L1698">
        <v>0</v>
      </c>
      <c r="N1698">
        <v>0</v>
      </c>
    </row>
    <row r="1699" spans="1:14" x14ac:dyDescent="0.35">
      <c r="A1699" t="s">
        <v>527</v>
      </c>
      <c r="C1699">
        <v>12</v>
      </c>
      <c r="D1699" t="s">
        <v>551</v>
      </c>
      <c r="F1699">
        <v>0</v>
      </c>
      <c r="G1699">
        <v>0</v>
      </c>
      <c r="H1699">
        <v>0</v>
      </c>
      <c r="J1699">
        <v>0</v>
      </c>
      <c r="K1699">
        <v>0</v>
      </c>
      <c r="L1699">
        <v>0</v>
      </c>
      <c r="N1699">
        <v>0</v>
      </c>
    </row>
    <row r="1700" spans="1:14" x14ac:dyDescent="0.35">
      <c r="A1700" t="s">
        <v>527</v>
      </c>
      <c r="C1700">
        <v>13</v>
      </c>
      <c r="D1700" t="s">
        <v>552</v>
      </c>
      <c r="F1700">
        <v>0</v>
      </c>
      <c r="G1700">
        <v>0</v>
      </c>
      <c r="H1700">
        <v>0</v>
      </c>
      <c r="J1700">
        <v>0</v>
      </c>
      <c r="K1700">
        <v>0</v>
      </c>
      <c r="L1700">
        <v>0</v>
      </c>
      <c r="N1700">
        <v>0</v>
      </c>
    </row>
    <row r="1701" spans="1:14" x14ac:dyDescent="0.35">
      <c r="A1701" t="s">
        <v>527</v>
      </c>
      <c r="C1701">
        <v>14</v>
      </c>
      <c r="D1701" t="s">
        <v>553</v>
      </c>
      <c r="F1701">
        <v>0</v>
      </c>
      <c r="G1701">
        <v>0</v>
      </c>
      <c r="H1701">
        <v>0</v>
      </c>
      <c r="J1701">
        <v>0</v>
      </c>
      <c r="K1701">
        <v>0</v>
      </c>
      <c r="L1701">
        <v>0</v>
      </c>
      <c r="N1701">
        <v>0</v>
      </c>
    </row>
    <row r="1702" spans="1:14" x14ac:dyDescent="0.35">
      <c r="A1702" t="s">
        <v>527</v>
      </c>
      <c r="C1702">
        <v>15</v>
      </c>
      <c r="D1702" t="s">
        <v>554</v>
      </c>
      <c r="F1702">
        <v>0</v>
      </c>
      <c r="G1702">
        <v>0</v>
      </c>
      <c r="H1702">
        <v>0</v>
      </c>
      <c r="J1702">
        <v>0</v>
      </c>
      <c r="K1702">
        <v>0</v>
      </c>
      <c r="L1702">
        <v>0</v>
      </c>
      <c r="N1702">
        <v>0</v>
      </c>
    </row>
    <row r="1703" spans="1:14" x14ac:dyDescent="0.35">
      <c r="A1703" t="s">
        <v>527</v>
      </c>
      <c r="D1703" t="s">
        <v>555</v>
      </c>
      <c r="F1703">
        <v>0</v>
      </c>
      <c r="G1703">
        <v>0</v>
      </c>
      <c r="H1703">
        <v>0</v>
      </c>
      <c r="J1703">
        <v>0</v>
      </c>
      <c r="K1703">
        <v>0</v>
      </c>
      <c r="L1703">
        <v>0</v>
      </c>
      <c r="N1703">
        <v>0</v>
      </c>
    </row>
    <row r="1704" spans="1:14" x14ac:dyDescent="0.35">
      <c r="A1704" t="s">
        <v>527</v>
      </c>
      <c r="C1704">
        <v>16</v>
      </c>
      <c r="D1704" t="s">
        <v>550</v>
      </c>
      <c r="F1704">
        <v>0</v>
      </c>
      <c r="G1704">
        <v>0</v>
      </c>
      <c r="H1704">
        <v>0</v>
      </c>
      <c r="J1704">
        <v>0</v>
      </c>
      <c r="K1704">
        <v>0</v>
      </c>
      <c r="L1704">
        <v>0</v>
      </c>
      <c r="N1704">
        <v>0</v>
      </c>
    </row>
    <row r="1705" spans="1:14" x14ac:dyDescent="0.35">
      <c r="A1705" t="s">
        <v>527</v>
      </c>
      <c r="C1705">
        <v>17</v>
      </c>
      <c r="D1705" t="s">
        <v>556</v>
      </c>
      <c r="F1705">
        <v>0</v>
      </c>
      <c r="G1705">
        <v>0</v>
      </c>
      <c r="H1705">
        <v>0</v>
      </c>
      <c r="J1705">
        <v>0</v>
      </c>
      <c r="K1705">
        <v>0</v>
      </c>
      <c r="L1705">
        <v>0</v>
      </c>
      <c r="N1705">
        <v>0</v>
      </c>
    </row>
    <row r="1706" spans="1:14" x14ac:dyDescent="0.35">
      <c r="A1706" t="s">
        <v>527</v>
      </c>
      <c r="C1706">
        <v>18</v>
      </c>
      <c r="D1706" t="s">
        <v>557</v>
      </c>
      <c r="F1706">
        <v>0</v>
      </c>
      <c r="G1706">
        <v>0</v>
      </c>
      <c r="H1706">
        <v>0</v>
      </c>
      <c r="J1706">
        <v>0</v>
      </c>
      <c r="K1706">
        <v>0</v>
      </c>
      <c r="L1706">
        <v>0</v>
      </c>
      <c r="N1706">
        <v>0</v>
      </c>
    </row>
    <row r="1707" spans="1:14" x14ac:dyDescent="0.35">
      <c r="A1707" t="s">
        <v>527</v>
      </c>
      <c r="C1707">
        <v>19</v>
      </c>
      <c r="D1707" t="s">
        <v>558</v>
      </c>
      <c r="F1707">
        <v>0</v>
      </c>
      <c r="G1707">
        <v>0</v>
      </c>
      <c r="H1707">
        <v>0</v>
      </c>
      <c r="J1707">
        <v>0</v>
      </c>
      <c r="K1707">
        <v>0</v>
      </c>
      <c r="L1707">
        <v>0</v>
      </c>
      <c r="N1707">
        <v>0</v>
      </c>
    </row>
    <row r="1708" spans="1:14" x14ac:dyDescent="0.35">
      <c r="A1708" t="s">
        <v>527</v>
      </c>
      <c r="C1708">
        <v>20</v>
      </c>
      <c r="D1708" t="s">
        <v>559</v>
      </c>
      <c r="F1708">
        <v>0</v>
      </c>
      <c r="G1708">
        <v>0</v>
      </c>
      <c r="H1708">
        <v>0</v>
      </c>
      <c r="J1708">
        <v>0</v>
      </c>
      <c r="K1708">
        <v>0</v>
      </c>
      <c r="L1708">
        <v>0</v>
      </c>
      <c r="N1708">
        <v>0</v>
      </c>
    </row>
    <row r="1709" spans="1:14" x14ac:dyDescent="0.35">
      <c r="A1709" t="s">
        <v>527</v>
      </c>
      <c r="C1709">
        <v>21</v>
      </c>
      <c r="D1709" t="s">
        <v>560</v>
      </c>
      <c r="F1709">
        <v>0</v>
      </c>
      <c r="G1709">
        <v>0</v>
      </c>
      <c r="H1709">
        <v>0</v>
      </c>
      <c r="J1709">
        <v>0</v>
      </c>
      <c r="K1709">
        <v>0</v>
      </c>
      <c r="L1709">
        <v>0</v>
      </c>
      <c r="N1709">
        <v>0</v>
      </c>
    </row>
    <row r="1710" spans="1:14" x14ac:dyDescent="0.35">
      <c r="A1710" t="s">
        <v>527</v>
      </c>
      <c r="C1710">
        <v>22</v>
      </c>
      <c r="D1710" t="s">
        <v>561</v>
      </c>
      <c r="F1710">
        <v>0</v>
      </c>
      <c r="G1710">
        <v>0</v>
      </c>
      <c r="H1710">
        <v>0</v>
      </c>
      <c r="J1710">
        <v>0</v>
      </c>
      <c r="K1710">
        <v>0</v>
      </c>
      <c r="L1710">
        <v>0</v>
      </c>
      <c r="N1710">
        <v>0</v>
      </c>
    </row>
    <row r="1711" spans="1:14" x14ac:dyDescent="0.35">
      <c r="A1711" t="s">
        <v>527</v>
      </c>
      <c r="C1711">
        <v>23</v>
      </c>
      <c r="D1711" t="s">
        <v>562</v>
      </c>
      <c r="F1711">
        <v>0</v>
      </c>
      <c r="G1711">
        <v>0</v>
      </c>
      <c r="H1711">
        <v>0</v>
      </c>
      <c r="J1711">
        <v>0</v>
      </c>
      <c r="K1711">
        <v>0</v>
      </c>
      <c r="L1711">
        <v>0</v>
      </c>
      <c r="N1711">
        <v>0</v>
      </c>
    </row>
    <row r="1712" spans="1:14" x14ac:dyDescent="0.35">
      <c r="A1712" t="s">
        <v>527</v>
      </c>
      <c r="C1712">
        <v>24</v>
      </c>
      <c r="D1712" t="s">
        <v>563</v>
      </c>
      <c r="F1712">
        <v>0</v>
      </c>
      <c r="G1712">
        <v>0</v>
      </c>
      <c r="H1712">
        <v>0</v>
      </c>
      <c r="J1712">
        <v>0</v>
      </c>
      <c r="K1712">
        <v>0</v>
      </c>
      <c r="L1712">
        <v>0</v>
      </c>
      <c r="N1712">
        <v>0</v>
      </c>
    </row>
    <row r="1713" spans="1:14" x14ac:dyDescent="0.35">
      <c r="A1713" t="s">
        <v>527</v>
      </c>
      <c r="C1713">
        <v>25</v>
      </c>
      <c r="D1713" t="s">
        <v>564</v>
      </c>
      <c r="F1713">
        <v>0</v>
      </c>
      <c r="G1713">
        <v>0</v>
      </c>
      <c r="H1713">
        <v>0</v>
      </c>
      <c r="J1713">
        <v>0</v>
      </c>
      <c r="K1713">
        <v>0</v>
      </c>
      <c r="L1713">
        <v>0</v>
      </c>
      <c r="N1713">
        <v>0</v>
      </c>
    </row>
    <row r="1714" spans="1:14" x14ac:dyDescent="0.35">
      <c r="A1714" t="s">
        <v>527</v>
      </c>
      <c r="D1714" t="s">
        <v>565</v>
      </c>
      <c r="F1714">
        <v>2306029180</v>
      </c>
      <c r="G1714">
        <v>-113373419</v>
      </c>
      <c r="H1714">
        <v>2192655761</v>
      </c>
      <c r="J1714">
        <v>2192655761</v>
      </c>
      <c r="K1714">
        <v>0</v>
      </c>
      <c r="L1714">
        <v>2192655761</v>
      </c>
      <c r="N1714">
        <v>0</v>
      </c>
    </row>
    <row r="1715" spans="1:14" x14ac:dyDescent="0.35">
      <c r="A1715" t="s">
        <v>527</v>
      </c>
      <c r="C1715">
        <v>26</v>
      </c>
      <c r="D1715" t="s">
        <v>432</v>
      </c>
      <c r="F1715">
        <v>0</v>
      </c>
      <c r="G1715">
        <v>0</v>
      </c>
      <c r="H1715">
        <v>0</v>
      </c>
      <c r="J1715">
        <v>0</v>
      </c>
      <c r="K1715">
        <v>0</v>
      </c>
      <c r="L1715">
        <v>0</v>
      </c>
      <c r="N1715">
        <v>0</v>
      </c>
    </row>
    <row r="1716" spans="1:14" x14ac:dyDescent="0.35">
      <c r="A1716" t="s">
        <v>527</v>
      </c>
      <c r="C1716">
        <v>27</v>
      </c>
      <c r="D1716" t="s">
        <v>566</v>
      </c>
      <c r="F1716">
        <v>1083766735</v>
      </c>
      <c r="G1716">
        <v>-107484991</v>
      </c>
      <c r="H1716">
        <v>976281744</v>
      </c>
      <c r="J1716">
        <v>976281744</v>
      </c>
      <c r="K1716">
        <v>0</v>
      </c>
      <c r="L1716">
        <v>976281744</v>
      </c>
      <c r="N1716">
        <v>0</v>
      </c>
    </row>
    <row r="1717" spans="1:14" x14ac:dyDescent="0.35">
      <c r="A1717" t="s">
        <v>527</v>
      </c>
      <c r="C1717">
        <v>28</v>
      </c>
      <c r="D1717" t="s">
        <v>567</v>
      </c>
      <c r="F1717">
        <v>0</v>
      </c>
      <c r="G1717">
        <v>0</v>
      </c>
      <c r="H1717">
        <v>0</v>
      </c>
      <c r="J1717">
        <v>0</v>
      </c>
      <c r="K1717">
        <v>0</v>
      </c>
      <c r="L1717">
        <v>0</v>
      </c>
      <c r="N1717">
        <v>0</v>
      </c>
    </row>
    <row r="1718" spans="1:14" x14ac:dyDescent="0.35">
      <c r="A1718" t="s">
        <v>527</v>
      </c>
      <c r="C1718" t="s">
        <v>568</v>
      </c>
      <c r="D1718" t="s">
        <v>434</v>
      </c>
      <c r="F1718">
        <v>0</v>
      </c>
      <c r="G1718">
        <v>0</v>
      </c>
      <c r="H1718">
        <v>0</v>
      </c>
      <c r="J1718">
        <v>0</v>
      </c>
      <c r="K1718">
        <v>0</v>
      </c>
      <c r="L1718">
        <v>0</v>
      </c>
      <c r="N1718">
        <v>0</v>
      </c>
    </row>
    <row r="1719" spans="1:14" x14ac:dyDescent="0.35">
      <c r="A1719" t="s">
        <v>527</v>
      </c>
      <c r="C1719" t="s">
        <v>569</v>
      </c>
      <c r="D1719" t="s">
        <v>570</v>
      </c>
      <c r="F1719">
        <v>0</v>
      </c>
      <c r="G1719">
        <v>0</v>
      </c>
      <c r="H1719">
        <v>0</v>
      </c>
      <c r="J1719">
        <v>0</v>
      </c>
      <c r="K1719">
        <v>0</v>
      </c>
      <c r="L1719">
        <v>0</v>
      </c>
      <c r="N1719">
        <v>0</v>
      </c>
    </row>
    <row r="1720" spans="1:14" x14ac:dyDescent="0.35">
      <c r="A1720" t="s">
        <v>527</v>
      </c>
      <c r="C1720">
        <v>30</v>
      </c>
      <c r="D1720" t="s">
        <v>571</v>
      </c>
      <c r="F1720">
        <v>1204597165</v>
      </c>
      <c r="G1720">
        <v>0</v>
      </c>
      <c r="H1720">
        <v>1204597165</v>
      </c>
      <c r="J1720">
        <v>1204597165</v>
      </c>
      <c r="K1720">
        <v>0</v>
      </c>
      <c r="L1720">
        <v>1204597165</v>
      </c>
      <c r="N1720">
        <v>0</v>
      </c>
    </row>
    <row r="1721" spans="1:14" x14ac:dyDescent="0.35">
      <c r="A1721" t="s">
        <v>527</v>
      </c>
      <c r="C1721">
        <v>31</v>
      </c>
      <c r="D1721" t="s">
        <v>572</v>
      </c>
      <c r="F1721">
        <v>0</v>
      </c>
      <c r="G1721">
        <v>0</v>
      </c>
      <c r="H1721">
        <v>0</v>
      </c>
      <c r="J1721">
        <v>0</v>
      </c>
      <c r="K1721">
        <v>0</v>
      </c>
      <c r="L1721">
        <v>0</v>
      </c>
      <c r="N1721">
        <v>0</v>
      </c>
    </row>
    <row r="1722" spans="1:14" x14ac:dyDescent="0.35">
      <c r="A1722" t="s">
        <v>527</v>
      </c>
      <c r="C1722">
        <v>32</v>
      </c>
      <c r="D1722" t="s">
        <v>573</v>
      </c>
      <c r="F1722">
        <v>17665280</v>
      </c>
      <c r="G1722">
        <v>-5888428</v>
      </c>
      <c r="H1722">
        <v>11776852</v>
      </c>
      <c r="J1722">
        <v>11776852</v>
      </c>
      <c r="K1722">
        <v>0</v>
      </c>
      <c r="L1722">
        <v>11776852</v>
      </c>
      <c r="N1722">
        <v>0</v>
      </c>
    </row>
    <row r="1723" spans="1:14" x14ac:dyDescent="0.35">
      <c r="A1723" t="s">
        <v>527</v>
      </c>
      <c r="C1723">
        <v>33</v>
      </c>
      <c r="D1723" t="s">
        <v>574</v>
      </c>
      <c r="F1723">
        <v>0</v>
      </c>
      <c r="G1723">
        <v>0</v>
      </c>
      <c r="H1723">
        <v>0</v>
      </c>
      <c r="J1723">
        <v>0</v>
      </c>
      <c r="K1723">
        <v>0</v>
      </c>
      <c r="L1723">
        <v>0</v>
      </c>
      <c r="N1723">
        <v>0</v>
      </c>
    </row>
    <row r="1724" spans="1:14" x14ac:dyDescent="0.35">
      <c r="A1724" t="s">
        <v>527</v>
      </c>
      <c r="C1724">
        <v>34</v>
      </c>
      <c r="D1724" t="s">
        <v>575</v>
      </c>
      <c r="F1724">
        <v>0</v>
      </c>
      <c r="G1724">
        <v>0</v>
      </c>
      <c r="H1724">
        <v>0</v>
      </c>
      <c r="J1724">
        <v>0</v>
      </c>
      <c r="K1724">
        <v>0</v>
      </c>
      <c r="L1724">
        <v>0</v>
      </c>
      <c r="N1724">
        <v>0</v>
      </c>
    </row>
    <row r="1725" spans="1:14" x14ac:dyDescent="0.35">
      <c r="A1725" t="s">
        <v>527</v>
      </c>
      <c r="C1725">
        <v>35</v>
      </c>
      <c r="D1725" t="s">
        <v>576</v>
      </c>
      <c r="F1725">
        <v>0</v>
      </c>
      <c r="G1725">
        <v>0</v>
      </c>
      <c r="H1725">
        <v>0</v>
      </c>
      <c r="J1725">
        <v>0</v>
      </c>
      <c r="K1725">
        <v>0</v>
      </c>
      <c r="L1725">
        <v>0</v>
      </c>
      <c r="N1725">
        <v>0</v>
      </c>
    </row>
    <row r="1726" spans="1:14" x14ac:dyDescent="0.35">
      <c r="A1726" t="s">
        <v>527</v>
      </c>
      <c r="C1726">
        <v>36</v>
      </c>
      <c r="D1726" t="s">
        <v>577</v>
      </c>
      <c r="F1726">
        <v>0</v>
      </c>
      <c r="G1726">
        <v>0</v>
      </c>
      <c r="H1726">
        <v>0</v>
      </c>
      <c r="J1726">
        <v>0</v>
      </c>
      <c r="K1726">
        <v>0</v>
      </c>
      <c r="L1726">
        <v>0</v>
      </c>
      <c r="N1726">
        <v>0</v>
      </c>
    </row>
    <row r="1727" spans="1:14" x14ac:dyDescent="0.35">
      <c r="A1727" t="s">
        <v>527</v>
      </c>
      <c r="C1727">
        <v>37</v>
      </c>
      <c r="D1727" t="s">
        <v>578</v>
      </c>
      <c r="F1727">
        <v>0</v>
      </c>
      <c r="G1727">
        <v>0</v>
      </c>
      <c r="H1727">
        <v>0</v>
      </c>
      <c r="J1727">
        <v>0</v>
      </c>
      <c r="K1727">
        <v>0</v>
      </c>
      <c r="L1727">
        <v>0</v>
      </c>
      <c r="N1727">
        <v>0</v>
      </c>
    </row>
    <row r="1728" spans="1:14" x14ac:dyDescent="0.35">
      <c r="A1728" t="s">
        <v>527</v>
      </c>
      <c r="C1728">
        <v>38</v>
      </c>
      <c r="D1728" t="s">
        <v>579</v>
      </c>
      <c r="F1728">
        <v>0</v>
      </c>
      <c r="G1728">
        <v>0</v>
      </c>
      <c r="H1728">
        <v>0</v>
      </c>
      <c r="J1728">
        <v>0</v>
      </c>
      <c r="K1728">
        <v>0</v>
      </c>
      <c r="L1728">
        <v>0</v>
      </c>
      <c r="N1728">
        <v>0</v>
      </c>
    </row>
    <row r="1729" spans="1:14" x14ac:dyDescent="0.35">
      <c r="A1729" t="s">
        <v>527</v>
      </c>
      <c r="C1729">
        <v>39</v>
      </c>
      <c r="D1729" t="s">
        <v>580</v>
      </c>
      <c r="F1729">
        <v>0</v>
      </c>
      <c r="G1729">
        <v>0</v>
      </c>
      <c r="H1729">
        <v>0</v>
      </c>
      <c r="J1729">
        <v>0</v>
      </c>
      <c r="K1729">
        <v>0</v>
      </c>
      <c r="L1729">
        <v>0</v>
      </c>
      <c r="N1729">
        <v>0</v>
      </c>
    </row>
    <row r="1730" spans="1:14" x14ac:dyDescent="0.35">
      <c r="A1730" t="s">
        <v>527</v>
      </c>
      <c r="D1730" t="s">
        <v>581</v>
      </c>
      <c r="F1730">
        <v>139492675</v>
      </c>
      <c r="G1730">
        <v>0</v>
      </c>
      <c r="H1730">
        <v>139492675</v>
      </c>
      <c r="J1730">
        <v>139492675</v>
      </c>
      <c r="K1730">
        <v>0</v>
      </c>
      <c r="L1730">
        <v>139492675</v>
      </c>
      <c r="N1730">
        <v>0</v>
      </c>
    </row>
    <row r="1731" spans="1:14" x14ac:dyDescent="0.35">
      <c r="A1731" t="s">
        <v>527</v>
      </c>
      <c r="C1731">
        <v>40</v>
      </c>
      <c r="D1731" t="s">
        <v>582</v>
      </c>
      <c r="F1731">
        <v>134932</v>
      </c>
      <c r="G1731">
        <v>0</v>
      </c>
      <c r="H1731">
        <v>134932</v>
      </c>
      <c r="J1731">
        <v>134932</v>
      </c>
      <c r="K1731">
        <v>0</v>
      </c>
      <c r="L1731">
        <v>134932</v>
      </c>
      <c r="N1731">
        <v>0</v>
      </c>
    </row>
    <row r="1732" spans="1:14" x14ac:dyDescent="0.35">
      <c r="A1732" t="s">
        <v>527</v>
      </c>
      <c r="C1732">
        <v>41</v>
      </c>
      <c r="D1732" t="s">
        <v>583</v>
      </c>
      <c r="F1732">
        <v>48459962</v>
      </c>
      <c r="G1732">
        <v>0</v>
      </c>
      <c r="H1732">
        <v>48459962</v>
      </c>
      <c r="J1732">
        <v>48459962</v>
      </c>
      <c r="K1732">
        <v>0</v>
      </c>
      <c r="L1732">
        <v>48459962</v>
      </c>
      <c r="N1732">
        <v>0</v>
      </c>
    </row>
    <row r="1733" spans="1:14" x14ac:dyDescent="0.35">
      <c r="A1733" t="s">
        <v>527</v>
      </c>
      <c r="C1733">
        <v>42</v>
      </c>
      <c r="D1733" t="s">
        <v>584</v>
      </c>
      <c r="F1733">
        <v>60574948</v>
      </c>
      <c r="G1733">
        <v>0</v>
      </c>
      <c r="H1733">
        <v>60574948</v>
      </c>
      <c r="J1733">
        <v>60574948</v>
      </c>
      <c r="K1733">
        <v>0</v>
      </c>
      <c r="L1733">
        <v>60574948</v>
      </c>
      <c r="N1733">
        <v>0</v>
      </c>
    </row>
    <row r="1734" spans="1:14" x14ac:dyDescent="0.35">
      <c r="A1734" t="s">
        <v>527</v>
      </c>
      <c r="C1734">
        <v>43</v>
      </c>
      <c r="D1734" t="s">
        <v>585</v>
      </c>
      <c r="F1734">
        <v>35360</v>
      </c>
      <c r="G1734">
        <v>0</v>
      </c>
      <c r="H1734">
        <v>35360</v>
      </c>
      <c r="J1734">
        <v>35360</v>
      </c>
      <c r="K1734">
        <v>0</v>
      </c>
      <c r="L1734">
        <v>35360</v>
      </c>
      <c r="N1734">
        <v>0</v>
      </c>
    </row>
    <row r="1735" spans="1:14" x14ac:dyDescent="0.35">
      <c r="A1735" t="s">
        <v>527</v>
      </c>
      <c r="C1735">
        <v>44</v>
      </c>
      <c r="D1735" t="s">
        <v>586</v>
      </c>
      <c r="F1735">
        <v>30287473</v>
      </c>
      <c r="G1735">
        <v>0</v>
      </c>
      <c r="H1735">
        <v>30287473</v>
      </c>
      <c r="J1735">
        <v>30287473</v>
      </c>
      <c r="K1735">
        <v>0</v>
      </c>
      <c r="L1735">
        <v>30287473</v>
      </c>
      <c r="N1735">
        <v>0</v>
      </c>
    </row>
    <row r="1736" spans="1:14" x14ac:dyDescent="0.35">
      <c r="A1736" t="s">
        <v>527</v>
      </c>
      <c r="C1736">
        <v>45</v>
      </c>
      <c r="D1736" t="s">
        <v>587</v>
      </c>
      <c r="F1736">
        <v>0</v>
      </c>
      <c r="G1736">
        <v>0</v>
      </c>
      <c r="H1736">
        <v>0</v>
      </c>
      <c r="J1736">
        <v>0</v>
      </c>
      <c r="K1736">
        <v>0</v>
      </c>
      <c r="L1736">
        <v>0</v>
      </c>
      <c r="N1736">
        <v>0</v>
      </c>
    </row>
    <row r="1737" spans="1:14" x14ac:dyDescent="0.35">
      <c r="A1737" t="s">
        <v>527</v>
      </c>
      <c r="C1737">
        <v>46</v>
      </c>
      <c r="D1737" t="s">
        <v>588</v>
      </c>
      <c r="F1737">
        <v>0</v>
      </c>
      <c r="G1737">
        <v>0</v>
      </c>
      <c r="H1737">
        <v>0</v>
      </c>
      <c r="J1737">
        <v>0</v>
      </c>
      <c r="K1737">
        <v>0</v>
      </c>
      <c r="L1737">
        <v>0</v>
      </c>
      <c r="N1737">
        <v>0</v>
      </c>
    </row>
    <row r="1738" spans="1:14" x14ac:dyDescent="0.35">
      <c r="A1738" t="s">
        <v>527</v>
      </c>
      <c r="C1738">
        <v>47</v>
      </c>
      <c r="D1738" t="s">
        <v>589</v>
      </c>
      <c r="F1738">
        <v>0</v>
      </c>
      <c r="G1738">
        <v>0</v>
      </c>
      <c r="H1738">
        <v>0</v>
      </c>
      <c r="J1738">
        <v>0</v>
      </c>
      <c r="K1738">
        <v>0</v>
      </c>
      <c r="L1738">
        <v>0</v>
      </c>
      <c r="N1738">
        <v>0</v>
      </c>
    </row>
    <row r="1739" spans="1:14" x14ac:dyDescent="0.35">
      <c r="A1739" t="s">
        <v>527</v>
      </c>
      <c r="D1739" t="s">
        <v>590</v>
      </c>
      <c r="F1739">
        <v>0</v>
      </c>
      <c r="G1739">
        <v>0</v>
      </c>
      <c r="H1739">
        <v>0</v>
      </c>
      <c r="J1739">
        <v>0</v>
      </c>
      <c r="K1739">
        <v>0</v>
      </c>
      <c r="L1739">
        <v>0</v>
      </c>
      <c r="N1739">
        <v>0</v>
      </c>
    </row>
    <row r="1740" spans="1:14" x14ac:dyDescent="0.35">
      <c r="A1740" t="s">
        <v>527</v>
      </c>
      <c r="C1740">
        <v>48</v>
      </c>
      <c r="D1740" t="s">
        <v>229</v>
      </c>
      <c r="F1740">
        <v>0</v>
      </c>
      <c r="G1740">
        <v>0</v>
      </c>
      <c r="H1740">
        <v>0</v>
      </c>
      <c r="J1740">
        <v>0</v>
      </c>
      <c r="K1740">
        <v>0</v>
      </c>
      <c r="L1740">
        <v>0</v>
      </c>
      <c r="N1740">
        <v>0</v>
      </c>
    </row>
    <row r="1741" spans="1:14" x14ac:dyDescent="0.35">
      <c r="A1741" t="s">
        <v>527</v>
      </c>
      <c r="C1741">
        <v>49</v>
      </c>
      <c r="D1741" t="s">
        <v>591</v>
      </c>
      <c r="F1741">
        <v>0</v>
      </c>
      <c r="G1741">
        <v>0</v>
      </c>
      <c r="H1741">
        <v>0</v>
      </c>
      <c r="J1741">
        <v>0</v>
      </c>
      <c r="K1741">
        <v>0</v>
      </c>
      <c r="L1741">
        <v>0</v>
      </c>
      <c r="N1741">
        <v>0</v>
      </c>
    </row>
    <row r="1742" spans="1:14" x14ac:dyDescent="0.35">
      <c r="A1742" t="s">
        <v>527</v>
      </c>
      <c r="C1742">
        <v>50</v>
      </c>
      <c r="D1742" t="s">
        <v>592</v>
      </c>
      <c r="F1742">
        <v>0</v>
      </c>
      <c r="G1742">
        <v>0</v>
      </c>
      <c r="H1742">
        <v>0</v>
      </c>
      <c r="J1742">
        <v>0</v>
      </c>
      <c r="K1742">
        <v>0</v>
      </c>
      <c r="L1742">
        <v>0</v>
      </c>
      <c r="N1742">
        <v>0</v>
      </c>
    </row>
    <row r="1743" spans="1:14" x14ac:dyDescent="0.35">
      <c r="A1743" t="s">
        <v>527</v>
      </c>
      <c r="D1743" t="s">
        <v>593</v>
      </c>
      <c r="F1743">
        <v>0</v>
      </c>
      <c r="G1743">
        <v>0</v>
      </c>
      <c r="H1743">
        <v>0</v>
      </c>
      <c r="J1743">
        <v>0</v>
      </c>
      <c r="K1743">
        <v>0</v>
      </c>
      <c r="L1743">
        <v>0</v>
      </c>
      <c r="N1743">
        <v>0</v>
      </c>
    </row>
    <row r="1744" spans="1:14" x14ac:dyDescent="0.35">
      <c r="A1744" t="s">
        <v>527</v>
      </c>
      <c r="C1744">
        <v>51</v>
      </c>
      <c r="D1744" t="s">
        <v>594</v>
      </c>
      <c r="F1744">
        <v>0</v>
      </c>
      <c r="G1744">
        <v>0</v>
      </c>
      <c r="H1744">
        <v>0</v>
      </c>
      <c r="J1744">
        <v>0</v>
      </c>
      <c r="K1744">
        <v>0</v>
      </c>
      <c r="L1744">
        <v>0</v>
      </c>
      <c r="N1744">
        <v>0</v>
      </c>
    </row>
    <row r="1745" spans="1:14" x14ac:dyDescent="0.35">
      <c r="A1745" t="s">
        <v>527</v>
      </c>
      <c r="C1745">
        <v>52</v>
      </c>
      <c r="D1745" t="s">
        <v>592</v>
      </c>
      <c r="F1745">
        <v>0</v>
      </c>
      <c r="G1745">
        <v>0</v>
      </c>
      <c r="H1745">
        <v>0</v>
      </c>
      <c r="J1745">
        <v>0</v>
      </c>
      <c r="K1745">
        <v>0</v>
      </c>
      <c r="L1745">
        <v>0</v>
      </c>
      <c r="N1745">
        <v>0</v>
      </c>
    </row>
    <row r="1746" spans="1:14" x14ac:dyDescent="0.35">
      <c r="A1746" t="s">
        <v>527</v>
      </c>
      <c r="D1746" t="s">
        <v>595</v>
      </c>
      <c r="F1746">
        <v>1738800</v>
      </c>
      <c r="G1746">
        <v>0</v>
      </c>
      <c r="H1746">
        <v>1738800</v>
      </c>
      <c r="J1746">
        <v>1738800</v>
      </c>
      <c r="K1746">
        <v>0</v>
      </c>
      <c r="L1746">
        <v>1738800</v>
      </c>
      <c r="N1746">
        <v>0</v>
      </c>
    </row>
    <row r="1747" spans="1:14" x14ac:dyDescent="0.35">
      <c r="A1747" t="s">
        <v>527</v>
      </c>
      <c r="C1747">
        <v>53</v>
      </c>
      <c r="D1747" t="s">
        <v>596</v>
      </c>
      <c r="F1747">
        <v>1738800</v>
      </c>
      <c r="G1747">
        <v>0</v>
      </c>
      <c r="H1747">
        <v>1738800</v>
      </c>
      <c r="J1747">
        <v>1738800</v>
      </c>
      <c r="K1747">
        <v>0</v>
      </c>
      <c r="L1747">
        <v>1738800</v>
      </c>
      <c r="N1747">
        <v>0</v>
      </c>
    </row>
    <row r="1748" spans="1:14" x14ac:dyDescent="0.35">
      <c r="A1748" t="s">
        <v>527</v>
      </c>
      <c r="D1748" t="s">
        <v>597</v>
      </c>
      <c r="F1748">
        <v>26496000</v>
      </c>
      <c r="G1748">
        <v>0</v>
      </c>
      <c r="H1748">
        <v>26496000</v>
      </c>
      <c r="J1748">
        <v>26496000</v>
      </c>
      <c r="K1748">
        <v>0</v>
      </c>
      <c r="L1748">
        <v>26496000</v>
      </c>
      <c r="N1748">
        <v>0</v>
      </c>
    </row>
    <row r="1749" spans="1:14" x14ac:dyDescent="0.35">
      <c r="A1749" t="s">
        <v>527</v>
      </c>
      <c r="C1749">
        <v>54</v>
      </c>
      <c r="D1749" t="s">
        <v>598</v>
      </c>
      <c r="F1749">
        <v>26496000</v>
      </c>
      <c r="G1749">
        <v>0</v>
      </c>
      <c r="H1749">
        <v>26496000</v>
      </c>
      <c r="J1749">
        <v>26496000</v>
      </c>
      <c r="K1749">
        <v>0</v>
      </c>
      <c r="L1749">
        <v>26496000</v>
      </c>
      <c r="N1749">
        <v>0</v>
      </c>
    </row>
    <row r="1750" spans="1:14" x14ac:dyDescent="0.35">
      <c r="A1750" t="s">
        <v>527</v>
      </c>
      <c r="D1750" t="s">
        <v>359</v>
      </c>
      <c r="F1750">
        <v>0</v>
      </c>
      <c r="G1750">
        <v>0</v>
      </c>
      <c r="H1750">
        <v>0</v>
      </c>
      <c r="I1750">
        <v>808920</v>
      </c>
      <c r="J1750">
        <v>0</v>
      </c>
      <c r="K1750">
        <v>0</v>
      </c>
      <c r="L1750">
        <v>0</v>
      </c>
      <c r="N1750">
        <v>0</v>
      </c>
    </row>
    <row r="1751" spans="1:14" x14ac:dyDescent="0.35">
      <c r="A1751" t="s">
        <v>527</v>
      </c>
      <c r="C1751">
        <v>55</v>
      </c>
      <c r="D1751" t="s">
        <v>599</v>
      </c>
      <c r="G1751">
        <v>0</v>
      </c>
      <c r="H1751">
        <v>0</v>
      </c>
      <c r="J1751">
        <v>0</v>
      </c>
      <c r="K1751">
        <v>0</v>
      </c>
      <c r="L1751">
        <v>0</v>
      </c>
      <c r="N1751">
        <v>0</v>
      </c>
    </row>
    <row r="1752" spans="1:14" x14ac:dyDescent="0.35">
      <c r="A1752" t="s">
        <v>527</v>
      </c>
      <c r="B1752" t="s">
        <v>624</v>
      </c>
      <c r="C1752" s="285" t="s">
        <v>529</v>
      </c>
      <c r="D1752" s="285" t="s">
        <v>530</v>
      </c>
      <c r="E1752" s="285"/>
      <c r="F1752" s="285" t="s">
        <v>531</v>
      </c>
      <c r="G1752" s="285"/>
      <c r="H1752" s="285"/>
      <c r="I1752" s="285"/>
      <c r="J1752" s="285" t="s">
        <v>532</v>
      </c>
      <c r="K1752" s="285"/>
      <c r="L1752" s="285"/>
      <c r="M1752" s="285"/>
      <c r="N1752" s="285" t="s">
        <v>533</v>
      </c>
    </row>
    <row r="1753" spans="1:14" x14ac:dyDescent="0.35">
      <c r="A1753" t="s">
        <v>527</v>
      </c>
      <c r="C1753" s="285"/>
      <c r="D1753" s="285"/>
      <c r="E1753" s="285"/>
      <c r="F1753" s="285" t="s">
        <v>534</v>
      </c>
      <c r="G1753" s="285" t="s">
        <v>535</v>
      </c>
      <c r="H1753" s="285" t="s">
        <v>536</v>
      </c>
      <c r="I1753" s="285"/>
      <c r="J1753" s="285" t="s">
        <v>534</v>
      </c>
      <c r="K1753" s="285" t="s">
        <v>535</v>
      </c>
      <c r="L1753" s="285" t="s">
        <v>536</v>
      </c>
      <c r="M1753" s="285"/>
      <c r="N1753" s="285"/>
    </row>
    <row r="1754" spans="1:14" x14ac:dyDescent="0.35">
      <c r="A1754" t="s">
        <v>527</v>
      </c>
      <c r="C1754" s="285" t="s">
        <v>537</v>
      </c>
      <c r="D1754" s="285"/>
      <c r="E1754" s="285"/>
      <c r="F1754" s="285">
        <v>0</v>
      </c>
      <c r="G1754" s="285">
        <v>0</v>
      </c>
      <c r="H1754" s="285">
        <v>0</v>
      </c>
      <c r="I1754" s="285"/>
      <c r="J1754" s="285">
        <v>0</v>
      </c>
      <c r="K1754" s="285">
        <v>0</v>
      </c>
      <c r="L1754" s="285">
        <v>0</v>
      </c>
      <c r="M1754" s="285"/>
      <c r="N1754" s="285">
        <v>0</v>
      </c>
    </row>
    <row r="1755" spans="1:14" x14ac:dyDescent="0.35">
      <c r="A1755" t="s">
        <v>527</v>
      </c>
      <c r="C1755" s="285">
        <v>1</v>
      </c>
      <c r="D1755" s="285" t="s">
        <v>538</v>
      </c>
      <c r="E1755" s="285"/>
      <c r="F1755" s="285">
        <v>0</v>
      </c>
      <c r="G1755" s="285">
        <v>0</v>
      </c>
      <c r="H1755" s="285">
        <v>0</v>
      </c>
      <c r="I1755" s="285"/>
      <c r="J1755" s="285">
        <v>0</v>
      </c>
      <c r="K1755" s="285">
        <v>0</v>
      </c>
      <c r="L1755" s="285">
        <v>0</v>
      </c>
      <c r="M1755" s="285"/>
      <c r="N1755" s="285">
        <v>0</v>
      </c>
    </row>
    <row r="1756" spans="1:14" x14ac:dyDescent="0.35">
      <c r="A1756" t="s">
        <v>527</v>
      </c>
      <c r="C1756" s="285">
        <v>2</v>
      </c>
      <c r="D1756" s="285" t="s">
        <v>539</v>
      </c>
      <c r="E1756" s="285"/>
      <c r="F1756" s="285">
        <v>0</v>
      </c>
      <c r="G1756" s="285">
        <v>0</v>
      </c>
      <c r="H1756" s="285">
        <v>0</v>
      </c>
      <c r="I1756" s="285"/>
      <c r="J1756" s="285">
        <v>0</v>
      </c>
      <c r="K1756" s="285">
        <v>0</v>
      </c>
      <c r="L1756" s="285">
        <v>0</v>
      </c>
      <c r="M1756" s="285"/>
      <c r="N1756" s="285">
        <v>0</v>
      </c>
    </row>
    <row r="1757" spans="1:14" x14ac:dyDescent="0.35">
      <c r="A1757" t="s">
        <v>527</v>
      </c>
      <c r="C1757" s="285" t="s">
        <v>540</v>
      </c>
      <c r="D1757" s="285"/>
      <c r="E1757" s="285"/>
      <c r="F1757" s="285">
        <v>3262408116</v>
      </c>
      <c r="G1757" s="285">
        <v>0</v>
      </c>
      <c r="H1757" s="285">
        <v>3262408116</v>
      </c>
      <c r="I1757" s="285"/>
      <c r="J1757" s="285">
        <v>2150901559</v>
      </c>
      <c r="K1757" s="285">
        <v>1060861755</v>
      </c>
      <c r="L1757" s="285">
        <v>3211763314</v>
      </c>
      <c r="M1757" s="285"/>
      <c r="N1757" s="285">
        <v>50644802</v>
      </c>
    </row>
    <row r="1758" spans="1:14" x14ac:dyDescent="0.35">
      <c r="A1758" t="s">
        <v>527</v>
      </c>
      <c r="C1758" s="285"/>
      <c r="D1758" s="285" t="s">
        <v>541</v>
      </c>
      <c r="E1758" s="285"/>
      <c r="F1758" s="285">
        <v>0</v>
      </c>
      <c r="G1758" s="285">
        <v>0</v>
      </c>
      <c r="H1758" s="285">
        <v>0</v>
      </c>
      <c r="I1758" s="285"/>
      <c r="J1758" s="285">
        <v>0</v>
      </c>
      <c r="K1758" s="285">
        <v>0</v>
      </c>
      <c r="L1758" s="285">
        <v>0</v>
      </c>
      <c r="M1758" s="285"/>
      <c r="N1758" s="285">
        <v>0</v>
      </c>
    </row>
    <row r="1759" spans="1:14" x14ac:dyDescent="0.35">
      <c r="A1759" t="s">
        <v>527</v>
      </c>
      <c r="C1759" s="285">
        <v>3</v>
      </c>
      <c r="D1759" s="285" t="s">
        <v>542</v>
      </c>
      <c r="E1759" s="285"/>
      <c r="F1759" s="285">
        <v>0</v>
      </c>
      <c r="G1759" s="285">
        <v>0</v>
      </c>
      <c r="H1759" s="285">
        <v>0</v>
      </c>
      <c r="I1759" s="285"/>
      <c r="J1759" s="285">
        <v>0</v>
      </c>
      <c r="K1759" s="285">
        <v>0</v>
      </c>
      <c r="L1759" s="285">
        <v>0</v>
      </c>
      <c r="M1759" s="285"/>
      <c r="N1759" s="285">
        <v>0</v>
      </c>
    </row>
    <row r="1760" spans="1:14" x14ac:dyDescent="0.35">
      <c r="A1760" t="s">
        <v>527</v>
      </c>
      <c r="C1760" s="285">
        <v>4</v>
      </c>
      <c r="D1760" s="285" t="s">
        <v>543</v>
      </c>
      <c r="E1760" s="285"/>
      <c r="F1760" s="285">
        <v>0</v>
      </c>
      <c r="G1760" s="285">
        <v>0</v>
      </c>
      <c r="H1760" s="285">
        <v>0</v>
      </c>
      <c r="I1760" s="285"/>
      <c r="J1760" s="285">
        <v>0</v>
      </c>
      <c r="K1760" s="285">
        <v>0</v>
      </c>
      <c r="L1760" s="285">
        <v>0</v>
      </c>
      <c r="M1760" s="285"/>
      <c r="N1760" s="285">
        <v>0</v>
      </c>
    </row>
    <row r="1761" spans="1:14" x14ac:dyDescent="0.35">
      <c r="A1761" t="s">
        <v>527</v>
      </c>
      <c r="C1761" s="285">
        <v>5</v>
      </c>
      <c r="D1761" s="285" t="s">
        <v>544</v>
      </c>
      <c r="E1761" s="285"/>
      <c r="F1761" s="285">
        <v>0</v>
      </c>
      <c r="G1761" s="285">
        <v>0</v>
      </c>
      <c r="H1761" s="285">
        <v>0</v>
      </c>
      <c r="I1761" s="285"/>
      <c r="J1761" s="285">
        <v>0</v>
      </c>
      <c r="K1761" s="285">
        <v>0</v>
      </c>
      <c r="L1761" s="285">
        <v>0</v>
      </c>
      <c r="M1761" s="285"/>
      <c r="N1761" s="285">
        <v>0</v>
      </c>
    </row>
    <row r="1762" spans="1:14" x14ac:dyDescent="0.35">
      <c r="A1762" t="s">
        <v>527</v>
      </c>
      <c r="C1762" s="285">
        <v>6</v>
      </c>
      <c r="D1762" s="285" t="s">
        <v>545</v>
      </c>
      <c r="E1762" s="285"/>
      <c r="F1762" s="285">
        <v>0</v>
      </c>
      <c r="G1762" s="285">
        <v>0</v>
      </c>
      <c r="H1762" s="285">
        <v>0</v>
      </c>
      <c r="I1762" s="285"/>
      <c r="J1762" s="285">
        <v>0</v>
      </c>
      <c r="K1762" s="285">
        <v>0</v>
      </c>
      <c r="L1762" s="285">
        <v>0</v>
      </c>
      <c r="M1762" s="285"/>
      <c r="N1762" s="285">
        <v>0</v>
      </c>
    </row>
    <row r="1763" spans="1:14" x14ac:dyDescent="0.35">
      <c r="A1763" t="s">
        <v>527</v>
      </c>
      <c r="C1763" s="285">
        <v>7</v>
      </c>
      <c r="D1763" s="285" t="s">
        <v>454</v>
      </c>
      <c r="E1763" s="285"/>
      <c r="F1763" s="285">
        <v>0</v>
      </c>
      <c r="G1763" s="285">
        <v>0</v>
      </c>
      <c r="H1763" s="285">
        <v>0</v>
      </c>
      <c r="I1763" s="285"/>
      <c r="J1763" s="285">
        <v>0</v>
      </c>
      <c r="K1763" s="285">
        <v>0</v>
      </c>
      <c r="L1763" s="285">
        <v>0</v>
      </c>
      <c r="M1763" s="285"/>
      <c r="N1763" s="285">
        <v>0</v>
      </c>
    </row>
    <row r="1764" spans="1:14" x14ac:dyDescent="0.35">
      <c r="A1764" t="s">
        <v>527</v>
      </c>
      <c r="C1764" s="285"/>
      <c r="D1764" s="285" t="s">
        <v>546</v>
      </c>
      <c r="E1764" s="285"/>
      <c r="F1764" s="285">
        <v>179305751</v>
      </c>
      <c r="G1764" s="285">
        <v>0</v>
      </c>
      <c r="H1764" s="285">
        <v>179305751</v>
      </c>
      <c r="I1764" s="285"/>
      <c r="J1764" s="285">
        <v>176616065</v>
      </c>
      <c r="K1764" s="285">
        <v>0</v>
      </c>
      <c r="L1764" s="285">
        <v>176616065</v>
      </c>
      <c r="M1764" s="285"/>
      <c r="N1764" s="285">
        <v>2689686</v>
      </c>
    </row>
    <row r="1765" spans="1:14" x14ac:dyDescent="0.35">
      <c r="A1765" t="s">
        <v>527</v>
      </c>
      <c r="C1765" s="285">
        <v>8</v>
      </c>
      <c r="D1765" s="285" t="s">
        <v>547</v>
      </c>
      <c r="E1765" s="285"/>
      <c r="F1765" s="285">
        <v>0</v>
      </c>
      <c r="G1765" s="285">
        <v>0</v>
      </c>
      <c r="H1765" s="285">
        <v>0</v>
      </c>
      <c r="I1765" s="285"/>
      <c r="J1765" s="285">
        <v>0</v>
      </c>
      <c r="K1765" s="285">
        <v>0</v>
      </c>
      <c r="L1765" s="285">
        <v>0</v>
      </c>
      <c r="M1765" s="285"/>
      <c r="N1765" s="285">
        <v>0</v>
      </c>
    </row>
    <row r="1766" spans="1:14" x14ac:dyDescent="0.35">
      <c r="A1766" t="s">
        <v>527</v>
      </c>
      <c r="C1766" s="285">
        <v>9</v>
      </c>
      <c r="D1766" s="285" t="s">
        <v>548</v>
      </c>
      <c r="E1766" s="285"/>
      <c r="F1766" s="285">
        <v>116575000</v>
      </c>
      <c r="G1766" s="285">
        <v>0</v>
      </c>
      <c r="H1766" s="285">
        <v>116575000</v>
      </c>
      <c r="I1766" s="285"/>
      <c r="J1766" s="285">
        <v>0</v>
      </c>
      <c r="K1766" s="285">
        <v>0</v>
      </c>
      <c r="L1766" s="285">
        <v>0</v>
      </c>
      <c r="M1766" s="285"/>
      <c r="N1766" s="285">
        <v>116575000</v>
      </c>
    </row>
    <row r="1767" spans="1:14" x14ac:dyDescent="0.35">
      <c r="A1767" t="s">
        <v>527</v>
      </c>
      <c r="C1767" s="285">
        <v>10</v>
      </c>
      <c r="D1767" s="285" t="s">
        <v>549</v>
      </c>
      <c r="E1767" s="285"/>
      <c r="F1767" s="285">
        <v>0</v>
      </c>
      <c r="G1767" s="285">
        <v>0</v>
      </c>
      <c r="H1767" s="285">
        <v>0</v>
      </c>
      <c r="I1767" s="285"/>
      <c r="J1767" s="285">
        <v>114200000</v>
      </c>
      <c r="K1767" s="285">
        <v>0</v>
      </c>
      <c r="L1767" s="285">
        <v>114200000</v>
      </c>
      <c r="M1767" s="285"/>
      <c r="N1767" s="285">
        <v>-114200000</v>
      </c>
    </row>
    <row r="1768" spans="1:14" x14ac:dyDescent="0.35">
      <c r="A1768" t="s">
        <v>527</v>
      </c>
      <c r="C1768" s="285">
        <v>11</v>
      </c>
      <c r="D1768" s="285" t="s">
        <v>550</v>
      </c>
      <c r="E1768" s="285"/>
      <c r="F1768" s="285">
        <v>0</v>
      </c>
      <c r="G1768" s="285">
        <v>0</v>
      </c>
      <c r="H1768" s="285">
        <v>0</v>
      </c>
      <c r="I1768" s="285"/>
      <c r="J1768" s="285">
        <v>0</v>
      </c>
      <c r="K1768" s="285">
        <v>0</v>
      </c>
      <c r="L1768" s="285">
        <v>0</v>
      </c>
      <c r="M1768" s="285"/>
      <c r="N1768" s="285">
        <v>0</v>
      </c>
    </row>
    <row r="1769" spans="1:14" x14ac:dyDescent="0.35">
      <c r="A1769" t="s">
        <v>527</v>
      </c>
      <c r="C1769" s="285">
        <v>12</v>
      </c>
      <c r="D1769" s="285" t="s">
        <v>551</v>
      </c>
      <c r="E1769" s="285"/>
      <c r="F1769" s="285">
        <v>62730751</v>
      </c>
      <c r="G1769" s="285">
        <v>0</v>
      </c>
      <c r="H1769" s="285">
        <v>62730751</v>
      </c>
      <c r="I1769" s="285"/>
      <c r="J1769" s="285">
        <v>62416065</v>
      </c>
      <c r="K1769" s="285">
        <v>0</v>
      </c>
      <c r="L1769" s="285">
        <v>62416065</v>
      </c>
      <c r="M1769" s="285"/>
      <c r="N1769" s="285">
        <v>314686</v>
      </c>
    </row>
    <row r="1770" spans="1:14" x14ac:dyDescent="0.35">
      <c r="A1770" t="s">
        <v>527</v>
      </c>
      <c r="C1770" s="285">
        <v>13</v>
      </c>
      <c r="D1770" s="285" t="s">
        <v>552</v>
      </c>
      <c r="E1770" s="285"/>
      <c r="F1770" s="285">
        <v>0</v>
      </c>
      <c r="G1770" s="285">
        <v>0</v>
      </c>
      <c r="H1770" s="285">
        <v>0</v>
      </c>
      <c r="I1770" s="285"/>
      <c r="J1770" s="285">
        <v>0</v>
      </c>
      <c r="K1770" s="285">
        <v>0</v>
      </c>
      <c r="L1770" s="285">
        <v>0</v>
      </c>
      <c r="M1770" s="285"/>
      <c r="N1770" s="285">
        <v>0</v>
      </c>
    </row>
    <row r="1771" spans="1:14" x14ac:dyDescent="0.35">
      <c r="A1771" t="s">
        <v>527</v>
      </c>
      <c r="C1771" s="285">
        <v>14</v>
      </c>
      <c r="D1771" s="285" t="s">
        <v>553</v>
      </c>
      <c r="E1771" s="285"/>
      <c r="F1771" s="285">
        <v>0</v>
      </c>
      <c r="G1771" s="285">
        <v>0</v>
      </c>
      <c r="H1771" s="285">
        <v>0</v>
      </c>
      <c r="I1771" s="285"/>
      <c r="J1771" s="285">
        <v>0</v>
      </c>
      <c r="K1771" s="285">
        <v>0</v>
      </c>
      <c r="L1771" s="285">
        <v>0</v>
      </c>
      <c r="M1771" s="285"/>
      <c r="N1771" s="285">
        <v>0</v>
      </c>
    </row>
    <row r="1772" spans="1:14" x14ac:dyDescent="0.35">
      <c r="A1772" t="s">
        <v>527</v>
      </c>
      <c r="C1772" s="285">
        <v>15</v>
      </c>
      <c r="D1772" s="285" t="s">
        <v>554</v>
      </c>
      <c r="E1772" s="285"/>
      <c r="F1772" s="285">
        <v>0</v>
      </c>
      <c r="G1772" s="285">
        <v>0</v>
      </c>
      <c r="H1772" s="285">
        <v>0</v>
      </c>
      <c r="I1772" s="285"/>
      <c r="J1772" s="285">
        <v>0</v>
      </c>
      <c r="K1772" s="285">
        <v>0</v>
      </c>
      <c r="L1772" s="285">
        <v>0</v>
      </c>
      <c r="M1772" s="285"/>
      <c r="N1772" s="285">
        <v>0</v>
      </c>
    </row>
    <row r="1773" spans="1:14" x14ac:dyDescent="0.35">
      <c r="A1773" t="s">
        <v>527</v>
      </c>
      <c r="C1773" s="285"/>
      <c r="D1773" s="285" t="s">
        <v>555</v>
      </c>
      <c r="E1773" s="285"/>
      <c r="F1773" s="285">
        <v>0</v>
      </c>
      <c r="G1773" s="285">
        <v>0</v>
      </c>
      <c r="H1773" s="285">
        <v>0</v>
      </c>
      <c r="I1773" s="285"/>
      <c r="J1773" s="285">
        <v>0</v>
      </c>
      <c r="K1773" s="285">
        <v>0</v>
      </c>
      <c r="L1773" s="285">
        <v>0</v>
      </c>
      <c r="M1773" s="285"/>
      <c r="N1773" s="285">
        <v>0</v>
      </c>
    </row>
    <row r="1774" spans="1:14" x14ac:dyDescent="0.35">
      <c r="A1774" t="s">
        <v>527</v>
      </c>
      <c r="C1774" s="285">
        <v>16</v>
      </c>
      <c r="D1774" s="285" t="s">
        <v>550</v>
      </c>
      <c r="E1774" s="285"/>
      <c r="F1774" s="285">
        <v>0</v>
      </c>
      <c r="G1774" s="285">
        <v>0</v>
      </c>
      <c r="H1774" s="285">
        <v>0</v>
      </c>
      <c r="I1774" s="285"/>
      <c r="J1774" s="285">
        <v>0</v>
      </c>
      <c r="K1774" s="285">
        <v>0</v>
      </c>
      <c r="L1774" s="285">
        <v>0</v>
      </c>
      <c r="M1774" s="285"/>
      <c r="N1774" s="285">
        <v>0</v>
      </c>
    </row>
    <row r="1775" spans="1:14" x14ac:dyDescent="0.35">
      <c r="A1775" t="s">
        <v>527</v>
      </c>
      <c r="C1775" s="285">
        <v>17</v>
      </c>
      <c r="D1775" s="285" t="s">
        <v>556</v>
      </c>
      <c r="E1775" s="285"/>
      <c r="F1775" s="285">
        <v>0</v>
      </c>
      <c r="G1775" s="285">
        <v>0</v>
      </c>
      <c r="H1775" s="285">
        <v>0</v>
      </c>
      <c r="I1775" s="285"/>
      <c r="J1775" s="285">
        <v>0</v>
      </c>
      <c r="K1775" s="285">
        <v>0</v>
      </c>
      <c r="L1775" s="285">
        <v>0</v>
      </c>
      <c r="M1775" s="285"/>
      <c r="N1775" s="285">
        <v>0</v>
      </c>
    </row>
    <row r="1776" spans="1:14" x14ac:dyDescent="0.35">
      <c r="A1776" t="s">
        <v>527</v>
      </c>
      <c r="C1776" s="285">
        <v>18</v>
      </c>
      <c r="D1776" s="285" t="s">
        <v>557</v>
      </c>
      <c r="E1776" s="285"/>
      <c r="F1776" s="285">
        <v>0</v>
      </c>
      <c r="G1776" s="285">
        <v>0</v>
      </c>
      <c r="H1776" s="285">
        <v>0</v>
      </c>
      <c r="I1776" s="285"/>
      <c r="J1776" s="285">
        <v>0</v>
      </c>
      <c r="K1776" s="285">
        <v>0</v>
      </c>
      <c r="L1776" s="285">
        <v>0</v>
      </c>
      <c r="M1776" s="285"/>
      <c r="N1776" s="285">
        <v>0</v>
      </c>
    </row>
    <row r="1777" spans="1:14" x14ac:dyDescent="0.35">
      <c r="A1777" t="s">
        <v>527</v>
      </c>
      <c r="C1777" s="285">
        <v>19</v>
      </c>
      <c r="D1777" s="285" t="s">
        <v>558</v>
      </c>
      <c r="E1777" s="285"/>
      <c r="F1777" s="285">
        <v>0</v>
      </c>
      <c r="G1777" s="285">
        <v>0</v>
      </c>
      <c r="H1777" s="285">
        <v>0</v>
      </c>
      <c r="I1777" s="285"/>
      <c r="J1777" s="285">
        <v>0</v>
      </c>
      <c r="K1777" s="285">
        <v>0</v>
      </c>
      <c r="L1777" s="285">
        <v>0</v>
      </c>
      <c r="M1777" s="285"/>
      <c r="N1777" s="285">
        <v>0</v>
      </c>
    </row>
    <row r="1778" spans="1:14" x14ac:dyDescent="0.35">
      <c r="A1778" t="s">
        <v>527</v>
      </c>
      <c r="C1778" s="285">
        <v>20</v>
      </c>
      <c r="D1778" s="285" t="s">
        <v>559</v>
      </c>
      <c r="E1778" s="285"/>
      <c r="F1778" s="285">
        <v>0</v>
      </c>
      <c r="G1778" s="285">
        <v>0</v>
      </c>
      <c r="H1778" s="285">
        <v>0</v>
      </c>
      <c r="I1778" s="285"/>
      <c r="J1778" s="285">
        <v>0</v>
      </c>
      <c r="K1778" s="285">
        <v>0</v>
      </c>
      <c r="L1778" s="285">
        <v>0</v>
      </c>
      <c r="M1778" s="285"/>
      <c r="N1778" s="285">
        <v>0</v>
      </c>
    </row>
    <row r="1779" spans="1:14" x14ac:dyDescent="0.35">
      <c r="A1779" t="s">
        <v>527</v>
      </c>
      <c r="C1779" s="285">
        <v>21</v>
      </c>
      <c r="D1779" s="285" t="s">
        <v>560</v>
      </c>
      <c r="E1779" s="285"/>
      <c r="F1779" s="285">
        <v>0</v>
      </c>
      <c r="G1779" s="285">
        <v>0</v>
      </c>
      <c r="H1779" s="285">
        <v>0</v>
      </c>
      <c r="I1779" s="285"/>
      <c r="J1779" s="285">
        <v>0</v>
      </c>
      <c r="K1779" s="285">
        <v>0</v>
      </c>
      <c r="L1779" s="285">
        <v>0</v>
      </c>
      <c r="M1779" s="285"/>
      <c r="N1779" s="285">
        <v>0</v>
      </c>
    </row>
    <row r="1780" spans="1:14" x14ac:dyDescent="0.35">
      <c r="A1780" t="s">
        <v>527</v>
      </c>
      <c r="C1780" s="285">
        <v>22</v>
      </c>
      <c r="D1780" s="285" t="s">
        <v>561</v>
      </c>
      <c r="E1780" s="285"/>
      <c r="F1780" s="285">
        <v>0</v>
      </c>
      <c r="G1780" s="285">
        <v>0</v>
      </c>
      <c r="H1780" s="285">
        <v>0</v>
      </c>
      <c r="I1780" s="285"/>
      <c r="J1780" s="285">
        <v>0</v>
      </c>
      <c r="K1780" s="285">
        <v>0</v>
      </c>
      <c r="L1780" s="285">
        <v>0</v>
      </c>
      <c r="M1780" s="285"/>
      <c r="N1780" s="285">
        <v>0</v>
      </c>
    </row>
    <row r="1781" spans="1:14" x14ac:dyDescent="0.35">
      <c r="A1781" t="s">
        <v>527</v>
      </c>
      <c r="C1781" s="285">
        <v>23</v>
      </c>
      <c r="D1781" s="285" t="s">
        <v>562</v>
      </c>
      <c r="E1781" s="285"/>
      <c r="F1781" s="285">
        <v>0</v>
      </c>
      <c r="G1781" s="285">
        <v>0</v>
      </c>
      <c r="H1781" s="285">
        <v>0</v>
      </c>
      <c r="I1781" s="285"/>
      <c r="J1781" s="285">
        <v>0</v>
      </c>
      <c r="K1781" s="285">
        <v>0</v>
      </c>
      <c r="L1781" s="285">
        <v>0</v>
      </c>
      <c r="M1781" s="285"/>
      <c r="N1781" s="285">
        <v>0</v>
      </c>
    </row>
    <row r="1782" spans="1:14" x14ac:dyDescent="0.35">
      <c r="A1782" t="s">
        <v>527</v>
      </c>
      <c r="C1782" s="285">
        <v>24</v>
      </c>
      <c r="D1782" s="285" t="s">
        <v>563</v>
      </c>
      <c r="E1782" s="285"/>
      <c r="F1782" s="285">
        <v>0</v>
      </c>
      <c r="G1782" s="285">
        <v>0</v>
      </c>
      <c r="H1782" s="285">
        <v>0</v>
      </c>
      <c r="I1782" s="285"/>
      <c r="J1782" s="285">
        <v>0</v>
      </c>
      <c r="K1782" s="285">
        <v>0</v>
      </c>
      <c r="L1782" s="285">
        <v>0</v>
      </c>
      <c r="M1782" s="285"/>
      <c r="N1782" s="285">
        <v>0</v>
      </c>
    </row>
    <row r="1783" spans="1:14" x14ac:dyDescent="0.35">
      <c r="A1783" t="s">
        <v>527</v>
      </c>
      <c r="C1783" s="285">
        <v>25</v>
      </c>
      <c r="D1783" s="285" t="s">
        <v>564</v>
      </c>
      <c r="E1783" s="285"/>
      <c r="F1783" s="285">
        <v>0</v>
      </c>
      <c r="G1783" s="285">
        <v>0</v>
      </c>
      <c r="H1783" s="285">
        <v>0</v>
      </c>
      <c r="I1783" s="285"/>
      <c r="J1783" s="285">
        <v>0</v>
      </c>
      <c r="K1783" s="285">
        <v>0</v>
      </c>
      <c r="L1783" s="285">
        <v>0</v>
      </c>
      <c r="M1783" s="285"/>
      <c r="N1783" s="285">
        <v>0</v>
      </c>
    </row>
    <row r="1784" spans="1:14" x14ac:dyDescent="0.35">
      <c r="A1784" t="s">
        <v>527</v>
      </c>
      <c r="C1784" s="285"/>
      <c r="D1784" s="285" t="s">
        <v>565</v>
      </c>
      <c r="E1784" s="285"/>
      <c r="F1784" s="285">
        <v>3075859525</v>
      </c>
      <c r="G1784" s="285">
        <v>0</v>
      </c>
      <c r="H1784" s="285">
        <v>3075859525</v>
      </c>
      <c r="I1784" s="285"/>
      <c r="J1784" s="285">
        <v>1967163614</v>
      </c>
      <c r="K1784" s="285">
        <v>1060861755</v>
      </c>
      <c r="L1784" s="285">
        <v>3028025369</v>
      </c>
      <c r="M1784" s="285"/>
      <c r="N1784" s="285">
        <v>47834156</v>
      </c>
    </row>
    <row r="1785" spans="1:14" x14ac:dyDescent="0.35">
      <c r="A1785" t="s">
        <v>527</v>
      </c>
      <c r="C1785" s="285">
        <v>26</v>
      </c>
      <c r="D1785" s="285" t="s">
        <v>432</v>
      </c>
      <c r="E1785" s="285"/>
      <c r="F1785" s="285">
        <v>0</v>
      </c>
      <c r="G1785" s="285">
        <v>0</v>
      </c>
      <c r="H1785" s="285">
        <v>0</v>
      </c>
      <c r="I1785" s="285"/>
      <c r="J1785" s="285">
        <v>0</v>
      </c>
      <c r="K1785" s="285">
        <v>0</v>
      </c>
      <c r="L1785" s="285">
        <v>0</v>
      </c>
      <c r="M1785" s="285"/>
      <c r="N1785" s="285">
        <v>0</v>
      </c>
    </row>
    <row r="1786" spans="1:14" x14ac:dyDescent="0.35">
      <c r="A1786" t="s">
        <v>527</v>
      </c>
      <c r="C1786" s="285">
        <v>27</v>
      </c>
      <c r="D1786" s="285" t="s">
        <v>566</v>
      </c>
      <c r="E1786" s="285"/>
      <c r="F1786" s="285">
        <v>512768308</v>
      </c>
      <c r="G1786" s="285">
        <v>0</v>
      </c>
      <c r="H1786" s="285">
        <v>512768308</v>
      </c>
      <c r="I1786" s="285"/>
      <c r="J1786" s="285">
        <v>11687263</v>
      </c>
      <c r="K1786" s="285">
        <v>453801142</v>
      </c>
      <c r="L1786" s="285">
        <v>465488405</v>
      </c>
      <c r="M1786" s="285"/>
      <c r="N1786" s="285">
        <v>47279903</v>
      </c>
    </row>
    <row r="1787" spans="1:14" x14ac:dyDescent="0.35">
      <c r="A1787" t="s">
        <v>527</v>
      </c>
      <c r="C1787" s="285">
        <v>28</v>
      </c>
      <c r="D1787" s="285" t="s">
        <v>567</v>
      </c>
      <c r="E1787" s="285"/>
      <c r="F1787" s="285">
        <v>983581807</v>
      </c>
      <c r="G1787" s="285">
        <v>0</v>
      </c>
      <c r="H1787" s="285">
        <v>983581807</v>
      </c>
      <c r="I1787" s="285"/>
      <c r="J1787" s="285">
        <v>983581807</v>
      </c>
      <c r="K1787" s="285">
        <v>0</v>
      </c>
      <c r="L1787" s="285">
        <v>983581807</v>
      </c>
      <c r="M1787" s="285"/>
      <c r="N1787" s="285">
        <v>0</v>
      </c>
    </row>
    <row r="1788" spans="1:14" x14ac:dyDescent="0.35">
      <c r="A1788" t="s">
        <v>527</v>
      </c>
      <c r="C1788" s="285" t="s">
        <v>568</v>
      </c>
      <c r="D1788" s="285" t="s">
        <v>434</v>
      </c>
      <c r="E1788" s="285"/>
      <c r="F1788" s="285">
        <v>0</v>
      </c>
      <c r="G1788" s="285">
        <v>0</v>
      </c>
      <c r="H1788" s="285">
        <v>0</v>
      </c>
      <c r="I1788" s="285"/>
      <c r="J1788" s="285">
        <v>0</v>
      </c>
      <c r="K1788" s="285">
        <v>0</v>
      </c>
      <c r="L1788" s="285">
        <v>0</v>
      </c>
      <c r="M1788" s="285"/>
      <c r="N1788" s="285">
        <v>0</v>
      </c>
    </row>
    <row r="1789" spans="1:14" x14ac:dyDescent="0.35">
      <c r="A1789" t="s">
        <v>527</v>
      </c>
      <c r="C1789" s="285" t="s">
        <v>569</v>
      </c>
      <c r="D1789" s="285" t="s">
        <v>570</v>
      </c>
      <c r="E1789" s="285"/>
      <c r="F1789" s="285">
        <v>0</v>
      </c>
      <c r="G1789" s="285">
        <v>0</v>
      </c>
      <c r="H1789" s="285">
        <v>0</v>
      </c>
      <c r="I1789" s="285"/>
      <c r="J1789" s="285">
        <v>0</v>
      </c>
      <c r="K1789" s="285">
        <v>0</v>
      </c>
      <c r="L1789" s="285">
        <v>0</v>
      </c>
      <c r="M1789" s="285"/>
      <c r="N1789" s="285">
        <v>0</v>
      </c>
    </row>
    <row r="1790" spans="1:14" x14ac:dyDescent="0.35">
      <c r="A1790" t="s">
        <v>527</v>
      </c>
      <c r="C1790" s="285">
        <v>30</v>
      </c>
      <c r="D1790" s="285" t="s">
        <v>571</v>
      </c>
      <c r="E1790" s="285"/>
      <c r="F1790" s="285">
        <v>1578955157</v>
      </c>
      <c r="G1790" s="285">
        <v>0</v>
      </c>
      <c r="H1790" s="285">
        <v>1578955157</v>
      </c>
      <c r="I1790" s="285"/>
      <c r="J1790" s="285">
        <v>971894544</v>
      </c>
      <c r="K1790" s="285">
        <v>607060613</v>
      </c>
      <c r="L1790" s="285">
        <v>1578955157</v>
      </c>
      <c r="M1790" s="285"/>
      <c r="N1790" s="285">
        <v>0</v>
      </c>
    </row>
    <row r="1791" spans="1:14" x14ac:dyDescent="0.35">
      <c r="A1791" t="s">
        <v>527</v>
      </c>
      <c r="C1791" s="285">
        <v>31</v>
      </c>
      <c r="D1791" s="285" t="s">
        <v>572</v>
      </c>
      <c r="E1791" s="285"/>
      <c r="F1791" s="285">
        <v>0</v>
      </c>
      <c r="G1791" s="285">
        <v>0</v>
      </c>
      <c r="H1791" s="285">
        <v>0</v>
      </c>
      <c r="I1791" s="285"/>
      <c r="J1791" s="285">
        <v>0</v>
      </c>
      <c r="K1791" s="285">
        <v>0</v>
      </c>
      <c r="L1791" s="285">
        <v>0</v>
      </c>
      <c r="M1791" s="285"/>
      <c r="N1791" s="285">
        <v>0</v>
      </c>
    </row>
    <row r="1792" spans="1:14" x14ac:dyDescent="0.35">
      <c r="A1792" t="s">
        <v>527</v>
      </c>
      <c r="C1792" s="285">
        <v>32</v>
      </c>
      <c r="D1792" s="285" t="s">
        <v>573</v>
      </c>
      <c r="E1792" s="285"/>
      <c r="F1792" s="285">
        <v>554253</v>
      </c>
      <c r="G1792" s="285">
        <v>0</v>
      </c>
      <c r="H1792" s="285">
        <v>554253</v>
      </c>
      <c r="I1792" s="285"/>
      <c r="J1792" s="285">
        <v>0</v>
      </c>
      <c r="K1792" s="285">
        <v>0</v>
      </c>
      <c r="L1792" s="285">
        <v>0</v>
      </c>
      <c r="M1792" s="285"/>
      <c r="N1792" s="285">
        <v>554253</v>
      </c>
    </row>
    <row r="1793" spans="1:14" x14ac:dyDescent="0.35">
      <c r="A1793" t="s">
        <v>527</v>
      </c>
      <c r="C1793" s="285">
        <v>33</v>
      </c>
      <c r="D1793" s="285" t="s">
        <v>574</v>
      </c>
      <c r="E1793" s="285"/>
      <c r="F1793" s="285">
        <v>0</v>
      </c>
      <c r="G1793" s="285">
        <v>0</v>
      </c>
      <c r="H1793" s="285">
        <v>0</v>
      </c>
      <c r="I1793" s="285"/>
      <c r="J1793" s="285">
        <v>0</v>
      </c>
      <c r="K1793" s="285">
        <v>0</v>
      </c>
      <c r="L1793" s="285">
        <v>0</v>
      </c>
      <c r="M1793" s="285"/>
      <c r="N1793" s="285">
        <v>0</v>
      </c>
    </row>
    <row r="1794" spans="1:14" x14ac:dyDescent="0.35">
      <c r="A1794" t="s">
        <v>527</v>
      </c>
      <c r="C1794" s="285">
        <v>34</v>
      </c>
      <c r="D1794" s="285" t="s">
        <v>575</v>
      </c>
      <c r="E1794" s="285"/>
      <c r="F1794" s="285">
        <v>0</v>
      </c>
      <c r="G1794" s="285">
        <v>0</v>
      </c>
      <c r="H1794" s="285">
        <v>0</v>
      </c>
      <c r="I1794" s="285"/>
      <c r="J1794" s="285">
        <v>0</v>
      </c>
      <c r="K1794" s="285">
        <v>0</v>
      </c>
      <c r="L1794" s="285">
        <v>0</v>
      </c>
      <c r="M1794" s="285"/>
      <c r="N1794" s="285">
        <v>0</v>
      </c>
    </row>
    <row r="1795" spans="1:14" x14ac:dyDescent="0.35">
      <c r="A1795" t="s">
        <v>527</v>
      </c>
      <c r="C1795" s="285">
        <v>35</v>
      </c>
      <c r="D1795" s="285" t="s">
        <v>576</v>
      </c>
      <c r="E1795" s="285"/>
      <c r="F1795" s="285">
        <v>0</v>
      </c>
      <c r="G1795" s="285">
        <v>0</v>
      </c>
      <c r="H1795" s="285">
        <v>0</v>
      </c>
      <c r="I1795" s="285"/>
      <c r="J1795" s="285">
        <v>0</v>
      </c>
      <c r="K1795" s="285">
        <v>0</v>
      </c>
      <c r="L1795" s="285">
        <v>0</v>
      </c>
      <c r="M1795" s="285"/>
      <c r="N1795" s="285">
        <v>0</v>
      </c>
    </row>
    <row r="1796" spans="1:14" x14ac:dyDescent="0.35">
      <c r="A1796" t="s">
        <v>527</v>
      </c>
      <c r="C1796" s="285">
        <v>36</v>
      </c>
      <c r="D1796" s="285" t="s">
        <v>577</v>
      </c>
      <c r="E1796" s="285"/>
      <c r="F1796" s="285">
        <v>0</v>
      </c>
      <c r="G1796" s="285">
        <v>0</v>
      </c>
      <c r="H1796" s="285">
        <v>0</v>
      </c>
      <c r="I1796" s="285"/>
      <c r="J1796" s="285">
        <v>0</v>
      </c>
      <c r="K1796" s="285">
        <v>0</v>
      </c>
      <c r="L1796" s="285">
        <v>0</v>
      </c>
      <c r="M1796" s="285"/>
      <c r="N1796" s="285">
        <v>0</v>
      </c>
    </row>
    <row r="1797" spans="1:14" x14ac:dyDescent="0.35">
      <c r="A1797" t="s">
        <v>527</v>
      </c>
      <c r="C1797" s="285">
        <v>37</v>
      </c>
      <c r="D1797" s="285" t="s">
        <v>578</v>
      </c>
      <c r="E1797" s="285"/>
      <c r="F1797" s="285">
        <v>0</v>
      </c>
      <c r="G1797" s="285">
        <v>0</v>
      </c>
      <c r="H1797" s="285">
        <v>0</v>
      </c>
      <c r="I1797" s="285"/>
      <c r="J1797" s="285">
        <v>0</v>
      </c>
      <c r="K1797" s="285">
        <v>0</v>
      </c>
      <c r="L1797" s="285">
        <v>0</v>
      </c>
      <c r="M1797" s="285"/>
      <c r="N1797" s="285">
        <v>0</v>
      </c>
    </row>
    <row r="1798" spans="1:14" x14ac:dyDescent="0.35">
      <c r="A1798" t="s">
        <v>527</v>
      </c>
      <c r="C1798" s="285">
        <v>38</v>
      </c>
      <c r="D1798" s="285" t="s">
        <v>579</v>
      </c>
      <c r="E1798" s="285"/>
      <c r="F1798" s="285">
        <v>0</v>
      </c>
      <c r="G1798" s="285">
        <v>0</v>
      </c>
      <c r="H1798" s="285">
        <v>0</v>
      </c>
      <c r="I1798" s="285"/>
      <c r="J1798" s="285">
        <v>0</v>
      </c>
      <c r="K1798" s="285">
        <v>0</v>
      </c>
      <c r="L1798" s="285">
        <v>0</v>
      </c>
      <c r="M1798" s="285"/>
      <c r="N1798" s="285">
        <v>0</v>
      </c>
    </row>
    <row r="1799" spans="1:14" x14ac:dyDescent="0.35">
      <c r="A1799" t="s">
        <v>527</v>
      </c>
      <c r="C1799" s="285">
        <v>39</v>
      </c>
      <c r="D1799" s="285" t="s">
        <v>580</v>
      </c>
      <c r="E1799" s="285"/>
      <c r="F1799" s="285">
        <v>0</v>
      </c>
      <c r="G1799" s="285">
        <v>0</v>
      </c>
      <c r="H1799" s="285">
        <v>0</v>
      </c>
      <c r="I1799" s="285"/>
      <c r="J1799" s="285">
        <v>0</v>
      </c>
      <c r="K1799" s="285">
        <v>0</v>
      </c>
      <c r="L1799" s="285">
        <v>0</v>
      </c>
      <c r="M1799" s="285"/>
      <c r="N1799" s="285">
        <v>0</v>
      </c>
    </row>
    <row r="1800" spans="1:14" x14ac:dyDescent="0.35">
      <c r="A1800" t="s">
        <v>527</v>
      </c>
      <c r="C1800" s="285"/>
      <c r="D1800" s="285" t="s">
        <v>581</v>
      </c>
      <c r="E1800" s="285"/>
      <c r="F1800" s="285">
        <v>0</v>
      </c>
      <c r="G1800" s="285">
        <v>0</v>
      </c>
      <c r="H1800" s="285">
        <v>0</v>
      </c>
      <c r="I1800" s="285"/>
      <c r="J1800" s="285">
        <v>0</v>
      </c>
      <c r="K1800" s="285">
        <v>0</v>
      </c>
      <c r="L1800" s="285">
        <v>0</v>
      </c>
      <c r="M1800" s="285"/>
      <c r="N1800" s="285">
        <v>0</v>
      </c>
    </row>
    <row r="1801" spans="1:14" x14ac:dyDescent="0.35">
      <c r="A1801" t="s">
        <v>527</v>
      </c>
      <c r="C1801" s="285">
        <v>40</v>
      </c>
      <c r="D1801" s="285" t="s">
        <v>582</v>
      </c>
      <c r="E1801" s="285"/>
      <c r="F1801" s="285">
        <v>0</v>
      </c>
      <c r="G1801" s="285">
        <v>0</v>
      </c>
      <c r="H1801" s="285">
        <v>0</v>
      </c>
      <c r="I1801" s="285"/>
      <c r="J1801" s="285">
        <v>0</v>
      </c>
      <c r="K1801" s="285">
        <v>0</v>
      </c>
      <c r="L1801" s="285">
        <v>0</v>
      </c>
      <c r="M1801" s="285"/>
      <c r="N1801" s="285">
        <v>0</v>
      </c>
    </row>
    <row r="1802" spans="1:14" x14ac:dyDescent="0.35">
      <c r="A1802" t="s">
        <v>527</v>
      </c>
      <c r="C1802" s="285">
        <v>41</v>
      </c>
      <c r="D1802" s="285" t="s">
        <v>583</v>
      </c>
      <c r="E1802" s="285"/>
      <c r="F1802" s="285">
        <v>0</v>
      </c>
      <c r="G1802" s="285">
        <v>0</v>
      </c>
      <c r="H1802" s="285">
        <v>0</v>
      </c>
      <c r="I1802" s="285"/>
      <c r="J1802" s="285">
        <v>0</v>
      </c>
      <c r="K1802" s="285">
        <v>0</v>
      </c>
      <c r="L1802" s="285">
        <v>0</v>
      </c>
      <c r="M1802" s="285"/>
      <c r="N1802" s="285">
        <v>0</v>
      </c>
    </row>
    <row r="1803" spans="1:14" x14ac:dyDescent="0.35">
      <c r="A1803" t="s">
        <v>527</v>
      </c>
      <c r="C1803" s="285">
        <v>42</v>
      </c>
      <c r="D1803" s="285" t="s">
        <v>584</v>
      </c>
      <c r="E1803" s="285"/>
      <c r="F1803" s="285">
        <v>0</v>
      </c>
      <c r="G1803" s="285">
        <v>0</v>
      </c>
      <c r="H1803" s="285">
        <v>0</v>
      </c>
      <c r="I1803" s="285"/>
      <c r="J1803" s="285">
        <v>0</v>
      </c>
      <c r="K1803" s="285">
        <v>0</v>
      </c>
      <c r="L1803" s="285">
        <v>0</v>
      </c>
      <c r="M1803" s="285"/>
      <c r="N1803" s="285">
        <v>0</v>
      </c>
    </row>
    <row r="1804" spans="1:14" x14ac:dyDescent="0.35">
      <c r="A1804" t="s">
        <v>527</v>
      </c>
      <c r="C1804" s="285">
        <v>43</v>
      </c>
      <c r="D1804" s="285" t="s">
        <v>585</v>
      </c>
      <c r="E1804" s="285"/>
      <c r="F1804" s="285">
        <v>0</v>
      </c>
      <c r="G1804" s="285">
        <v>0</v>
      </c>
      <c r="H1804" s="285">
        <v>0</v>
      </c>
      <c r="I1804" s="285"/>
      <c r="J1804" s="285">
        <v>0</v>
      </c>
      <c r="K1804" s="285">
        <v>0</v>
      </c>
      <c r="L1804" s="285">
        <v>0</v>
      </c>
      <c r="M1804" s="285"/>
      <c r="N1804" s="285">
        <v>0</v>
      </c>
    </row>
    <row r="1805" spans="1:14" x14ac:dyDescent="0.35">
      <c r="A1805" t="s">
        <v>527</v>
      </c>
      <c r="C1805" s="285">
        <v>44</v>
      </c>
      <c r="D1805" s="285" t="s">
        <v>586</v>
      </c>
      <c r="E1805" s="285"/>
      <c r="F1805" s="285">
        <v>0</v>
      </c>
      <c r="G1805" s="285">
        <v>0</v>
      </c>
      <c r="H1805" s="285">
        <v>0</v>
      </c>
      <c r="I1805" s="285"/>
      <c r="J1805" s="285">
        <v>0</v>
      </c>
      <c r="K1805" s="285">
        <v>0</v>
      </c>
      <c r="L1805" s="285">
        <v>0</v>
      </c>
      <c r="M1805" s="285"/>
      <c r="N1805" s="285">
        <v>0</v>
      </c>
    </row>
    <row r="1806" spans="1:14" x14ac:dyDescent="0.35">
      <c r="A1806" t="s">
        <v>527</v>
      </c>
      <c r="C1806" s="285">
        <v>45</v>
      </c>
      <c r="D1806" s="285" t="s">
        <v>587</v>
      </c>
      <c r="E1806" s="285"/>
      <c r="F1806" s="285">
        <v>0</v>
      </c>
      <c r="G1806" s="285">
        <v>0</v>
      </c>
      <c r="H1806" s="285">
        <v>0</v>
      </c>
      <c r="I1806" s="285"/>
      <c r="J1806" s="285">
        <v>0</v>
      </c>
      <c r="K1806" s="285">
        <v>0</v>
      </c>
      <c r="L1806" s="285">
        <v>0</v>
      </c>
      <c r="M1806" s="285"/>
      <c r="N1806" s="285">
        <v>0</v>
      </c>
    </row>
    <row r="1807" spans="1:14" x14ac:dyDescent="0.35">
      <c r="A1807" t="s">
        <v>527</v>
      </c>
      <c r="C1807" s="285">
        <v>46</v>
      </c>
      <c r="D1807" s="285" t="s">
        <v>588</v>
      </c>
      <c r="E1807" s="285"/>
      <c r="F1807" s="285">
        <v>0</v>
      </c>
      <c r="G1807" s="285">
        <v>0</v>
      </c>
      <c r="H1807" s="285">
        <v>0</v>
      </c>
      <c r="I1807" s="285"/>
      <c r="J1807" s="285">
        <v>0</v>
      </c>
      <c r="K1807" s="285">
        <v>0</v>
      </c>
      <c r="L1807" s="285">
        <v>0</v>
      </c>
      <c r="M1807" s="285"/>
      <c r="N1807" s="285">
        <v>0</v>
      </c>
    </row>
    <row r="1808" spans="1:14" x14ac:dyDescent="0.35">
      <c r="A1808" t="s">
        <v>527</v>
      </c>
      <c r="C1808" s="285">
        <v>47</v>
      </c>
      <c r="D1808" s="285" t="s">
        <v>589</v>
      </c>
      <c r="E1808" s="285"/>
      <c r="F1808" s="285">
        <v>0</v>
      </c>
      <c r="G1808" s="285">
        <v>0</v>
      </c>
      <c r="H1808" s="285">
        <v>0</v>
      </c>
      <c r="I1808" s="285"/>
      <c r="J1808" s="285">
        <v>0</v>
      </c>
      <c r="K1808" s="285">
        <v>0</v>
      </c>
      <c r="L1808" s="285">
        <v>0</v>
      </c>
      <c r="M1808" s="285"/>
      <c r="N1808" s="285">
        <v>0</v>
      </c>
    </row>
    <row r="1809" spans="1:14" x14ac:dyDescent="0.35">
      <c r="A1809" t="s">
        <v>527</v>
      </c>
      <c r="C1809" s="285"/>
      <c r="D1809" s="285" t="s">
        <v>590</v>
      </c>
      <c r="E1809" s="285"/>
      <c r="F1809" s="285">
        <v>0</v>
      </c>
      <c r="G1809" s="285">
        <v>0</v>
      </c>
      <c r="H1809" s="285">
        <v>0</v>
      </c>
      <c r="I1809" s="285"/>
      <c r="J1809" s="285">
        <v>0</v>
      </c>
      <c r="K1809" s="285">
        <v>0</v>
      </c>
      <c r="L1809" s="285">
        <v>0</v>
      </c>
      <c r="M1809" s="285"/>
      <c r="N1809" s="285">
        <v>0</v>
      </c>
    </row>
    <row r="1810" spans="1:14" x14ac:dyDescent="0.35">
      <c r="A1810" t="s">
        <v>527</v>
      </c>
      <c r="C1810" s="285">
        <v>48</v>
      </c>
      <c r="D1810" s="285" t="s">
        <v>229</v>
      </c>
      <c r="E1810" s="285"/>
      <c r="F1810" s="285">
        <v>0</v>
      </c>
      <c r="G1810" s="285">
        <v>0</v>
      </c>
      <c r="H1810" s="285">
        <v>0</v>
      </c>
      <c r="I1810" s="285"/>
      <c r="J1810" s="285">
        <v>0</v>
      </c>
      <c r="K1810" s="285">
        <v>0</v>
      </c>
      <c r="L1810" s="285">
        <v>0</v>
      </c>
      <c r="M1810" s="285"/>
      <c r="N1810" s="285">
        <v>0</v>
      </c>
    </row>
    <row r="1811" spans="1:14" x14ac:dyDescent="0.35">
      <c r="A1811" t="s">
        <v>527</v>
      </c>
      <c r="C1811" s="285">
        <v>49</v>
      </c>
      <c r="D1811" s="285" t="s">
        <v>591</v>
      </c>
      <c r="E1811" s="285"/>
      <c r="F1811" s="285">
        <v>0</v>
      </c>
      <c r="G1811" s="285">
        <v>0</v>
      </c>
      <c r="H1811" s="285">
        <v>0</v>
      </c>
      <c r="I1811" s="285"/>
      <c r="J1811" s="285">
        <v>0</v>
      </c>
      <c r="K1811" s="285">
        <v>0</v>
      </c>
      <c r="L1811" s="285">
        <v>0</v>
      </c>
      <c r="M1811" s="285"/>
      <c r="N1811" s="285">
        <v>0</v>
      </c>
    </row>
    <row r="1812" spans="1:14" x14ac:dyDescent="0.35">
      <c r="A1812" t="s">
        <v>527</v>
      </c>
      <c r="C1812" s="285">
        <v>50</v>
      </c>
      <c r="D1812" s="285" t="s">
        <v>592</v>
      </c>
      <c r="E1812" s="285"/>
      <c r="F1812" s="285">
        <v>0</v>
      </c>
      <c r="G1812" s="285">
        <v>0</v>
      </c>
      <c r="H1812" s="285">
        <v>0</v>
      </c>
      <c r="I1812" s="285"/>
      <c r="J1812" s="285">
        <v>0</v>
      </c>
      <c r="K1812" s="285">
        <v>0</v>
      </c>
      <c r="L1812" s="285">
        <v>0</v>
      </c>
      <c r="M1812" s="285"/>
      <c r="N1812" s="285">
        <v>0</v>
      </c>
    </row>
    <row r="1813" spans="1:14" x14ac:dyDescent="0.35">
      <c r="A1813" t="s">
        <v>527</v>
      </c>
      <c r="C1813" s="285"/>
      <c r="D1813" s="285" t="s">
        <v>593</v>
      </c>
      <c r="E1813" s="285"/>
      <c r="F1813" s="285">
        <v>0</v>
      </c>
      <c r="G1813" s="285">
        <v>0</v>
      </c>
      <c r="H1813" s="285">
        <v>0</v>
      </c>
      <c r="I1813" s="285"/>
      <c r="J1813" s="285">
        <v>0</v>
      </c>
      <c r="K1813" s="285">
        <v>0</v>
      </c>
      <c r="L1813" s="285">
        <v>0</v>
      </c>
      <c r="M1813" s="285"/>
      <c r="N1813" s="285">
        <v>0</v>
      </c>
    </row>
    <row r="1814" spans="1:14" x14ac:dyDescent="0.35">
      <c r="A1814" t="s">
        <v>527</v>
      </c>
      <c r="C1814" s="285">
        <v>51</v>
      </c>
      <c r="D1814" s="285" t="s">
        <v>594</v>
      </c>
      <c r="E1814" s="285"/>
      <c r="F1814" s="285">
        <v>0</v>
      </c>
      <c r="G1814" s="285">
        <v>0</v>
      </c>
      <c r="H1814" s="285">
        <v>0</v>
      </c>
      <c r="I1814" s="285"/>
      <c r="J1814" s="285">
        <v>0</v>
      </c>
      <c r="K1814" s="285">
        <v>0</v>
      </c>
      <c r="L1814" s="285">
        <v>0</v>
      </c>
      <c r="M1814" s="285"/>
      <c r="N1814" s="285">
        <v>0</v>
      </c>
    </row>
    <row r="1815" spans="1:14" x14ac:dyDescent="0.35">
      <c r="A1815" t="s">
        <v>527</v>
      </c>
      <c r="C1815" s="285">
        <v>52</v>
      </c>
      <c r="D1815" s="285" t="s">
        <v>592</v>
      </c>
      <c r="E1815" s="285"/>
      <c r="F1815" s="285">
        <v>0</v>
      </c>
      <c r="G1815" s="285">
        <v>0</v>
      </c>
      <c r="H1815" s="285">
        <v>0</v>
      </c>
      <c r="I1815" s="285"/>
      <c r="J1815" s="285">
        <v>0</v>
      </c>
      <c r="K1815" s="285">
        <v>0</v>
      </c>
      <c r="L1815" s="285">
        <v>0</v>
      </c>
      <c r="M1815" s="285"/>
      <c r="N1815" s="285">
        <v>0</v>
      </c>
    </row>
    <row r="1816" spans="1:14" x14ac:dyDescent="0.35">
      <c r="A1816" t="s">
        <v>527</v>
      </c>
      <c r="C1816" s="285"/>
      <c r="D1816" s="285" t="s">
        <v>595</v>
      </c>
      <c r="E1816" s="285"/>
      <c r="F1816" s="285">
        <v>446040</v>
      </c>
      <c r="G1816" s="285">
        <v>0</v>
      </c>
      <c r="H1816" s="285">
        <v>446040</v>
      </c>
      <c r="I1816" s="285"/>
      <c r="J1816" s="285">
        <v>325080</v>
      </c>
      <c r="K1816" s="285">
        <v>0</v>
      </c>
      <c r="L1816" s="285">
        <v>325080</v>
      </c>
      <c r="M1816" s="285"/>
      <c r="N1816" s="285">
        <v>120960</v>
      </c>
    </row>
    <row r="1817" spans="1:14" x14ac:dyDescent="0.35">
      <c r="A1817" t="s">
        <v>527</v>
      </c>
      <c r="C1817" s="285">
        <v>53</v>
      </c>
      <c r="D1817" s="285" t="s">
        <v>596</v>
      </c>
      <c r="E1817" s="285"/>
      <c r="F1817" s="285">
        <v>446040</v>
      </c>
      <c r="G1817" s="285">
        <v>0</v>
      </c>
      <c r="H1817" s="285">
        <v>446040</v>
      </c>
      <c r="I1817" s="285"/>
      <c r="J1817" s="285">
        <v>325080</v>
      </c>
      <c r="K1817" s="285">
        <v>0</v>
      </c>
      <c r="L1817" s="285">
        <v>325080</v>
      </c>
      <c r="M1817" s="285"/>
      <c r="N1817" s="285">
        <v>120960</v>
      </c>
    </row>
    <row r="1818" spans="1:14" x14ac:dyDescent="0.35">
      <c r="A1818" t="s">
        <v>527</v>
      </c>
      <c r="C1818" s="285"/>
      <c r="D1818" s="285" t="s">
        <v>597</v>
      </c>
      <c r="E1818" s="285"/>
      <c r="F1818" s="285">
        <v>6796800</v>
      </c>
      <c r="G1818" s="285">
        <v>0</v>
      </c>
      <c r="H1818" s="285">
        <v>6796800</v>
      </c>
      <c r="I1818" s="285"/>
      <c r="J1818" s="285">
        <v>6796800</v>
      </c>
      <c r="K1818" s="285">
        <v>0</v>
      </c>
      <c r="L1818" s="285">
        <v>6796800</v>
      </c>
      <c r="M1818" s="285"/>
      <c r="N1818" s="285">
        <v>0</v>
      </c>
    </row>
    <row r="1819" spans="1:14" x14ac:dyDescent="0.35">
      <c r="A1819" t="s">
        <v>527</v>
      </c>
      <c r="C1819" s="285">
        <v>54</v>
      </c>
      <c r="D1819" s="285" t="s">
        <v>598</v>
      </c>
      <c r="E1819" s="285"/>
      <c r="F1819" s="285">
        <v>6796800</v>
      </c>
      <c r="G1819" s="285">
        <v>0</v>
      </c>
      <c r="H1819" s="285">
        <v>6796800</v>
      </c>
      <c r="I1819" s="285"/>
      <c r="J1819" s="285">
        <v>6796800</v>
      </c>
      <c r="K1819" s="285">
        <v>0</v>
      </c>
      <c r="L1819" s="285">
        <v>6796800</v>
      </c>
      <c r="M1819" s="285"/>
      <c r="N1819" s="285">
        <v>0</v>
      </c>
    </row>
    <row r="1820" spans="1:14" x14ac:dyDescent="0.35">
      <c r="A1820" t="s">
        <v>527</v>
      </c>
      <c r="C1820" s="285"/>
      <c r="D1820" s="285" t="s">
        <v>359</v>
      </c>
      <c r="E1820" s="285"/>
      <c r="F1820" s="285">
        <v>0</v>
      </c>
      <c r="G1820" s="285">
        <v>0</v>
      </c>
      <c r="H1820" s="285">
        <v>0</v>
      </c>
      <c r="I1820" s="285">
        <v>808920</v>
      </c>
      <c r="J1820" s="285">
        <v>0</v>
      </c>
      <c r="K1820" s="285">
        <v>0</v>
      </c>
      <c r="L1820" s="285">
        <v>0</v>
      </c>
      <c r="M1820" s="285"/>
      <c r="N1820" s="285">
        <v>0</v>
      </c>
    </row>
    <row r="1821" spans="1:14" x14ac:dyDescent="0.35">
      <c r="A1821" t="s">
        <v>527</v>
      </c>
      <c r="C1821" s="285">
        <v>55</v>
      </c>
      <c r="D1821" s="285" t="s">
        <v>599</v>
      </c>
      <c r="E1821" s="285"/>
      <c r="F1821" s="285"/>
      <c r="G1821" s="285">
        <v>0</v>
      </c>
      <c r="H1821" s="285">
        <v>0</v>
      </c>
      <c r="I1821" s="285"/>
      <c r="J1821" s="285">
        <v>0</v>
      </c>
      <c r="K1821" s="285">
        <v>0</v>
      </c>
      <c r="L1821" s="285">
        <v>0</v>
      </c>
      <c r="M1821" s="285"/>
      <c r="N1821" s="285">
        <v>0</v>
      </c>
    </row>
  </sheetData>
  <autoFilter ref="A1:O1821" xr:uid="{00000000-0009-0000-0000-000006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32"/>
  <sheetViews>
    <sheetView workbookViewId="0">
      <pane ySplit="1" topLeftCell="A2" activePane="bottomLeft" state="frozen"/>
      <selection activeCell="E1335" sqref="E1335"/>
      <selection pane="bottomLeft" activeCell="E1335" sqref="E1335"/>
    </sheetView>
  </sheetViews>
  <sheetFormatPr defaultColWidth="11.453125" defaultRowHeight="12" x14ac:dyDescent="0.35"/>
  <cols>
    <col min="1" max="1" width="4.1796875" style="287" bestFit="1" customWidth="1"/>
    <col min="2" max="2" width="69.81640625" style="287" bestFit="1" customWidth="1"/>
    <col min="3" max="3" width="6.1796875" style="287" customWidth="1"/>
    <col min="4" max="4" width="45.54296875" style="287" bestFit="1" customWidth="1"/>
    <col min="5" max="5" width="56.453125" style="287" bestFit="1" customWidth="1"/>
    <col min="6" max="6" width="14.81640625" style="288" bestFit="1" customWidth="1"/>
    <col min="7" max="16384" width="11.453125" style="287"/>
  </cols>
  <sheetData>
    <row r="1" spans="1:6" x14ac:dyDescent="0.35">
      <c r="A1" s="287" t="s">
        <v>527</v>
      </c>
      <c r="B1" s="287" t="s">
        <v>527</v>
      </c>
      <c r="C1" s="287" t="s">
        <v>625</v>
      </c>
      <c r="D1" s="287" t="s">
        <v>626</v>
      </c>
      <c r="E1" s="287" t="s">
        <v>530</v>
      </c>
      <c r="F1" s="288" t="s">
        <v>536</v>
      </c>
    </row>
    <row r="2" spans="1:6" x14ac:dyDescent="0.35">
      <c r="A2" s="287" t="s">
        <v>527</v>
      </c>
      <c r="B2" s="289" t="s">
        <v>528</v>
      </c>
      <c r="C2" s="287" t="s">
        <v>565</v>
      </c>
      <c r="D2" s="289" t="str">
        <f>VLOOKUP(C2,Feuil3!A:B,2,0)</f>
        <v>Direction Générale des Impôts et des Domaines</v>
      </c>
      <c r="E2" s="287" t="s">
        <v>566</v>
      </c>
      <c r="F2" s="288">
        <v>24630526</v>
      </c>
    </row>
    <row r="3" spans="1:6" x14ac:dyDescent="0.35">
      <c r="A3" s="287" t="s">
        <v>527</v>
      </c>
      <c r="B3" s="289" t="s">
        <v>528</v>
      </c>
      <c r="C3" s="287" t="s">
        <v>565</v>
      </c>
      <c r="D3" s="289" t="str">
        <f>VLOOKUP(C3,Feuil3!A:B,2,0)</f>
        <v>Direction Générale des Impôts et des Domaines</v>
      </c>
      <c r="E3" s="287" t="s">
        <v>570</v>
      </c>
      <c r="F3" s="288">
        <v>542274</v>
      </c>
    </row>
    <row r="4" spans="1:6" x14ac:dyDescent="0.35">
      <c r="A4" s="287" t="s">
        <v>527</v>
      </c>
      <c r="B4" s="289" t="s">
        <v>528</v>
      </c>
      <c r="C4" s="287" t="s">
        <v>565</v>
      </c>
      <c r="D4" s="289" t="str">
        <f>VLOOKUP(C4,Feuil3!A:B,2,0)</f>
        <v>Direction Générale des Impôts et des Domaines</v>
      </c>
      <c r="E4" s="287" t="s">
        <v>573</v>
      </c>
      <c r="F4" s="288">
        <v>248274</v>
      </c>
    </row>
    <row r="5" spans="1:6" x14ac:dyDescent="0.35">
      <c r="A5" s="287" t="s">
        <v>527</v>
      </c>
      <c r="B5" s="289" t="s">
        <v>528</v>
      </c>
      <c r="C5" s="287" t="s">
        <v>581</v>
      </c>
      <c r="D5" s="289" t="str">
        <f>VLOOKUP(C5,Feuil3!A:B,2,0)</f>
        <v>Direction Générale des Douanes</v>
      </c>
      <c r="E5" s="287" t="s">
        <v>587</v>
      </c>
      <c r="F5" s="288">
        <v>268380</v>
      </c>
    </row>
    <row r="6" spans="1:6" x14ac:dyDescent="0.35">
      <c r="A6" s="287" t="s">
        <v>527</v>
      </c>
      <c r="B6" s="289" t="s">
        <v>528</v>
      </c>
      <c r="C6" s="287" t="s">
        <v>595</v>
      </c>
      <c r="D6" s="289" t="str">
        <f>VLOOKUP(C6,Feuil3!A:B,2,0)</f>
        <v xml:space="preserve">Caisse de Sécurité Sociale </v>
      </c>
      <c r="E6" s="287" t="s">
        <v>596</v>
      </c>
      <c r="F6" s="288">
        <v>1013040</v>
      </c>
    </row>
    <row r="7" spans="1:6" x14ac:dyDescent="0.35">
      <c r="A7" s="287" t="s">
        <v>527</v>
      </c>
      <c r="B7" s="289" t="s">
        <v>528</v>
      </c>
      <c r="C7" s="287" t="s">
        <v>597</v>
      </c>
      <c r="D7" s="289" t="str">
        <f>VLOOKUP(C7,Feuil3!A:B,2,0)</f>
        <v>Institution de Prévoyance Retraite du Sénégal</v>
      </c>
      <c r="E7" s="287" t="s">
        <v>598</v>
      </c>
      <c r="F7" s="288">
        <v>5799319</v>
      </c>
    </row>
    <row r="8" spans="1:6" x14ac:dyDescent="0.35">
      <c r="A8" s="287" t="s">
        <v>527</v>
      </c>
      <c r="B8" s="289" t="s">
        <v>600</v>
      </c>
      <c r="C8" s="287" t="s">
        <v>541</v>
      </c>
      <c r="D8" s="289" t="str">
        <f>VLOOKUP(C8,Feuil3!A:B,2,0)</f>
        <v>Direction des Mines et de la Géologie</v>
      </c>
      <c r="E8" s="287" t="s">
        <v>542</v>
      </c>
      <c r="F8" s="288">
        <v>198099386</v>
      </c>
    </row>
    <row r="9" spans="1:6" x14ac:dyDescent="0.35">
      <c r="A9" s="287" t="s">
        <v>527</v>
      </c>
      <c r="B9" s="289" t="s">
        <v>600</v>
      </c>
      <c r="C9" s="287" t="s">
        <v>541</v>
      </c>
      <c r="D9" s="289" t="str">
        <f>VLOOKUP(C9,Feuil3!A:B,2,0)</f>
        <v>Direction des Mines et de la Géologie</v>
      </c>
      <c r="E9" s="287" t="s">
        <v>543</v>
      </c>
      <c r="F9" s="288">
        <v>20060000</v>
      </c>
    </row>
    <row r="10" spans="1:6" x14ac:dyDescent="0.35">
      <c r="A10" s="287" t="s">
        <v>527</v>
      </c>
      <c r="B10" s="289" t="s">
        <v>600</v>
      </c>
      <c r="C10" s="287" t="s">
        <v>541</v>
      </c>
      <c r="D10" s="289" t="str">
        <f>VLOOKUP(C10,Feuil3!A:B,2,0)</f>
        <v>Direction des Mines et de la Géologie</v>
      </c>
      <c r="E10" s="287" t="s">
        <v>544</v>
      </c>
      <c r="F10" s="288">
        <v>14625000</v>
      </c>
    </row>
    <row r="11" spans="1:6" x14ac:dyDescent="0.35">
      <c r="A11" s="287" t="s">
        <v>527</v>
      </c>
      <c r="B11" s="289" t="s">
        <v>600</v>
      </c>
      <c r="C11" s="287" t="s">
        <v>555</v>
      </c>
      <c r="D11" s="289" t="str">
        <f>VLOOKUP(C11,Feuil3!A:B,2,0)</f>
        <v>Direction Générale de la Comptabilité Publique et du Trésor</v>
      </c>
      <c r="E11" s="287" t="s">
        <v>556</v>
      </c>
      <c r="F11" s="288">
        <v>1308000000</v>
      </c>
    </row>
    <row r="12" spans="1:6" x14ac:dyDescent="0.35">
      <c r="A12" s="287" t="s">
        <v>527</v>
      </c>
      <c r="B12" s="289" t="s">
        <v>600</v>
      </c>
      <c r="C12" s="287" t="s">
        <v>565</v>
      </c>
      <c r="D12" s="289" t="str">
        <f>VLOOKUP(C12,Feuil3!A:B,2,0)</f>
        <v>Direction Générale des Impôts et des Domaines</v>
      </c>
      <c r="E12" s="287" t="s">
        <v>432</v>
      </c>
      <c r="F12" s="288">
        <v>15749725217</v>
      </c>
    </row>
    <row r="13" spans="1:6" x14ac:dyDescent="0.35">
      <c r="A13" s="287" t="s">
        <v>527</v>
      </c>
      <c r="B13" s="289" t="s">
        <v>600</v>
      </c>
      <c r="C13" s="287" t="s">
        <v>565</v>
      </c>
      <c r="D13" s="289" t="str">
        <f>VLOOKUP(C13,Feuil3!A:B,2,0)</f>
        <v>Direction Générale des Impôts et des Domaines</v>
      </c>
      <c r="E13" s="287" t="s">
        <v>566</v>
      </c>
      <c r="F13" s="288">
        <v>1519490223</v>
      </c>
    </row>
    <row r="14" spans="1:6" x14ac:dyDescent="0.35">
      <c r="A14" s="287" t="s">
        <v>527</v>
      </c>
      <c r="B14" s="289" t="s">
        <v>600</v>
      </c>
      <c r="C14" s="287" t="s">
        <v>565</v>
      </c>
      <c r="D14" s="289" t="str">
        <f>VLOOKUP(C14,Feuil3!A:B,2,0)</f>
        <v>Direction Générale des Impôts et des Domaines</v>
      </c>
      <c r="E14" s="287" t="s">
        <v>567</v>
      </c>
      <c r="F14" s="288">
        <v>4127788</v>
      </c>
    </row>
    <row r="15" spans="1:6" x14ac:dyDescent="0.35">
      <c r="A15" s="287" t="s">
        <v>527</v>
      </c>
      <c r="B15" s="289" t="s">
        <v>600</v>
      </c>
      <c r="C15" s="287" t="s">
        <v>565</v>
      </c>
      <c r="D15" s="289" t="str">
        <f>VLOOKUP(C15,Feuil3!A:B,2,0)</f>
        <v>Direction Générale des Impôts et des Domaines</v>
      </c>
      <c r="E15" s="287" t="s">
        <v>570</v>
      </c>
      <c r="F15" s="288">
        <v>4127788</v>
      </c>
    </row>
    <row r="16" spans="1:6" x14ac:dyDescent="0.35">
      <c r="A16" s="287" t="s">
        <v>527</v>
      </c>
      <c r="B16" s="289" t="s">
        <v>600</v>
      </c>
      <c r="C16" s="287" t="s">
        <v>565</v>
      </c>
      <c r="D16" s="289" t="str">
        <f>VLOOKUP(C16,Feuil3!A:B,2,0)</f>
        <v>Direction Générale des Impôts et des Domaines</v>
      </c>
      <c r="E16" s="287" t="s">
        <v>573</v>
      </c>
      <c r="F16" s="288">
        <v>59561960</v>
      </c>
    </row>
    <row r="17" spans="1:6" x14ac:dyDescent="0.35">
      <c r="A17" s="287" t="s">
        <v>527</v>
      </c>
      <c r="B17" s="289" t="s">
        <v>600</v>
      </c>
      <c r="C17" s="287" t="s">
        <v>565</v>
      </c>
      <c r="D17" s="289" t="str">
        <f>VLOOKUP(C17,Feuil3!A:B,2,0)</f>
        <v>Direction Générale des Impôts et des Domaines</v>
      </c>
      <c r="E17" s="287" t="s">
        <v>574</v>
      </c>
      <c r="F17" s="288">
        <v>285823647</v>
      </c>
    </row>
    <row r="18" spans="1:6" x14ac:dyDescent="0.35">
      <c r="A18" s="287" t="s">
        <v>527</v>
      </c>
      <c r="B18" s="289" t="s">
        <v>600</v>
      </c>
      <c r="C18" s="287" t="s">
        <v>565</v>
      </c>
      <c r="D18" s="289" t="str">
        <f>VLOOKUP(C18,Feuil3!A:B,2,0)</f>
        <v>Direction Générale des Impôts et des Domaines</v>
      </c>
      <c r="E18" s="287" t="s">
        <v>578</v>
      </c>
      <c r="F18" s="288">
        <v>6815140</v>
      </c>
    </row>
    <row r="19" spans="1:6" x14ac:dyDescent="0.35">
      <c r="A19" s="287" t="s">
        <v>527</v>
      </c>
      <c r="B19" s="289" t="s">
        <v>600</v>
      </c>
      <c r="C19" s="287" t="s">
        <v>565</v>
      </c>
      <c r="D19" s="289" t="str">
        <f>VLOOKUP(C19,Feuil3!A:B,2,0)</f>
        <v>Direction Générale des Impôts et des Domaines</v>
      </c>
      <c r="E19" s="287" t="s">
        <v>579</v>
      </c>
      <c r="F19" s="288">
        <v>6688897680</v>
      </c>
    </row>
    <row r="20" spans="1:6" x14ac:dyDescent="0.35">
      <c r="A20" s="287" t="s">
        <v>527</v>
      </c>
      <c r="B20" s="289" t="s">
        <v>600</v>
      </c>
      <c r="C20" s="287" t="s">
        <v>581</v>
      </c>
      <c r="D20" s="289" t="str">
        <f>VLOOKUP(C20,Feuil3!A:B,2,0)</f>
        <v>Direction Générale des Douanes</v>
      </c>
      <c r="E20" s="287" t="s">
        <v>582</v>
      </c>
      <c r="F20" s="288">
        <v>380488153</v>
      </c>
    </row>
    <row r="21" spans="1:6" x14ac:dyDescent="0.35">
      <c r="A21" s="287" t="s">
        <v>527</v>
      </c>
      <c r="B21" s="289" t="s">
        <v>600</v>
      </c>
      <c r="C21" s="287" t="s">
        <v>581</v>
      </c>
      <c r="D21" s="289" t="str">
        <f>VLOOKUP(C21,Feuil3!A:B,2,0)</f>
        <v>Direction Générale des Douanes</v>
      </c>
      <c r="E21" s="287" t="s">
        <v>583</v>
      </c>
      <c r="F21" s="288">
        <v>136082428</v>
      </c>
    </row>
    <row r="22" spans="1:6" x14ac:dyDescent="0.35">
      <c r="A22" s="287" t="s">
        <v>527</v>
      </c>
      <c r="B22" s="289" t="s">
        <v>600</v>
      </c>
      <c r="C22" s="287" t="s">
        <v>581</v>
      </c>
      <c r="D22" s="289" t="str">
        <f>VLOOKUP(C22,Feuil3!A:B,2,0)</f>
        <v>Direction Générale des Douanes</v>
      </c>
      <c r="E22" s="287" t="s">
        <v>584</v>
      </c>
      <c r="F22" s="288">
        <v>170096129</v>
      </c>
    </row>
    <row r="23" spans="1:6" x14ac:dyDescent="0.35">
      <c r="A23" s="287" t="s">
        <v>527</v>
      </c>
      <c r="B23" s="289" t="s">
        <v>600</v>
      </c>
      <c r="C23" s="287" t="s">
        <v>581</v>
      </c>
      <c r="D23" s="289" t="str">
        <f>VLOOKUP(C23,Feuil3!A:B,2,0)</f>
        <v>Direction Générale des Douanes</v>
      </c>
      <c r="E23" s="287" t="s">
        <v>585</v>
      </c>
      <c r="F23" s="288">
        <v>178068189</v>
      </c>
    </row>
    <row r="24" spans="1:6" x14ac:dyDescent="0.35">
      <c r="A24" s="287" t="s">
        <v>527</v>
      </c>
      <c r="B24" s="289" t="s">
        <v>600</v>
      </c>
      <c r="C24" s="287" t="s">
        <v>581</v>
      </c>
      <c r="D24" s="289" t="str">
        <f>VLOOKUP(C24,Feuil3!A:B,2,0)</f>
        <v>Direction Générale des Douanes</v>
      </c>
      <c r="E24" s="287" t="s">
        <v>586</v>
      </c>
      <c r="F24" s="288">
        <v>85051501</v>
      </c>
    </row>
    <row r="25" spans="1:6" x14ac:dyDescent="0.35">
      <c r="A25" s="287" t="s">
        <v>527</v>
      </c>
      <c r="B25" s="289" t="s">
        <v>600</v>
      </c>
      <c r="C25" s="287" t="s">
        <v>581</v>
      </c>
      <c r="D25" s="289" t="str">
        <f>VLOOKUP(C25,Feuil3!A:B,2,0)</f>
        <v>Direction Générale des Douanes</v>
      </c>
      <c r="E25" s="287" t="s">
        <v>587</v>
      </c>
      <c r="F25" s="288">
        <v>5611679</v>
      </c>
    </row>
    <row r="26" spans="1:6" x14ac:dyDescent="0.35">
      <c r="A26" s="287" t="s">
        <v>527</v>
      </c>
      <c r="B26" s="289" t="s">
        <v>600</v>
      </c>
      <c r="C26" s="287" t="s">
        <v>590</v>
      </c>
      <c r="D26" s="289" t="str">
        <f>VLOOKUP(C26,Feuil3!A:B,2,0)</f>
        <v>Direction de l'Environnement et des Etablissements Classés</v>
      </c>
      <c r="E26" s="287" t="s">
        <v>229</v>
      </c>
      <c r="F26" s="288">
        <v>9413650</v>
      </c>
    </row>
    <row r="27" spans="1:6" x14ac:dyDescent="0.35">
      <c r="A27" s="287" t="s">
        <v>527</v>
      </c>
      <c r="B27" s="289" t="s">
        <v>600</v>
      </c>
      <c r="C27" s="287" t="s">
        <v>595</v>
      </c>
      <c r="D27" s="289" t="str">
        <f>VLOOKUP(C27,Feuil3!A:B,2,0)</f>
        <v xml:space="preserve">Caisse de Sécurité Sociale </v>
      </c>
      <c r="E27" s="287" t="s">
        <v>596</v>
      </c>
      <c r="F27" s="288">
        <v>31098032</v>
      </c>
    </row>
    <row r="28" spans="1:6" x14ac:dyDescent="0.35">
      <c r="A28" s="287" t="s">
        <v>527</v>
      </c>
      <c r="B28" s="289" t="s">
        <v>600</v>
      </c>
      <c r="C28" s="287" t="s">
        <v>597</v>
      </c>
      <c r="D28" s="289" t="str">
        <f>VLOOKUP(C28,Feuil3!A:B,2,0)</f>
        <v>Institution de Prévoyance Retraite du Sénégal</v>
      </c>
      <c r="E28" s="287" t="s">
        <v>598</v>
      </c>
      <c r="F28" s="288">
        <v>262120500</v>
      </c>
    </row>
    <row r="29" spans="1:6" x14ac:dyDescent="0.35">
      <c r="A29" s="287" t="s">
        <v>527</v>
      </c>
      <c r="B29" s="289" t="s">
        <v>601</v>
      </c>
      <c r="C29" s="287" t="s">
        <v>541</v>
      </c>
      <c r="D29" s="289" t="str">
        <f>VLOOKUP(C29,Feuil3!A:B,2,0)</f>
        <v>Direction des Mines et de la Géologie</v>
      </c>
      <c r="E29" s="287" t="s">
        <v>542</v>
      </c>
      <c r="F29" s="288">
        <v>9509162069</v>
      </c>
    </row>
    <row r="30" spans="1:6" x14ac:dyDescent="0.35">
      <c r="A30" s="287" t="s">
        <v>527</v>
      </c>
      <c r="B30" s="289" t="s">
        <v>601</v>
      </c>
      <c r="C30" s="287" t="s">
        <v>541</v>
      </c>
      <c r="D30" s="289" t="str">
        <f>VLOOKUP(C30,Feuil3!A:B,2,0)</f>
        <v>Direction des Mines et de la Géologie</v>
      </c>
      <c r="E30" s="287" t="s">
        <v>543</v>
      </c>
      <c r="F30" s="288">
        <v>322273120</v>
      </c>
    </row>
    <row r="31" spans="1:6" x14ac:dyDescent="0.35">
      <c r="A31" s="287" t="s">
        <v>527</v>
      </c>
      <c r="B31" s="289" t="s">
        <v>601</v>
      </c>
      <c r="C31" s="287" t="s">
        <v>541</v>
      </c>
      <c r="D31" s="289" t="str">
        <f>VLOOKUP(C31,Feuil3!A:B,2,0)</f>
        <v>Direction des Mines et de la Géologie</v>
      </c>
      <c r="E31" s="287" t="s">
        <v>544</v>
      </c>
      <c r="F31" s="288">
        <v>1000000</v>
      </c>
    </row>
    <row r="32" spans="1:6" x14ac:dyDescent="0.35">
      <c r="A32" s="287" t="s">
        <v>527</v>
      </c>
      <c r="B32" s="289" t="s">
        <v>601</v>
      </c>
      <c r="C32" s="287" t="s">
        <v>555</v>
      </c>
      <c r="D32" s="289" t="str">
        <f>VLOOKUP(C32,Feuil3!A:B,2,0)</f>
        <v>Direction Générale de la Comptabilité Publique et du Trésor</v>
      </c>
      <c r="E32" s="287" t="s">
        <v>556</v>
      </c>
      <c r="F32" s="288">
        <v>700210162</v>
      </c>
    </row>
    <row r="33" spans="1:6" x14ac:dyDescent="0.35">
      <c r="A33" s="287" t="s">
        <v>527</v>
      </c>
      <c r="B33" s="289" t="s">
        <v>601</v>
      </c>
      <c r="C33" s="287" t="s">
        <v>565</v>
      </c>
      <c r="D33" s="289" t="str">
        <f>VLOOKUP(C33,Feuil3!A:B,2,0)</f>
        <v>Direction Générale des Impôts et des Domaines</v>
      </c>
      <c r="E33" s="287" t="s">
        <v>432</v>
      </c>
      <c r="F33" s="288">
        <v>832010864</v>
      </c>
    </row>
    <row r="34" spans="1:6" x14ac:dyDescent="0.35">
      <c r="A34" s="287" t="s">
        <v>527</v>
      </c>
      <c r="B34" s="289" t="s">
        <v>601</v>
      </c>
      <c r="C34" s="287" t="s">
        <v>565</v>
      </c>
      <c r="D34" s="289" t="str">
        <f>VLOOKUP(C34,Feuil3!A:B,2,0)</f>
        <v>Direction Générale des Impôts et des Domaines</v>
      </c>
      <c r="E34" s="287" t="s">
        <v>566</v>
      </c>
      <c r="F34" s="288">
        <v>2484239231</v>
      </c>
    </row>
    <row r="35" spans="1:6" x14ac:dyDescent="0.35">
      <c r="A35" s="287" t="s">
        <v>527</v>
      </c>
      <c r="B35" s="289" t="s">
        <v>601</v>
      </c>
      <c r="C35" s="287" t="s">
        <v>565</v>
      </c>
      <c r="D35" s="289" t="str">
        <f>VLOOKUP(C35,Feuil3!A:B,2,0)</f>
        <v>Direction Générale des Impôts et des Domaines</v>
      </c>
      <c r="E35" s="287" t="s">
        <v>567</v>
      </c>
      <c r="F35" s="288">
        <v>5000070562</v>
      </c>
    </row>
    <row r="36" spans="1:6" x14ac:dyDescent="0.35">
      <c r="A36" s="287" t="s">
        <v>527</v>
      </c>
      <c r="B36" s="289" t="s">
        <v>601</v>
      </c>
      <c r="C36" s="287" t="s">
        <v>565</v>
      </c>
      <c r="D36" s="289" t="str">
        <f>VLOOKUP(C36,Feuil3!A:B,2,0)</f>
        <v>Direction Générale des Impôts et des Domaines</v>
      </c>
      <c r="E36" s="287" t="s">
        <v>570</v>
      </c>
      <c r="F36" s="288">
        <v>7298587337</v>
      </c>
    </row>
    <row r="37" spans="1:6" x14ac:dyDescent="0.35">
      <c r="A37" s="287" t="s">
        <v>527</v>
      </c>
      <c r="B37" s="289" t="s">
        <v>601</v>
      </c>
      <c r="C37" s="287" t="s">
        <v>565</v>
      </c>
      <c r="D37" s="289" t="str">
        <f>VLOOKUP(C37,Feuil3!A:B,2,0)</f>
        <v>Direction Générale des Impôts et des Domaines</v>
      </c>
      <c r="E37" s="287" t="s">
        <v>571</v>
      </c>
      <c r="F37" s="288">
        <v>393361415</v>
      </c>
    </row>
    <row r="38" spans="1:6" x14ac:dyDescent="0.35">
      <c r="A38" s="287" t="s">
        <v>527</v>
      </c>
      <c r="B38" s="289" t="s">
        <v>601</v>
      </c>
      <c r="C38" s="287" t="s">
        <v>565</v>
      </c>
      <c r="D38" s="289" t="str">
        <f>VLOOKUP(C38,Feuil3!A:B,2,0)</f>
        <v>Direction Générale des Impôts et des Domaines</v>
      </c>
      <c r="E38" s="287" t="s">
        <v>573</v>
      </c>
      <c r="F38" s="288">
        <v>19995187</v>
      </c>
    </row>
    <row r="39" spans="1:6" x14ac:dyDescent="0.35">
      <c r="A39" s="287" t="s">
        <v>527</v>
      </c>
      <c r="B39" s="289" t="s">
        <v>601</v>
      </c>
      <c r="C39" s="287" t="s">
        <v>565</v>
      </c>
      <c r="D39" s="289" t="str">
        <f>VLOOKUP(C39,Feuil3!A:B,2,0)</f>
        <v>Direction Générale des Impôts et des Domaines</v>
      </c>
      <c r="E39" s="287" t="s">
        <v>578</v>
      </c>
      <c r="F39" s="288">
        <v>47637296</v>
      </c>
    </row>
    <row r="40" spans="1:6" x14ac:dyDescent="0.35">
      <c r="A40" s="287" t="s">
        <v>527</v>
      </c>
      <c r="B40" s="289" t="s">
        <v>601</v>
      </c>
      <c r="C40" s="287" t="s">
        <v>581</v>
      </c>
      <c r="D40" s="289" t="str">
        <f>VLOOKUP(C40,Feuil3!A:B,2,0)</f>
        <v>Direction Générale des Douanes</v>
      </c>
      <c r="E40" s="287" t="s">
        <v>582</v>
      </c>
      <c r="F40" s="288">
        <v>197063568</v>
      </c>
    </row>
    <row r="41" spans="1:6" x14ac:dyDescent="0.35">
      <c r="A41" s="287" t="s">
        <v>527</v>
      </c>
      <c r="B41" s="289" t="s">
        <v>601</v>
      </c>
      <c r="C41" s="287" t="s">
        <v>581</v>
      </c>
      <c r="D41" s="289" t="str">
        <f>VLOOKUP(C41,Feuil3!A:B,2,0)</f>
        <v>Direction Générale des Douanes</v>
      </c>
      <c r="E41" s="287" t="s">
        <v>583</v>
      </c>
      <c r="F41" s="288">
        <v>128405812</v>
      </c>
    </row>
    <row r="42" spans="1:6" x14ac:dyDescent="0.35">
      <c r="A42" s="287" t="s">
        <v>527</v>
      </c>
      <c r="B42" s="289" t="s">
        <v>601</v>
      </c>
      <c r="C42" s="287" t="s">
        <v>581</v>
      </c>
      <c r="D42" s="289" t="str">
        <f>VLOOKUP(C42,Feuil3!A:B,2,0)</f>
        <v>Direction Générale des Douanes</v>
      </c>
      <c r="E42" s="287" t="s">
        <v>584</v>
      </c>
      <c r="F42" s="288">
        <v>160501755</v>
      </c>
    </row>
    <row r="43" spans="1:6" x14ac:dyDescent="0.35">
      <c r="A43" s="287" t="s">
        <v>527</v>
      </c>
      <c r="B43" s="289" t="s">
        <v>601</v>
      </c>
      <c r="C43" s="287" t="s">
        <v>581</v>
      </c>
      <c r="D43" s="289" t="str">
        <f>VLOOKUP(C43,Feuil3!A:B,2,0)</f>
        <v>Direction Générale des Douanes</v>
      </c>
      <c r="E43" s="287" t="s">
        <v>585</v>
      </c>
      <c r="F43" s="288">
        <v>1073636380</v>
      </c>
    </row>
    <row r="44" spans="1:6" x14ac:dyDescent="0.35">
      <c r="A44" s="287" t="s">
        <v>527</v>
      </c>
      <c r="B44" s="289" t="s">
        <v>601</v>
      </c>
      <c r="C44" s="287" t="s">
        <v>581</v>
      </c>
      <c r="D44" s="289" t="str">
        <f>VLOOKUP(C44,Feuil3!A:B,2,0)</f>
        <v>Direction Générale des Douanes</v>
      </c>
      <c r="E44" s="287" t="s">
        <v>586</v>
      </c>
      <c r="F44" s="288">
        <v>80203586</v>
      </c>
    </row>
    <row r="45" spans="1:6" x14ac:dyDescent="0.35">
      <c r="A45" s="287" t="s">
        <v>527</v>
      </c>
      <c r="B45" s="289" t="s">
        <v>601</v>
      </c>
      <c r="C45" s="287" t="s">
        <v>581</v>
      </c>
      <c r="D45" s="289" t="str">
        <f>VLOOKUP(C45,Feuil3!A:B,2,0)</f>
        <v>Direction Générale des Douanes</v>
      </c>
      <c r="E45" s="287" t="s">
        <v>587</v>
      </c>
      <c r="F45" s="288">
        <v>60533931</v>
      </c>
    </row>
    <row r="46" spans="1:6" x14ac:dyDescent="0.35">
      <c r="A46" s="287" t="s">
        <v>527</v>
      </c>
      <c r="B46" s="289" t="s">
        <v>601</v>
      </c>
      <c r="C46" s="287" t="s">
        <v>581</v>
      </c>
      <c r="D46" s="289" t="str">
        <f>VLOOKUP(C46,Feuil3!A:B,2,0)</f>
        <v>Direction Générale des Douanes</v>
      </c>
      <c r="E46" s="287" t="s">
        <v>588</v>
      </c>
      <c r="F46" s="288">
        <v>4053977</v>
      </c>
    </row>
    <row r="47" spans="1:6" x14ac:dyDescent="0.35">
      <c r="A47" s="287" t="s">
        <v>527</v>
      </c>
      <c r="B47" s="289" t="s">
        <v>601</v>
      </c>
      <c r="C47" s="287" t="s">
        <v>581</v>
      </c>
      <c r="D47" s="289" t="str">
        <f>VLOOKUP(C47,Feuil3!A:B,2,0)</f>
        <v>Direction Générale des Douanes</v>
      </c>
      <c r="E47" s="287" t="s">
        <v>589</v>
      </c>
      <c r="F47" s="288">
        <v>352157</v>
      </c>
    </row>
    <row r="48" spans="1:6" x14ac:dyDescent="0.35">
      <c r="A48" s="287" t="s">
        <v>527</v>
      </c>
      <c r="B48" s="289" t="s">
        <v>601</v>
      </c>
      <c r="C48" s="287" t="s">
        <v>590</v>
      </c>
      <c r="D48" s="289" t="str">
        <f>VLOOKUP(C48,Feuil3!A:B,2,0)</f>
        <v>Direction de l'Environnement et des Etablissements Classés</v>
      </c>
      <c r="E48" s="287" t="s">
        <v>229</v>
      </c>
      <c r="F48" s="288">
        <v>101670000</v>
      </c>
    </row>
    <row r="49" spans="1:6" x14ac:dyDescent="0.35">
      <c r="A49" s="287" t="s">
        <v>527</v>
      </c>
      <c r="B49" s="289" t="s">
        <v>601</v>
      </c>
      <c r="C49" s="287" t="s">
        <v>593</v>
      </c>
      <c r="D49" s="289" t="str">
        <f>VLOOKUP(C49,Feuil3!A:B,2,0)</f>
        <v>Direction des Eaux, Forêts, Chasses et Conservation des Sols</v>
      </c>
      <c r="E49" s="287" t="s">
        <v>592</v>
      </c>
      <c r="F49" s="288">
        <v>176714059</v>
      </c>
    </row>
    <row r="50" spans="1:6" x14ac:dyDescent="0.35">
      <c r="A50" s="287" t="s">
        <v>527</v>
      </c>
      <c r="B50" s="289" t="s">
        <v>601</v>
      </c>
      <c r="C50" s="287" t="s">
        <v>595</v>
      </c>
      <c r="D50" s="289" t="str">
        <f>VLOOKUP(C50,Feuil3!A:B,2,0)</f>
        <v xml:space="preserve">Caisse de Sécurité Sociale </v>
      </c>
      <c r="E50" s="287" t="s">
        <v>596</v>
      </c>
      <c r="F50" s="288">
        <v>27760320</v>
      </c>
    </row>
    <row r="51" spans="1:6" x14ac:dyDescent="0.35">
      <c r="A51" s="287" t="s">
        <v>527</v>
      </c>
      <c r="B51" s="289" t="s">
        <v>601</v>
      </c>
      <c r="C51" s="287" t="s">
        <v>597</v>
      </c>
      <c r="D51" s="289" t="str">
        <f>VLOOKUP(C51,Feuil3!A:B,2,0)</f>
        <v>Institution de Prévoyance Retraite du Sénégal</v>
      </c>
      <c r="E51" s="287" t="s">
        <v>598</v>
      </c>
      <c r="F51" s="288">
        <v>267853395</v>
      </c>
    </row>
    <row r="52" spans="1:6" x14ac:dyDescent="0.35">
      <c r="A52" s="287" t="s">
        <v>527</v>
      </c>
      <c r="B52" s="289" t="s">
        <v>601</v>
      </c>
      <c r="C52" s="287" t="s">
        <v>359</v>
      </c>
      <c r="D52" s="289" t="str">
        <f>VLOOKUP(C52,Feuil3!A:B,2,0)</f>
        <v>Autres bénéficiaires</v>
      </c>
      <c r="E52" s="287" t="s">
        <v>599</v>
      </c>
      <c r="F52" s="288">
        <v>88369155</v>
      </c>
    </row>
    <row r="53" spans="1:6" x14ac:dyDescent="0.35">
      <c r="A53" s="287" t="s">
        <v>527</v>
      </c>
      <c r="B53" s="289" t="s">
        <v>602</v>
      </c>
      <c r="C53" s="287" t="s">
        <v>541</v>
      </c>
      <c r="D53" s="289" t="str">
        <f>VLOOKUP(C53,Feuil3!A:B,2,0)</f>
        <v>Direction des Mines et de la Géologie</v>
      </c>
      <c r="E53" s="287" t="s">
        <v>542</v>
      </c>
      <c r="F53" s="288">
        <v>214964066</v>
      </c>
    </row>
    <row r="54" spans="1:6" x14ac:dyDescent="0.35">
      <c r="A54" s="287" t="s">
        <v>527</v>
      </c>
      <c r="B54" s="289" t="s">
        <v>602</v>
      </c>
      <c r="C54" s="287" t="s">
        <v>565</v>
      </c>
      <c r="D54" s="289" t="str">
        <f>VLOOKUP(C54,Feuil3!A:B,2,0)</f>
        <v>Direction Générale des Impôts et des Domaines</v>
      </c>
      <c r="E54" s="287" t="s">
        <v>432</v>
      </c>
      <c r="F54" s="288">
        <v>7474892633</v>
      </c>
    </row>
    <row r="55" spans="1:6" x14ac:dyDescent="0.35">
      <c r="A55" s="287" t="s">
        <v>527</v>
      </c>
      <c r="B55" s="289" t="s">
        <v>602</v>
      </c>
      <c r="C55" s="287" t="s">
        <v>565</v>
      </c>
      <c r="D55" s="289" t="str">
        <f>VLOOKUP(C55,Feuil3!A:B,2,0)</f>
        <v>Direction Générale des Impôts et des Domaines</v>
      </c>
      <c r="E55" s="287" t="s">
        <v>566</v>
      </c>
      <c r="F55" s="288">
        <v>1281706841</v>
      </c>
    </row>
    <row r="56" spans="1:6" x14ac:dyDescent="0.35">
      <c r="A56" s="287" t="s">
        <v>527</v>
      </c>
      <c r="B56" s="289" t="s">
        <v>602</v>
      </c>
      <c r="C56" s="287" t="s">
        <v>565</v>
      </c>
      <c r="D56" s="289" t="str">
        <f>VLOOKUP(C56,Feuil3!A:B,2,0)</f>
        <v>Direction Générale des Impôts et des Domaines</v>
      </c>
      <c r="E56" s="287" t="s">
        <v>573</v>
      </c>
      <c r="F56" s="288">
        <v>4038757</v>
      </c>
    </row>
    <row r="57" spans="1:6" x14ac:dyDescent="0.35">
      <c r="A57" s="287" t="s">
        <v>527</v>
      </c>
      <c r="B57" s="289" t="s">
        <v>602</v>
      </c>
      <c r="C57" s="287" t="s">
        <v>565</v>
      </c>
      <c r="D57" s="289" t="str">
        <f>VLOOKUP(C57,Feuil3!A:B,2,0)</f>
        <v>Direction Générale des Impôts et des Domaines</v>
      </c>
      <c r="E57" s="287" t="s">
        <v>578</v>
      </c>
      <c r="F57" s="288">
        <v>17831325</v>
      </c>
    </row>
    <row r="58" spans="1:6" x14ac:dyDescent="0.35">
      <c r="A58" s="287" t="s">
        <v>527</v>
      </c>
      <c r="B58" s="289" t="s">
        <v>602</v>
      </c>
      <c r="C58" s="287" t="s">
        <v>565</v>
      </c>
      <c r="D58" s="289" t="str">
        <f>VLOOKUP(C58,Feuil3!A:B,2,0)</f>
        <v>Direction Générale des Impôts et des Domaines</v>
      </c>
      <c r="E58" s="287" t="s">
        <v>579</v>
      </c>
      <c r="F58" s="288">
        <v>5099562030</v>
      </c>
    </row>
    <row r="59" spans="1:6" x14ac:dyDescent="0.35">
      <c r="A59" s="287" t="s">
        <v>527</v>
      </c>
      <c r="B59" s="289" t="s">
        <v>602</v>
      </c>
      <c r="C59" s="287" t="s">
        <v>581</v>
      </c>
      <c r="D59" s="289" t="str">
        <f>VLOOKUP(C59,Feuil3!A:B,2,0)</f>
        <v>Direction Générale des Douanes</v>
      </c>
      <c r="E59" s="287" t="s">
        <v>582</v>
      </c>
      <c r="F59" s="288">
        <v>3605294844</v>
      </c>
    </row>
    <row r="60" spans="1:6" x14ac:dyDescent="0.35">
      <c r="A60" s="287" t="s">
        <v>527</v>
      </c>
      <c r="B60" s="289" t="s">
        <v>602</v>
      </c>
      <c r="C60" s="287" t="s">
        <v>581</v>
      </c>
      <c r="D60" s="289" t="str">
        <f>VLOOKUP(C60,Feuil3!A:B,2,0)</f>
        <v>Direction Générale des Douanes</v>
      </c>
      <c r="E60" s="287" t="s">
        <v>583</v>
      </c>
      <c r="F60" s="288">
        <v>135065891</v>
      </c>
    </row>
    <row r="61" spans="1:6" x14ac:dyDescent="0.35">
      <c r="A61" s="287" t="s">
        <v>527</v>
      </c>
      <c r="B61" s="289" t="s">
        <v>602</v>
      </c>
      <c r="C61" s="287" t="s">
        <v>581</v>
      </c>
      <c r="D61" s="289" t="str">
        <f>VLOOKUP(C61,Feuil3!A:B,2,0)</f>
        <v>Direction Générale des Douanes</v>
      </c>
      <c r="E61" s="287" t="s">
        <v>584</v>
      </c>
      <c r="F61" s="288">
        <v>168832136</v>
      </c>
    </row>
    <row r="62" spans="1:6" x14ac:dyDescent="0.35">
      <c r="A62" s="287" t="s">
        <v>527</v>
      </c>
      <c r="B62" s="289" t="s">
        <v>602</v>
      </c>
      <c r="C62" s="287" t="s">
        <v>581</v>
      </c>
      <c r="D62" s="289" t="str">
        <f>VLOOKUP(C62,Feuil3!A:B,2,0)</f>
        <v>Direction Générale des Douanes</v>
      </c>
      <c r="E62" s="287" t="s">
        <v>585</v>
      </c>
      <c r="F62" s="288">
        <v>2425023275</v>
      </c>
    </row>
    <row r="63" spans="1:6" x14ac:dyDescent="0.35">
      <c r="A63" s="287" t="s">
        <v>527</v>
      </c>
      <c r="B63" s="289" t="s">
        <v>602</v>
      </c>
      <c r="C63" s="287" t="s">
        <v>581</v>
      </c>
      <c r="D63" s="289" t="str">
        <f>VLOOKUP(C63,Feuil3!A:B,2,0)</f>
        <v>Direction Générale des Douanes</v>
      </c>
      <c r="E63" s="287" t="s">
        <v>586</v>
      </c>
      <c r="F63" s="288">
        <v>84416071</v>
      </c>
    </row>
    <row r="64" spans="1:6" x14ac:dyDescent="0.35">
      <c r="A64" s="287" t="s">
        <v>527</v>
      </c>
      <c r="B64" s="289" t="s">
        <v>602</v>
      </c>
      <c r="C64" s="287" t="s">
        <v>581</v>
      </c>
      <c r="D64" s="289" t="str">
        <f>VLOOKUP(C64,Feuil3!A:B,2,0)</f>
        <v>Direction Générale des Douanes</v>
      </c>
      <c r="E64" s="287" t="s">
        <v>587</v>
      </c>
      <c r="F64" s="288">
        <v>67326836</v>
      </c>
    </row>
    <row r="65" spans="1:6" x14ac:dyDescent="0.35">
      <c r="A65" s="287" t="s">
        <v>527</v>
      </c>
      <c r="B65" s="289" t="s">
        <v>602</v>
      </c>
      <c r="C65" s="287" t="s">
        <v>581</v>
      </c>
      <c r="D65" s="289" t="str">
        <f>VLOOKUP(C65,Feuil3!A:B,2,0)</f>
        <v>Direction Générale des Douanes</v>
      </c>
      <c r="E65" s="287" t="s">
        <v>588</v>
      </c>
      <c r="F65" s="288">
        <v>2290018</v>
      </c>
    </row>
    <row r="66" spans="1:6" x14ac:dyDescent="0.35">
      <c r="A66" s="287" t="s">
        <v>527</v>
      </c>
      <c r="B66" s="289" t="s">
        <v>602</v>
      </c>
      <c r="C66" s="287" t="s">
        <v>595</v>
      </c>
      <c r="D66" s="289" t="str">
        <f>VLOOKUP(C66,Feuil3!A:B,2,0)</f>
        <v xml:space="preserve">Caisse de Sécurité Sociale </v>
      </c>
      <c r="E66" s="287" t="s">
        <v>596</v>
      </c>
      <c r="F66" s="288">
        <v>130032195</v>
      </c>
    </row>
    <row r="67" spans="1:6" x14ac:dyDescent="0.35">
      <c r="A67" s="287" t="s">
        <v>527</v>
      </c>
      <c r="B67" s="289" t="s">
        <v>602</v>
      </c>
      <c r="C67" s="287" t="s">
        <v>597</v>
      </c>
      <c r="D67" s="289" t="str">
        <f>VLOOKUP(C67,Feuil3!A:B,2,0)</f>
        <v>Institution de Prévoyance Retraite du Sénégal</v>
      </c>
      <c r="E67" s="287" t="s">
        <v>598</v>
      </c>
      <c r="F67" s="288">
        <v>379030601</v>
      </c>
    </row>
    <row r="68" spans="1:6" x14ac:dyDescent="0.35">
      <c r="A68" s="287" t="s">
        <v>527</v>
      </c>
      <c r="B68" s="289" t="s">
        <v>603</v>
      </c>
      <c r="C68" s="287" t="s">
        <v>541</v>
      </c>
      <c r="D68" s="289" t="str">
        <f>VLOOKUP(C68,Feuil3!A:B,2,0)</f>
        <v>Direction des Mines et de la Géologie</v>
      </c>
      <c r="E68" s="287" t="s">
        <v>542</v>
      </c>
      <c r="F68" s="288">
        <v>4980914573</v>
      </c>
    </row>
    <row r="69" spans="1:6" x14ac:dyDescent="0.35">
      <c r="A69" s="287" t="s">
        <v>527</v>
      </c>
      <c r="B69" s="289" t="s">
        <v>603</v>
      </c>
      <c r="C69" s="287" t="s">
        <v>541</v>
      </c>
      <c r="D69" s="289" t="str">
        <f>VLOOKUP(C69,Feuil3!A:B,2,0)</f>
        <v>Direction des Mines et de la Géologie</v>
      </c>
      <c r="E69" s="287" t="s">
        <v>543</v>
      </c>
      <c r="F69" s="288">
        <v>24400000</v>
      </c>
    </row>
    <row r="70" spans="1:6" x14ac:dyDescent="0.35">
      <c r="A70" s="287" t="s">
        <v>527</v>
      </c>
      <c r="B70" s="289" t="s">
        <v>603</v>
      </c>
      <c r="C70" s="287" t="s">
        <v>565</v>
      </c>
      <c r="D70" s="289" t="str">
        <f>VLOOKUP(C70,Feuil3!A:B,2,0)</f>
        <v>Direction Générale des Impôts et des Domaines</v>
      </c>
      <c r="E70" s="287" t="s">
        <v>432</v>
      </c>
      <c r="F70" s="288">
        <v>82248</v>
      </c>
    </row>
    <row r="71" spans="1:6" x14ac:dyDescent="0.35">
      <c r="A71" s="287" t="s">
        <v>527</v>
      </c>
      <c r="B71" s="289" t="s">
        <v>603</v>
      </c>
      <c r="C71" s="287" t="s">
        <v>565</v>
      </c>
      <c r="D71" s="289" t="str">
        <f>VLOOKUP(C71,Feuil3!A:B,2,0)</f>
        <v>Direction Générale des Impôts et des Domaines</v>
      </c>
      <c r="E71" s="287" t="s">
        <v>566</v>
      </c>
      <c r="F71" s="288">
        <v>4277904018</v>
      </c>
    </row>
    <row r="72" spans="1:6" x14ac:dyDescent="0.35">
      <c r="A72" s="287" t="s">
        <v>527</v>
      </c>
      <c r="B72" s="289" t="s">
        <v>603</v>
      </c>
      <c r="C72" s="287" t="s">
        <v>565</v>
      </c>
      <c r="D72" s="289" t="str">
        <f>VLOOKUP(C72,Feuil3!A:B,2,0)</f>
        <v>Direction Générale des Impôts et des Domaines</v>
      </c>
      <c r="E72" s="287" t="s">
        <v>571</v>
      </c>
      <c r="F72" s="288">
        <v>338490699</v>
      </c>
    </row>
    <row r="73" spans="1:6" x14ac:dyDescent="0.35">
      <c r="A73" s="287" t="s">
        <v>527</v>
      </c>
      <c r="B73" s="289" t="s">
        <v>603</v>
      </c>
      <c r="C73" s="287" t="s">
        <v>565</v>
      </c>
      <c r="D73" s="289" t="str">
        <f>VLOOKUP(C73,Feuil3!A:B,2,0)</f>
        <v>Direction Générale des Impôts et des Domaines</v>
      </c>
      <c r="E73" s="287" t="s">
        <v>573</v>
      </c>
      <c r="F73" s="288">
        <v>6447570</v>
      </c>
    </row>
    <row r="74" spans="1:6" x14ac:dyDescent="0.35">
      <c r="A74" s="287" t="s">
        <v>527</v>
      </c>
      <c r="B74" s="289" t="s">
        <v>603</v>
      </c>
      <c r="C74" s="287" t="s">
        <v>565</v>
      </c>
      <c r="D74" s="289" t="str">
        <f>VLOOKUP(C74,Feuil3!A:B,2,0)</f>
        <v>Direction Générale des Impôts et des Domaines</v>
      </c>
      <c r="E74" s="287" t="s">
        <v>578</v>
      </c>
      <c r="F74" s="288">
        <v>4126563</v>
      </c>
    </row>
    <row r="75" spans="1:6" x14ac:dyDescent="0.35">
      <c r="A75" s="287" t="s">
        <v>527</v>
      </c>
      <c r="B75" s="289" t="s">
        <v>603</v>
      </c>
      <c r="C75" s="287" t="s">
        <v>581</v>
      </c>
      <c r="D75" s="289" t="str">
        <f>VLOOKUP(C75,Feuil3!A:B,2,0)</f>
        <v>Direction Générale des Douanes</v>
      </c>
      <c r="E75" s="287" t="s">
        <v>582</v>
      </c>
      <c r="F75" s="288">
        <v>7057375</v>
      </c>
    </row>
    <row r="76" spans="1:6" x14ac:dyDescent="0.35">
      <c r="A76" s="287" t="s">
        <v>527</v>
      </c>
      <c r="B76" s="289" t="s">
        <v>603</v>
      </c>
      <c r="C76" s="287" t="s">
        <v>581</v>
      </c>
      <c r="D76" s="289" t="str">
        <f>VLOOKUP(C76,Feuil3!A:B,2,0)</f>
        <v>Direction Générale des Douanes</v>
      </c>
      <c r="E76" s="287" t="s">
        <v>583</v>
      </c>
      <c r="F76" s="288">
        <v>53948837</v>
      </c>
    </row>
    <row r="77" spans="1:6" x14ac:dyDescent="0.35">
      <c r="A77" s="287" t="s">
        <v>527</v>
      </c>
      <c r="B77" s="289" t="s">
        <v>603</v>
      </c>
      <c r="C77" s="287" t="s">
        <v>581</v>
      </c>
      <c r="D77" s="289" t="str">
        <f>VLOOKUP(C77,Feuil3!A:B,2,0)</f>
        <v>Direction Générale des Douanes</v>
      </c>
      <c r="E77" s="287" t="s">
        <v>584</v>
      </c>
      <c r="F77" s="288">
        <v>66563086</v>
      </c>
    </row>
    <row r="78" spans="1:6" x14ac:dyDescent="0.35">
      <c r="A78" s="287" t="s">
        <v>527</v>
      </c>
      <c r="B78" s="289" t="s">
        <v>603</v>
      </c>
      <c r="C78" s="287" t="s">
        <v>581</v>
      </c>
      <c r="D78" s="289" t="str">
        <f>VLOOKUP(C78,Feuil3!A:B,2,0)</f>
        <v>Direction Générale des Douanes</v>
      </c>
      <c r="E78" s="287" t="s">
        <v>585</v>
      </c>
      <c r="F78" s="288">
        <v>3962888</v>
      </c>
    </row>
    <row r="79" spans="1:6" x14ac:dyDescent="0.35">
      <c r="A79" s="287" t="s">
        <v>527</v>
      </c>
      <c r="B79" s="289" t="s">
        <v>603</v>
      </c>
      <c r="C79" s="287" t="s">
        <v>581</v>
      </c>
      <c r="D79" s="289" t="str">
        <f>VLOOKUP(C79,Feuil3!A:B,2,0)</f>
        <v>Direction Générale des Douanes</v>
      </c>
      <c r="E79" s="287" t="s">
        <v>586</v>
      </c>
      <c r="F79" s="288">
        <v>33324155</v>
      </c>
    </row>
    <row r="80" spans="1:6" x14ac:dyDescent="0.35">
      <c r="A80" s="287" t="s">
        <v>527</v>
      </c>
      <c r="B80" s="289" t="s">
        <v>603</v>
      </c>
      <c r="C80" s="287" t="s">
        <v>581</v>
      </c>
      <c r="D80" s="289" t="str">
        <f>VLOOKUP(C80,Feuil3!A:B,2,0)</f>
        <v>Direction Générale des Douanes</v>
      </c>
      <c r="E80" s="287" t="s">
        <v>587</v>
      </c>
      <c r="F80" s="288">
        <v>11472</v>
      </c>
    </row>
    <row r="81" spans="1:6" x14ac:dyDescent="0.35">
      <c r="A81" s="287" t="s">
        <v>527</v>
      </c>
      <c r="B81" s="289" t="s">
        <v>603</v>
      </c>
      <c r="C81" s="287" t="s">
        <v>581</v>
      </c>
      <c r="D81" s="289" t="str">
        <f>VLOOKUP(C81,Feuil3!A:B,2,0)</f>
        <v>Direction Générale des Douanes</v>
      </c>
      <c r="E81" s="287" t="s">
        <v>588</v>
      </c>
      <c r="F81" s="288">
        <v>1607662</v>
      </c>
    </row>
    <row r="82" spans="1:6" x14ac:dyDescent="0.35">
      <c r="A82" s="287" t="s">
        <v>527</v>
      </c>
      <c r="B82" s="289" t="s">
        <v>603</v>
      </c>
      <c r="C82" s="287" t="s">
        <v>581</v>
      </c>
      <c r="D82" s="289" t="str">
        <f>VLOOKUP(C82,Feuil3!A:B,2,0)</f>
        <v>Direction Générale des Douanes</v>
      </c>
      <c r="E82" s="287" t="s">
        <v>589</v>
      </c>
      <c r="F82" s="288">
        <v>3796028</v>
      </c>
    </row>
    <row r="83" spans="1:6" x14ac:dyDescent="0.35">
      <c r="A83" s="287" t="s">
        <v>527</v>
      </c>
      <c r="B83" s="289" t="s">
        <v>603</v>
      </c>
      <c r="C83" s="287" t="s">
        <v>595</v>
      </c>
      <c r="D83" s="289" t="str">
        <f>VLOOKUP(C83,Feuil3!A:B,2,0)</f>
        <v xml:space="preserve">Caisse de Sécurité Sociale </v>
      </c>
      <c r="E83" s="287" t="s">
        <v>596</v>
      </c>
      <c r="F83" s="288">
        <v>65111887</v>
      </c>
    </row>
    <row r="84" spans="1:6" x14ac:dyDescent="0.35">
      <c r="A84" s="287" t="s">
        <v>527</v>
      </c>
      <c r="B84" s="289" t="s">
        <v>603</v>
      </c>
      <c r="C84" s="287" t="s">
        <v>597</v>
      </c>
      <c r="D84" s="289" t="str">
        <f>VLOOKUP(C84,Feuil3!A:B,2,0)</f>
        <v>Institution de Prévoyance Retraite du Sénégal</v>
      </c>
      <c r="E84" s="287" t="s">
        <v>598</v>
      </c>
      <c r="F84" s="288">
        <v>488184086</v>
      </c>
    </row>
    <row r="85" spans="1:6" x14ac:dyDescent="0.35">
      <c r="A85" s="287" t="s">
        <v>527</v>
      </c>
      <c r="B85" s="289" t="s">
        <v>603</v>
      </c>
      <c r="C85" s="287" t="s">
        <v>359</v>
      </c>
      <c r="D85" s="289" t="str">
        <f>VLOOKUP(C85,Feuil3!A:B,2,0)</f>
        <v>Autres bénéficiaires</v>
      </c>
      <c r="E85" s="287" t="s">
        <v>599</v>
      </c>
      <c r="F85" s="288">
        <v>206700</v>
      </c>
    </row>
    <row r="86" spans="1:6" x14ac:dyDescent="0.35">
      <c r="A86" s="287" t="s">
        <v>527</v>
      </c>
      <c r="B86" s="289" t="s">
        <v>604</v>
      </c>
      <c r="C86" s="287" t="s">
        <v>541</v>
      </c>
      <c r="D86" s="289" t="str">
        <f>VLOOKUP(C86,Feuil3!A:B,2,0)</f>
        <v>Direction des Mines et de la Géologie</v>
      </c>
      <c r="E86" s="287" t="s">
        <v>542</v>
      </c>
      <c r="F86" s="288">
        <v>112200476</v>
      </c>
    </row>
    <row r="87" spans="1:6" x14ac:dyDescent="0.35">
      <c r="A87" s="287" t="s">
        <v>527</v>
      </c>
      <c r="B87" s="289" t="s">
        <v>604</v>
      </c>
      <c r="C87" s="287" t="s">
        <v>541</v>
      </c>
      <c r="D87" s="289" t="str">
        <f>VLOOKUP(C87,Feuil3!A:B,2,0)</f>
        <v>Direction des Mines et de la Géologie</v>
      </c>
      <c r="E87" s="287" t="s">
        <v>543</v>
      </c>
      <c r="F87" s="288">
        <v>10908805</v>
      </c>
    </row>
    <row r="88" spans="1:6" x14ac:dyDescent="0.35">
      <c r="A88" s="287" t="s">
        <v>527</v>
      </c>
      <c r="B88" s="289" t="s">
        <v>604</v>
      </c>
      <c r="C88" s="287" t="s">
        <v>565</v>
      </c>
      <c r="D88" s="289" t="str">
        <f>VLOOKUP(C88,Feuil3!A:B,2,0)</f>
        <v>Direction Générale des Impôts et des Domaines</v>
      </c>
      <c r="E88" s="287" t="s">
        <v>432</v>
      </c>
      <c r="F88" s="288">
        <v>52892624</v>
      </c>
    </row>
    <row r="89" spans="1:6" x14ac:dyDescent="0.35">
      <c r="A89" s="287" t="s">
        <v>527</v>
      </c>
      <c r="B89" s="289" t="s">
        <v>604</v>
      </c>
      <c r="C89" s="287" t="s">
        <v>565</v>
      </c>
      <c r="D89" s="289" t="str">
        <f>VLOOKUP(C89,Feuil3!A:B,2,0)</f>
        <v>Direction Générale des Impôts et des Domaines</v>
      </c>
      <c r="E89" s="287" t="s">
        <v>566</v>
      </c>
      <c r="F89" s="288">
        <v>64415517</v>
      </c>
    </row>
    <row r="90" spans="1:6" x14ac:dyDescent="0.35">
      <c r="A90" s="287" t="s">
        <v>527</v>
      </c>
      <c r="B90" s="289" t="s">
        <v>604</v>
      </c>
      <c r="C90" s="287" t="s">
        <v>565</v>
      </c>
      <c r="D90" s="289" t="str">
        <f>VLOOKUP(C90,Feuil3!A:B,2,0)</f>
        <v>Direction Générale des Impôts et des Domaines</v>
      </c>
      <c r="E90" s="287" t="s">
        <v>570</v>
      </c>
      <c r="F90" s="288">
        <v>249177900</v>
      </c>
    </row>
    <row r="91" spans="1:6" x14ac:dyDescent="0.35">
      <c r="A91" s="287" t="s">
        <v>527</v>
      </c>
      <c r="B91" s="289" t="s">
        <v>604</v>
      </c>
      <c r="C91" s="287" t="s">
        <v>565</v>
      </c>
      <c r="D91" s="289" t="str">
        <f>VLOOKUP(C91,Feuil3!A:B,2,0)</f>
        <v>Direction Générale des Impôts et des Domaines</v>
      </c>
      <c r="E91" s="287" t="s">
        <v>573</v>
      </c>
      <c r="F91" s="288">
        <v>4314761</v>
      </c>
    </row>
    <row r="92" spans="1:6" x14ac:dyDescent="0.35">
      <c r="A92" s="287" t="s">
        <v>527</v>
      </c>
      <c r="B92" s="289" t="s">
        <v>604</v>
      </c>
      <c r="C92" s="287" t="s">
        <v>581</v>
      </c>
      <c r="D92" s="289" t="str">
        <f>VLOOKUP(C92,Feuil3!A:B,2,0)</f>
        <v>Direction Générale des Douanes</v>
      </c>
      <c r="E92" s="287" t="s">
        <v>582</v>
      </c>
      <c r="F92" s="288">
        <v>94148</v>
      </c>
    </row>
    <row r="93" spans="1:6" x14ac:dyDescent="0.35">
      <c r="A93" s="287" t="s">
        <v>527</v>
      </c>
      <c r="B93" s="289" t="s">
        <v>604</v>
      </c>
      <c r="C93" s="287" t="s">
        <v>581</v>
      </c>
      <c r="D93" s="289" t="str">
        <f>VLOOKUP(C93,Feuil3!A:B,2,0)</f>
        <v>Direction Générale des Douanes</v>
      </c>
      <c r="E93" s="287" t="s">
        <v>583</v>
      </c>
      <c r="F93" s="288">
        <v>3947</v>
      </c>
    </row>
    <row r="94" spans="1:6" x14ac:dyDescent="0.35">
      <c r="A94" s="287" t="s">
        <v>527</v>
      </c>
      <c r="B94" s="289" t="s">
        <v>604</v>
      </c>
      <c r="C94" s="287" t="s">
        <v>581</v>
      </c>
      <c r="D94" s="289" t="str">
        <f>VLOOKUP(C94,Feuil3!A:B,2,0)</f>
        <v>Direction Générale des Douanes</v>
      </c>
      <c r="E94" s="287" t="s">
        <v>584</v>
      </c>
      <c r="F94" s="288">
        <v>4934</v>
      </c>
    </row>
    <row r="95" spans="1:6" x14ac:dyDescent="0.35">
      <c r="A95" s="287" t="s">
        <v>527</v>
      </c>
      <c r="B95" s="289" t="s">
        <v>604</v>
      </c>
      <c r="C95" s="287" t="s">
        <v>581</v>
      </c>
      <c r="D95" s="289" t="str">
        <f>VLOOKUP(C95,Feuil3!A:B,2,0)</f>
        <v>Direction Générale des Douanes</v>
      </c>
      <c r="E95" s="287" t="s">
        <v>585</v>
      </c>
      <c r="F95" s="288">
        <v>24672</v>
      </c>
    </row>
    <row r="96" spans="1:6" x14ac:dyDescent="0.35">
      <c r="A96" s="287" t="s">
        <v>527</v>
      </c>
      <c r="B96" s="289" t="s">
        <v>604</v>
      </c>
      <c r="C96" s="287" t="s">
        <v>581</v>
      </c>
      <c r="D96" s="289" t="str">
        <f>VLOOKUP(C96,Feuil3!A:B,2,0)</f>
        <v>Direction Générale des Douanes</v>
      </c>
      <c r="E96" s="287" t="s">
        <v>586</v>
      </c>
      <c r="F96" s="288">
        <v>2467</v>
      </c>
    </row>
    <row r="97" spans="1:6" x14ac:dyDescent="0.35">
      <c r="A97" s="287" t="s">
        <v>527</v>
      </c>
      <c r="B97" s="289" t="s">
        <v>604</v>
      </c>
      <c r="C97" s="287" t="s">
        <v>590</v>
      </c>
      <c r="D97" s="289" t="str">
        <f>VLOOKUP(C97,Feuil3!A:B,2,0)</f>
        <v>Direction de l'Environnement et des Etablissements Classés</v>
      </c>
      <c r="E97" s="287" t="s">
        <v>229</v>
      </c>
      <c r="F97" s="288">
        <v>17080475</v>
      </c>
    </row>
    <row r="98" spans="1:6" x14ac:dyDescent="0.35">
      <c r="A98" s="287" t="s">
        <v>527</v>
      </c>
      <c r="B98" s="289" t="s">
        <v>604</v>
      </c>
      <c r="C98" s="287" t="s">
        <v>593</v>
      </c>
      <c r="D98" s="289" t="str">
        <f>VLOOKUP(C98,Feuil3!A:B,2,0)</f>
        <v>Direction des Eaux, Forêts, Chasses et Conservation des Sols</v>
      </c>
      <c r="E98" s="287" t="s">
        <v>592</v>
      </c>
      <c r="F98" s="288">
        <v>12572000</v>
      </c>
    </row>
    <row r="99" spans="1:6" x14ac:dyDescent="0.35">
      <c r="A99" s="287" t="s">
        <v>527</v>
      </c>
      <c r="B99" s="289" t="s">
        <v>604</v>
      </c>
      <c r="C99" s="287" t="s">
        <v>595</v>
      </c>
      <c r="D99" s="289" t="str">
        <f>VLOOKUP(C99,Feuil3!A:B,2,0)</f>
        <v xml:space="preserve">Caisse de Sécurité Sociale </v>
      </c>
      <c r="E99" s="287" t="s">
        <v>596</v>
      </c>
      <c r="F99" s="288">
        <v>6747094</v>
      </c>
    </row>
    <row r="100" spans="1:6" x14ac:dyDescent="0.35">
      <c r="A100" s="287" t="s">
        <v>527</v>
      </c>
      <c r="B100" s="289" t="s">
        <v>604</v>
      </c>
      <c r="C100" s="287" t="s">
        <v>597</v>
      </c>
      <c r="D100" s="289" t="str">
        <f>VLOOKUP(C100,Feuil3!A:B,2,0)</f>
        <v>Institution de Prévoyance Retraite du Sénégal</v>
      </c>
      <c r="E100" s="287" t="s">
        <v>598</v>
      </c>
      <c r="F100" s="288">
        <v>39621017</v>
      </c>
    </row>
    <row r="101" spans="1:6" x14ac:dyDescent="0.35">
      <c r="A101" s="287" t="s">
        <v>527</v>
      </c>
      <c r="B101" s="289" t="s">
        <v>604</v>
      </c>
      <c r="C101" s="287" t="s">
        <v>359</v>
      </c>
      <c r="D101" s="289" t="str">
        <f>VLOOKUP(C101,Feuil3!A:B,2,0)</f>
        <v>Autres bénéficiaires</v>
      </c>
      <c r="E101" s="287" t="s">
        <v>599</v>
      </c>
      <c r="F101" s="288">
        <v>68900</v>
      </c>
    </row>
    <row r="102" spans="1:6" x14ac:dyDescent="0.35">
      <c r="A102" s="287" t="s">
        <v>527</v>
      </c>
      <c r="B102" s="289" t="s">
        <v>605</v>
      </c>
      <c r="C102" s="287" t="s">
        <v>565</v>
      </c>
      <c r="D102" s="289" t="str">
        <f>VLOOKUP(C102,Feuil3!A:B,2,0)</f>
        <v>Direction Générale des Impôts et des Domaines</v>
      </c>
      <c r="E102" s="287" t="s">
        <v>432</v>
      </c>
      <c r="F102" s="288">
        <v>733881381</v>
      </c>
    </row>
    <row r="103" spans="1:6" x14ac:dyDescent="0.35">
      <c r="A103" s="287" t="s">
        <v>527</v>
      </c>
      <c r="B103" s="289" t="s">
        <v>605</v>
      </c>
      <c r="C103" s="287" t="s">
        <v>565</v>
      </c>
      <c r="D103" s="289" t="str">
        <f>VLOOKUP(C103,Feuil3!A:B,2,0)</f>
        <v>Direction Générale des Impôts et des Domaines</v>
      </c>
      <c r="E103" s="287" t="s">
        <v>566</v>
      </c>
      <c r="F103" s="288">
        <v>3038546838</v>
      </c>
    </row>
    <row r="104" spans="1:6" x14ac:dyDescent="0.35">
      <c r="A104" s="287" t="s">
        <v>527</v>
      </c>
      <c r="B104" s="289" t="s">
        <v>605</v>
      </c>
      <c r="C104" s="287" t="s">
        <v>565</v>
      </c>
      <c r="D104" s="289" t="str">
        <f>VLOOKUP(C104,Feuil3!A:B,2,0)</f>
        <v>Direction Générale des Impôts et des Domaines</v>
      </c>
      <c r="E104" s="287" t="s">
        <v>573</v>
      </c>
      <c r="F104" s="288">
        <v>53101857</v>
      </c>
    </row>
    <row r="105" spans="1:6" x14ac:dyDescent="0.35">
      <c r="A105" s="287" t="s">
        <v>527</v>
      </c>
      <c r="B105" s="289" t="s">
        <v>605</v>
      </c>
      <c r="C105" s="287" t="s">
        <v>595</v>
      </c>
      <c r="D105" s="289" t="str">
        <f>VLOOKUP(C105,Feuil3!A:B,2,0)</f>
        <v xml:space="preserve">Caisse de Sécurité Sociale </v>
      </c>
      <c r="E105" s="287" t="s">
        <v>596</v>
      </c>
      <c r="F105" s="288">
        <v>206845059</v>
      </c>
    </row>
    <row r="106" spans="1:6" x14ac:dyDescent="0.35">
      <c r="A106" s="287" t="s">
        <v>527</v>
      </c>
      <c r="B106" s="289" t="s">
        <v>605</v>
      </c>
      <c r="C106" s="287" t="s">
        <v>597</v>
      </c>
      <c r="D106" s="289" t="str">
        <f>VLOOKUP(C106,Feuil3!A:B,2,0)</f>
        <v>Institution de Prévoyance Retraite du Sénégal</v>
      </c>
      <c r="E106" s="287" t="s">
        <v>598</v>
      </c>
      <c r="F106" s="288">
        <v>906618721</v>
      </c>
    </row>
    <row r="107" spans="1:6" x14ac:dyDescent="0.35">
      <c r="A107" s="287" t="s">
        <v>527</v>
      </c>
      <c r="B107" s="289" t="s">
        <v>606</v>
      </c>
      <c r="C107" s="287" t="s">
        <v>541</v>
      </c>
      <c r="D107" s="289" t="str">
        <f>VLOOKUP(C107,Feuil3!A:B,2,0)</f>
        <v>Direction des Mines et de la Géologie</v>
      </c>
      <c r="E107" s="287" t="s">
        <v>542</v>
      </c>
      <c r="F107" s="288">
        <v>105558825</v>
      </c>
    </row>
    <row r="108" spans="1:6" x14ac:dyDescent="0.35">
      <c r="A108" s="287" t="s">
        <v>527</v>
      </c>
      <c r="B108" s="289" t="s">
        <v>606</v>
      </c>
      <c r="C108" s="287" t="s">
        <v>541</v>
      </c>
      <c r="D108" s="289" t="str">
        <f>VLOOKUP(C108,Feuil3!A:B,2,0)</f>
        <v>Direction des Mines et de la Géologie</v>
      </c>
      <c r="E108" s="287" t="s">
        <v>454</v>
      </c>
      <c r="F108" s="288">
        <v>19178000</v>
      </c>
    </row>
    <row r="109" spans="1:6" x14ac:dyDescent="0.35">
      <c r="A109" s="287" t="s">
        <v>527</v>
      </c>
      <c r="B109" s="289" t="s">
        <v>606</v>
      </c>
      <c r="C109" s="287" t="s">
        <v>565</v>
      </c>
      <c r="D109" s="289" t="str">
        <f>VLOOKUP(C109,Feuil3!A:B,2,0)</f>
        <v>Direction Générale des Impôts et des Domaines</v>
      </c>
      <c r="E109" s="287" t="s">
        <v>432</v>
      </c>
      <c r="F109" s="288">
        <v>7658203782</v>
      </c>
    </row>
    <row r="110" spans="1:6" x14ac:dyDescent="0.35">
      <c r="A110" s="287" t="s">
        <v>527</v>
      </c>
      <c r="B110" s="289" t="s">
        <v>606</v>
      </c>
      <c r="C110" s="287" t="s">
        <v>565</v>
      </c>
      <c r="D110" s="289" t="str">
        <f>VLOOKUP(C110,Feuil3!A:B,2,0)</f>
        <v>Direction Générale des Impôts et des Domaines</v>
      </c>
      <c r="E110" s="287" t="s">
        <v>566</v>
      </c>
      <c r="F110" s="288">
        <v>922993992</v>
      </c>
    </row>
    <row r="111" spans="1:6" x14ac:dyDescent="0.35">
      <c r="A111" s="287" t="s">
        <v>527</v>
      </c>
      <c r="B111" s="289" t="s">
        <v>606</v>
      </c>
      <c r="C111" s="287" t="s">
        <v>565</v>
      </c>
      <c r="D111" s="289" t="str">
        <f>VLOOKUP(C111,Feuil3!A:B,2,0)</f>
        <v>Direction Générale des Impôts et des Domaines</v>
      </c>
      <c r="E111" s="287" t="s">
        <v>571</v>
      </c>
      <c r="F111" s="288">
        <v>163167135</v>
      </c>
    </row>
    <row r="112" spans="1:6" x14ac:dyDescent="0.35">
      <c r="A112" s="287" t="s">
        <v>527</v>
      </c>
      <c r="B112" s="289" t="s">
        <v>606</v>
      </c>
      <c r="C112" s="287" t="s">
        <v>565</v>
      </c>
      <c r="D112" s="289" t="str">
        <f>VLOOKUP(C112,Feuil3!A:B,2,0)</f>
        <v>Direction Générale des Impôts et des Domaines</v>
      </c>
      <c r="E112" s="287" t="s">
        <v>573</v>
      </c>
      <c r="F112" s="288">
        <v>2230328</v>
      </c>
    </row>
    <row r="113" spans="1:6" x14ac:dyDescent="0.35">
      <c r="A113" s="287" t="s">
        <v>527</v>
      </c>
      <c r="B113" s="289" t="s">
        <v>606</v>
      </c>
      <c r="C113" s="287" t="s">
        <v>565</v>
      </c>
      <c r="D113" s="289" t="str">
        <f>VLOOKUP(C113,Feuil3!A:B,2,0)</f>
        <v>Direction Générale des Impôts et des Domaines</v>
      </c>
      <c r="E113" s="287" t="s">
        <v>578</v>
      </c>
      <c r="F113" s="288">
        <v>28066328</v>
      </c>
    </row>
    <row r="114" spans="1:6" x14ac:dyDescent="0.35">
      <c r="A114" s="287" t="s">
        <v>527</v>
      </c>
      <c r="B114" s="289" t="s">
        <v>606</v>
      </c>
      <c r="C114" s="287" t="s">
        <v>565</v>
      </c>
      <c r="D114" s="289" t="str">
        <f>VLOOKUP(C114,Feuil3!A:B,2,0)</f>
        <v>Direction Générale des Impôts et des Domaines</v>
      </c>
      <c r="E114" s="287" t="s">
        <v>579</v>
      </c>
      <c r="F114" s="288">
        <v>3293962709</v>
      </c>
    </row>
    <row r="115" spans="1:6" x14ac:dyDescent="0.35">
      <c r="A115" s="287" t="s">
        <v>527</v>
      </c>
      <c r="B115" s="289" t="s">
        <v>606</v>
      </c>
      <c r="C115" s="287" t="s">
        <v>581</v>
      </c>
      <c r="D115" s="289" t="str">
        <f>VLOOKUP(C115,Feuil3!A:B,2,0)</f>
        <v>Direction Générale des Douanes</v>
      </c>
      <c r="E115" s="287" t="s">
        <v>582</v>
      </c>
      <c r="F115" s="288">
        <v>1199385140</v>
      </c>
    </row>
    <row r="116" spans="1:6" x14ac:dyDescent="0.35">
      <c r="A116" s="287" t="s">
        <v>527</v>
      </c>
      <c r="B116" s="289" t="s">
        <v>606</v>
      </c>
      <c r="C116" s="287" t="s">
        <v>581</v>
      </c>
      <c r="D116" s="289" t="str">
        <f>VLOOKUP(C116,Feuil3!A:B,2,0)</f>
        <v>Direction Générale des Douanes</v>
      </c>
      <c r="E116" s="287" t="s">
        <v>583</v>
      </c>
      <c r="F116" s="288">
        <v>124705611</v>
      </c>
    </row>
    <row r="117" spans="1:6" x14ac:dyDescent="0.35">
      <c r="A117" s="287" t="s">
        <v>527</v>
      </c>
      <c r="B117" s="289" t="s">
        <v>606</v>
      </c>
      <c r="C117" s="287" t="s">
        <v>581</v>
      </c>
      <c r="D117" s="289" t="str">
        <f>VLOOKUP(C117,Feuil3!A:B,2,0)</f>
        <v>Direction Générale des Douanes</v>
      </c>
      <c r="E117" s="287" t="s">
        <v>584</v>
      </c>
      <c r="F117" s="288">
        <v>155882018</v>
      </c>
    </row>
    <row r="118" spans="1:6" x14ac:dyDescent="0.35">
      <c r="A118" s="287" t="s">
        <v>527</v>
      </c>
      <c r="B118" s="289" t="s">
        <v>606</v>
      </c>
      <c r="C118" s="287" t="s">
        <v>581</v>
      </c>
      <c r="D118" s="289" t="str">
        <f>VLOOKUP(C118,Feuil3!A:B,2,0)</f>
        <v>Direction Générale des Douanes</v>
      </c>
      <c r="E118" s="287" t="s">
        <v>585</v>
      </c>
      <c r="F118" s="288">
        <v>701865386</v>
      </c>
    </row>
    <row r="119" spans="1:6" x14ac:dyDescent="0.35">
      <c r="A119" s="287" t="s">
        <v>527</v>
      </c>
      <c r="B119" s="289" t="s">
        <v>606</v>
      </c>
      <c r="C119" s="287" t="s">
        <v>581</v>
      </c>
      <c r="D119" s="289" t="str">
        <f>VLOOKUP(C119,Feuil3!A:B,2,0)</f>
        <v>Direction Générale des Douanes</v>
      </c>
      <c r="E119" s="287" t="s">
        <v>586</v>
      </c>
      <c r="F119" s="288">
        <v>76516900</v>
      </c>
    </row>
    <row r="120" spans="1:6" x14ac:dyDescent="0.35">
      <c r="A120" s="287" t="s">
        <v>527</v>
      </c>
      <c r="B120" s="289" t="s">
        <v>606</v>
      </c>
      <c r="C120" s="287" t="s">
        <v>581</v>
      </c>
      <c r="D120" s="289" t="str">
        <f>VLOOKUP(C120,Feuil3!A:B,2,0)</f>
        <v>Direction Générale des Douanes</v>
      </c>
      <c r="E120" s="287" t="s">
        <v>587</v>
      </c>
      <c r="F120" s="288">
        <v>33469820</v>
      </c>
    </row>
    <row r="121" spans="1:6" x14ac:dyDescent="0.35">
      <c r="A121" s="287" t="s">
        <v>527</v>
      </c>
      <c r="B121" s="289" t="s">
        <v>606</v>
      </c>
      <c r="C121" s="287" t="s">
        <v>581</v>
      </c>
      <c r="D121" s="289" t="str">
        <f>VLOOKUP(C121,Feuil3!A:B,2,0)</f>
        <v>Direction Générale des Douanes</v>
      </c>
      <c r="E121" s="287" t="s">
        <v>588</v>
      </c>
      <c r="F121" s="288">
        <v>135300</v>
      </c>
    </row>
    <row r="122" spans="1:6" x14ac:dyDescent="0.35">
      <c r="A122" s="287" t="s">
        <v>527</v>
      </c>
      <c r="B122" s="289" t="s">
        <v>606</v>
      </c>
      <c r="C122" s="287" t="s">
        <v>590</v>
      </c>
      <c r="D122" s="289" t="str">
        <f>VLOOKUP(C122,Feuil3!A:B,2,0)</f>
        <v>Direction de l'Environnement et des Etablissements Classés</v>
      </c>
      <c r="E122" s="287" t="s">
        <v>229</v>
      </c>
      <c r="F122" s="288">
        <v>10530000</v>
      </c>
    </row>
    <row r="123" spans="1:6" x14ac:dyDescent="0.35">
      <c r="A123" s="287" t="s">
        <v>527</v>
      </c>
      <c r="B123" s="289" t="s">
        <v>606</v>
      </c>
      <c r="C123" s="287" t="s">
        <v>595</v>
      </c>
      <c r="D123" s="289" t="str">
        <f>VLOOKUP(C123,Feuil3!A:B,2,0)</f>
        <v xml:space="preserve">Caisse de Sécurité Sociale </v>
      </c>
      <c r="E123" s="287" t="s">
        <v>596</v>
      </c>
      <c r="F123" s="288">
        <v>22453200</v>
      </c>
    </row>
    <row r="124" spans="1:6" x14ac:dyDescent="0.35">
      <c r="A124" s="287" t="s">
        <v>527</v>
      </c>
      <c r="B124" s="289" t="s">
        <v>606</v>
      </c>
      <c r="C124" s="287" t="s">
        <v>597</v>
      </c>
      <c r="D124" s="289" t="str">
        <f>VLOOKUP(C124,Feuil3!A:B,2,0)</f>
        <v>Institution de Prévoyance Retraite du Sénégal</v>
      </c>
      <c r="E124" s="287" t="s">
        <v>598</v>
      </c>
      <c r="F124" s="288">
        <v>175896753</v>
      </c>
    </row>
    <row r="125" spans="1:6" x14ac:dyDescent="0.35">
      <c r="A125" s="287" t="s">
        <v>527</v>
      </c>
      <c r="B125" s="289" t="s">
        <v>606</v>
      </c>
      <c r="C125" s="287" t="s">
        <v>359</v>
      </c>
      <c r="D125" s="289" t="str">
        <f>VLOOKUP(C125,Feuil3!A:B,2,0)</f>
        <v>Autres bénéficiaires</v>
      </c>
      <c r="E125" s="287" t="s">
        <v>599</v>
      </c>
      <c r="F125" s="288">
        <v>643167</v>
      </c>
    </row>
    <row r="126" spans="1:6" x14ac:dyDescent="0.35">
      <c r="A126" s="287" t="s">
        <v>527</v>
      </c>
      <c r="B126" s="289" t="s">
        <v>607</v>
      </c>
      <c r="C126" s="287" t="s">
        <v>541</v>
      </c>
      <c r="D126" s="289" t="str">
        <f>VLOOKUP(C126,Feuil3!A:B,2,0)</f>
        <v>Direction des Mines et de la Géologie</v>
      </c>
      <c r="E126" s="287" t="s">
        <v>542</v>
      </c>
      <c r="F126" s="288">
        <v>7491544126</v>
      </c>
    </row>
    <row r="127" spans="1:6" x14ac:dyDescent="0.35">
      <c r="A127" s="287" t="s">
        <v>527</v>
      </c>
      <c r="B127" s="289" t="s">
        <v>607</v>
      </c>
      <c r="C127" s="287" t="s">
        <v>541</v>
      </c>
      <c r="D127" s="289" t="str">
        <f>VLOOKUP(C127,Feuil3!A:B,2,0)</f>
        <v>Direction des Mines et de la Géologie</v>
      </c>
      <c r="E127" s="287" t="s">
        <v>543</v>
      </c>
      <c r="F127" s="288">
        <v>113941440</v>
      </c>
    </row>
    <row r="128" spans="1:6" x14ac:dyDescent="0.35">
      <c r="A128" s="287" t="s">
        <v>527</v>
      </c>
      <c r="B128" s="289" t="s">
        <v>607</v>
      </c>
      <c r="C128" s="287" t="s">
        <v>565</v>
      </c>
      <c r="D128" s="289" t="str">
        <f>VLOOKUP(C128,Feuil3!A:B,2,0)</f>
        <v>Direction Générale des Impôts et des Domaines</v>
      </c>
      <c r="E128" s="287" t="s">
        <v>566</v>
      </c>
      <c r="F128" s="288">
        <v>3891381765</v>
      </c>
    </row>
    <row r="129" spans="1:6" x14ac:dyDescent="0.35">
      <c r="A129" s="287" t="s">
        <v>527</v>
      </c>
      <c r="B129" s="289" t="s">
        <v>607</v>
      </c>
      <c r="C129" s="287" t="s">
        <v>565</v>
      </c>
      <c r="D129" s="289" t="str">
        <f>VLOOKUP(C129,Feuil3!A:B,2,0)</f>
        <v>Direction Générale des Impôts et des Domaines</v>
      </c>
      <c r="E129" s="287" t="s">
        <v>571</v>
      </c>
      <c r="F129" s="288">
        <v>682759738</v>
      </c>
    </row>
    <row r="130" spans="1:6" x14ac:dyDescent="0.35">
      <c r="A130" s="287" t="s">
        <v>527</v>
      </c>
      <c r="B130" s="289" t="s">
        <v>607</v>
      </c>
      <c r="C130" s="287" t="s">
        <v>565</v>
      </c>
      <c r="D130" s="289" t="str">
        <f>VLOOKUP(C130,Feuil3!A:B,2,0)</f>
        <v>Direction Générale des Impôts et des Domaines</v>
      </c>
      <c r="E130" s="287" t="s">
        <v>573</v>
      </c>
      <c r="F130" s="288">
        <v>5797753</v>
      </c>
    </row>
    <row r="131" spans="1:6" x14ac:dyDescent="0.35">
      <c r="A131" s="287" t="s">
        <v>527</v>
      </c>
      <c r="B131" s="289" t="s">
        <v>607</v>
      </c>
      <c r="C131" s="287" t="s">
        <v>565</v>
      </c>
      <c r="D131" s="289" t="str">
        <f>VLOOKUP(C131,Feuil3!A:B,2,0)</f>
        <v>Direction Générale des Impôts et des Domaines</v>
      </c>
      <c r="E131" s="287" t="s">
        <v>578</v>
      </c>
      <c r="F131" s="288">
        <v>39774221</v>
      </c>
    </row>
    <row r="132" spans="1:6" x14ac:dyDescent="0.35">
      <c r="A132" s="287" t="s">
        <v>527</v>
      </c>
      <c r="B132" s="289" t="s">
        <v>607</v>
      </c>
      <c r="C132" s="287" t="s">
        <v>581</v>
      </c>
      <c r="D132" s="289" t="str">
        <f>VLOOKUP(C132,Feuil3!A:B,2,0)</f>
        <v>Direction Générale des Douanes</v>
      </c>
      <c r="E132" s="287" t="s">
        <v>582</v>
      </c>
      <c r="F132" s="288">
        <v>5811395</v>
      </c>
    </row>
    <row r="133" spans="1:6" x14ac:dyDescent="0.35">
      <c r="A133" s="287" t="s">
        <v>527</v>
      </c>
      <c r="B133" s="289" t="s">
        <v>607</v>
      </c>
      <c r="C133" s="287" t="s">
        <v>581</v>
      </c>
      <c r="D133" s="289" t="str">
        <f>VLOOKUP(C133,Feuil3!A:B,2,0)</f>
        <v>Direction Générale des Douanes</v>
      </c>
      <c r="E133" s="287" t="s">
        <v>583</v>
      </c>
      <c r="F133" s="288">
        <v>90404467</v>
      </c>
    </row>
    <row r="134" spans="1:6" x14ac:dyDescent="0.35">
      <c r="A134" s="287" t="s">
        <v>527</v>
      </c>
      <c r="B134" s="289" t="s">
        <v>607</v>
      </c>
      <c r="C134" s="287" t="s">
        <v>581</v>
      </c>
      <c r="D134" s="289" t="str">
        <f>VLOOKUP(C134,Feuil3!A:B,2,0)</f>
        <v>Direction Générale des Douanes</v>
      </c>
      <c r="E134" s="287" t="s">
        <v>584</v>
      </c>
      <c r="F134" s="288">
        <v>112863713</v>
      </c>
    </row>
    <row r="135" spans="1:6" x14ac:dyDescent="0.35">
      <c r="A135" s="287" t="s">
        <v>527</v>
      </c>
      <c r="B135" s="289" t="s">
        <v>607</v>
      </c>
      <c r="C135" s="287" t="s">
        <v>581</v>
      </c>
      <c r="D135" s="289" t="str">
        <f>VLOOKUP(C135,Feuil3!A:B,2,0)</f>
        <v>Direction Générale des Douanes</v>
      </c>
      <c r="E135" s="287" t="s">
        <v>585</v>
      </c>
      <c r="F135" s="288">
        <v>3788630</v>
      </c>
    </row>
    <row r="136" spans="1:6" x14ac:dyDescent="0.35">
      <c r="A136" s="287" t="s">
        <v>527</v>
      </c>
      <c r="B136" s="289" t="s">
        <v>607</v>
      </c>
      <c r="C136" s="287" t="s">
        <v>581</v>
      </c>
      <c r="D136" s="289" t="str">
        <f>VLOOKUP(C136,Feuil3!A:B,2,0)</f>
        <v>Direction Générale des Douanes</v>
      </c>
      <c r="E136" s="287" t="s">
        <v>586</v>
      </c>
      <c r="F136" s="288">
        <v>56408654</v>
      </c>
    </row>
    <row r="137" spans="1:6" x14ac:dyDescent="0.35">
      <c r="A137" s="287" t="s">
        <v>527</v>
      </c>
      <c r="B137" s="289" t="s">
        <v>607</v>
      </c>
      <c r="C137" s="287" t="s">
        <v>581</v>
      </c>
      <c r="D137" s="289" t="str">
        <f>VLOOKUP(C137,Feuil3!A:B,2,0)</f>
        <v>Direction Générale des Douanes</v>
      </c>
      <c r="E137" s="287" t="s">
        <v>587</v>
      </c>
      <c r="F137" s="288">
        <v>573846</v>
      </c>
    </row>
    <row r="138" spans="1:6" x14ac:dyDescent="0.35">
      <c r="A138" s="287" t="s">
        <v>527</v>
      </c>
      <c r="B138" s="289" t="s">
        <v>607</v>
      </c>
      <c r="C138" s="287" t="s">
        <v>595</v>
      </c>
      <c r="D138" s="289" t="str">
        <f>VLOOKUP(C138,Feuil3!A:B,2,0)</f>
        <v xml:space="preserve">Caisse de Sécurité Sociale </v>
      </c>
      <c r="E138" s="287" t="s">
        <v>596</v>
      </c>
      <c r="F138" s="288">
        <v>22099694</v>
      </c>
    </row>
    <row r="139" spans="1:6" x14ac:dyDescent="0.35">
      <c r="A139" s="287" t="s">
        <v>527</v>
      </c>
      <c r="B139" s="289" t="s">
        <v>607</v>
      </c>
      <c r="C139" s="287" t="s">
        <v>597</v>
      </c>
      <c r="D139" s="289" t="str">
        <f>VLOOKUP(C139,Feuil3!A:B,2,0)</f>
        <v>Institution de Prévoyance Retraite du Sénégal</v>
      </c>
      <c r="E139" s="287" t="s">
        <v>598</v>
      </c>
      <c r="F139" s="288">
        <v>171008028</v>
      </c>
    </row>
    <row r="140" spans="1:6" x14ac:dyDescent="0.35">
      <c r="A140" s="287" t="s">
        <v>527</v>
      </c>
      <c r="B140" s="289" t="s">
        <v>607</v>
      </c>
      <c r="C140" s="287" t="s">
        <v>359</v>
      </c>
      <c r="D140" s="289" t="str">
        <f>VLOOKUP(C140,Feuil3!A:B,2,0)</f>
        <v>Autres bénéficiaires</v>
      </c>
      <c r="E140" s="287" t="s">
        <v>599</v>
      </c>
      <c r="F140" s="288">
        <v>96210</v>
      </c>
    </row>
    <row r="141" spans="1:6" x14ac:dyDescent="0.35">
      <c r="A141" s="287" t="s">
        <v>527</v>
      </c>
      <c r="B141" s="289" t="s">
        <v>608</v>
      </c>
      <c r="C141" s="287" t="s">
        <v>541</v>
      </c>
      <c r="D141" s="289" t="str">
        <f>VLOOKUP(C141,Feuil3!A:B,2,0)</f>
        <v>Direction des Mines et de la Géologie</v>
      </c>
      <c r="E141" s="287" t="s">
        <v>542</v>
      </c>
      <c r="F141" s="288">
        <v>243670746</v>
      </c>
    </row>
    <row r="142" spans="1:6" x14ac:dyDescent="0.35">
      <c r="A142" s="287" t="s">
        <v>527</v>
      </c>
      <c r="B142" s="289" t="s">
        <v>608</v>
      </c>
      <c r="C142" s="287" t="s">
        <v>565</v>
      </c>
      <c r="D142" s="289" t="str">
        <f>VLOOKUP(C142,Feuil3!A:B,2,0)</f>
        <v>Direction Générale des Impôts et des Domaines</v>
      </c>
      <c r="E142" s="287" t="s">
        <v>566</v>
      </c>
      <c r="F142" s="288">
        <v>337000911</v>
      </c>
    </row>
    <row r="143" spans="1:6" x14ac:dyDescent="0.35">
      <c r="A143" s="287" t="s">
        <v>527</v>
      </c>
      <c r="B143" s="289" t="s">
        <v>608</v>
      </c>
      <c r="C143" s="287" t="s">
        <v>565</v>
      </c>
      <c r="D143" s="289" t="str">
        <f>VLOOKUP(C143,Feuil3!A:B,2,0)</f>
        <v>Direction Générale des Impôts et des Domaines</v>
      </c>
      <c r="E143" s="287" t="s">
        <v>571</v>
      </c>
      <c r="F143" s="288">
        <v>126048707</v>
      </c>
    </row>
    <row r="144" spans="1:6" x14ac:dyDescent="0.35">
      <c r="A144" s="287" t="s">
        <v>527</v>
      </c>
      <c r="B144" s="289" t="s">
        <v>608</v>
      </c>
      <c r="C144" s="287" t="s">
        <v>565</v>
      </c>
      <c r="D144" s="289" t="str">
        <f>VLOOKUP(C144,Feuil3!A:B,2,0)</f>
        <v>Direction Générale des Impôts et des Domaines</v>
      </c>
      <c r="E144" s="287" t="s">
        <v>573</v>
      </c>
      <c r="F144" s="288">
        <v>3278173</v>
      </c>
    </row>
    <row r="145" spans="1:6" x14ac:dyDescent="0.35">
      <c r="A145" s="287" t="s">
        <v>527</v>
      </c>
      <c r="B145" s="289" t="s">
        <v>608</v>
      </c>
      <c r="C145" s="287" t="s">
        <v>565</v>
      </c>
      <c r="D145" s="289" t="str">
        <f>VLOOKUP(C145,Feuil3!A:B,2,0)</f>
        <v>Direction Générale des Impôts et des Domaines</v>
      </c>
      <c r="E145" s="287" t="s">
        <v>578</v>
      </c>
      <c r="F145" s="288">
        <v>38358583</v>
      </c>
    </row>
    <row r="146" spans="1:6" x14ac:dyDescent="0.35">
      <c r="A146" s="287" t="s">
        <v>527</v>
      </c>
      <c r="B146" s="289" t="s">
        <v>608</v>
      </c>
      <c r="C146" s="287" t="s">
        <v>581</v>
      </c>
      <c r="D146" s="289" t="str">
        <f>VLOOKUP(C146,Feuil3!A:B,2,0)</f>
        <v>Direction Générale des Douanes</v>
      </c>
      <c r="E146" s="287" t="s">
        <v>582</v>
      </c>
      <c r="F146" s="288">
        <v>1111473</v>
      </c>
    </row>
    <row r="147" spans="1:6" x14ac:dyDescent="0.35">
      <c r="A147" s="287" t="s">
        <v>527</v>
      </c>
      <c r="B147" s="289" t="s">
        <v>608</v>
      </c>
      <c r="C147" s="287" t="s">
        <v>581</v>
      </c>
      <c r="D147" s="289" t="str">
        <f>VLOOKUP(C147,Feuil3!A:B,2,0)</f>
        <v>Direction Générale des Douanes</v>
      </c>
      <c r="E147" s="287" t="s">
        <v>583</v>
      </c>
      <c r="F147" s="288">
        <v>40714818</v>
      </c>
    </row>
    <row r="148" spans="1:6" x14ac:dyDescent="0.35">
      <c r="A148" s="287" t="s">
        <v>527</v>
      </c>
      <c r="B148" s="289" t="s">
        <v>608</v>
      </c>
      <c r="C148" s="287" t="s">
        <v>581</v>
      </c>
      <c r="D148" s="289" t="str">
        <f>VLOOKUP(C148,Feuil3!A:B,2,0)</f>
        <v>Direction Générale des Douanes</v>
      </c>
      <c r="E148" s="287" t="s">
        <v>584</v>
      </c>
      <c r="F148" s="288">
        <v>50893525</v>
      </c>
    </row>
    <row r="149" spans="1:6" x14ac:dyDescent="0.35">
      <c r="A149" s="287" t="s">
        <v>527</v>
      </c>
      <c r="B149" s="289" t="s">
        <v>608</v>
      </c>
      <c r="C149" s="287" t="s">
        <v>581</v>
      </c>
      <c r="D149" s="289" t="str">
        <f>VLOOKUP(C149,Feuil3!A:B,2,0)</f>
        <v>Direction Générale des Douanes</v>
      </c>
      <c r="E149" s="287" t="s">
        <v>585</v>
      </c>
      <c r="F149" s="288">
        <v>561162</v>
      </c>
    </row>
    <row r="150" spans="1:6" x14ac:dyDescent="0.35">
      <c r="A150" s="287" t="s">
        <v>527</v>
      </c>
      <c r="B150" s="289" t="s">
        <v>608</v>
      </c>
      <c r="C150" s="287" t="s">
        <v>581</v>
      </c>
      <c r="D150" s="289" t="str">
        <f>VLOOKUP(C150,Feuil3!A:B,2,0)</f>
        <v>Direction Générale des Douanes</v>
      </c>
      <c r="E150" s="287" t="s">
        <v>586</v>
      </c>
      <c r="F150" s="288">
        <v>25446760</v>
      </c>
    </row>
    <row r="151" spans="1:6" x14ac:dyDescent="0.35">
      <c r="A151" s="287" t="s">
        <v>527</v>
      </c>
      <c r="B151" s="289" t="s">
        <v>608</v>
      </c>
      <c r="C151" s="287" t="s">
        <v>581</v>
      </c>
      <c r="D151" s="289" t="str">
        <f>VLOOKUP(C151,Feuil3!A:B,2,0)</f>
        <v>Direction Générale des Douanes</v>
      </c>
      <c r="E151" s="287" t="s">
        <v>587</v>
      </c>
      <c r="F151" s="288">
        <v>55191</v>
      </c>
    </row>
    <row r="152" spans="1:6" x14ac:dyDescent="0.35">
      <c r="A152" s="287" t="s">
        <v>527</v>
      </c>
      <c r="B152" s="289" t="s">
        <v>608</v>
      </c>
      <c r="C152" s="287" t="s">
        <v>590</v>
      </c>
      <c r="D152" s="289" t="str">
        <f>VLOOKUP(C152,Feuil3!A:B,2,0)</f>
        <v>Direction de l'Environnement et des Etablissements Classés</v>
      </c>
      <c r="E152" s="287" t="s">
        <v>229</v>
      </c>
      <c r="F152" s="288">
        <v>4128000</v>
      </c>
    </row>
    <row r="153" spans="1:6" x14ac:dyDescent="0.35">
      <c r="A153" s="287" t="s">
        <v>527</v>
      </c>
      <c r="B153" s="289" t="s">
        <v>608</v>
      </c>
      <c r="C153" s="287" t="s">
        <v>595</v>
      </c>
      <c r="D153" s="289" t="str">
        <f>VLOOKUP(C153,Feuil3!A:B,2,0)</f>
        <v xml:space="preserve">Caisse de Sécurité Sociale </v>
      </c>
      <c r="E153" s="287" t="s">
        <v>596</v>
      </c>
      <c r="F153" s="288">
        <v>21559042</v>
      </c>
    </row>
    <row r="154" spans="1:6" x14ac:dyDescent="0.35">
      <c r="A154" s="287" t="s">
        <v>527</v>
      </c>
      <c r="B154" s="289" t="s">
        <v>608</v>
      </c>
      <c r="C154" s="287" t="s">
        <v>597</v>
      </c>
      <c r="D154" s="289" t="str">
        <f>VLOOKUP(C154,Feuil3!A:B,2,0)</f>
        <v>Institution de Prévoyance Retraite du Sénégal</v>
      </c>
      <c r="E154" s="287" t="s">
        <v>598</v>
      </c>
      <c r="F154" s="288">
        <v>80023839</v>
      </c>
    </row>
    <row r="155" spans="1:6" x14ac:dyDescent="0.35">
      <c r="A155" s="287" t="s">
        <v>527</v>
      </c>
      <c r="B155" s="289" t="s">
        <v>609</v>
      </c>
      <c r="C155" s="287" t="s">
        <v>541</v>
      </c>
      <c r="D155" s="289" t="str">
        <f>VLOOKUP(C155,Feuil3!A:B,2,0)</f>
        <v>Direction des Mines et de la Géologie</v>
      </c>
      <c r="E155" s="287" t="s">
        <v>543</v>
      </c>
      <c r="F155" s="288">
        <v>21536648</v>
      </c>
    </row>
    <row r="156" spans="1:6" x14ac:dyDescent="0.35">
      <c r="A156" s="287" t="s">
        <v>527</v>
      </c>
      <c r="B156" s="289" t="s">
        <v>609</v>
      </c>
      <c r="C156" s="287" t="s">
        <v>565</v>
      </c>
      <c r="D156" s="289" t="str">
        <f>VLOOKUP(C156,Feuil3!A:B,2,0)</f>
        <v>Direction Générale des Impôts et des Domaines</v>
      </c>
      <c r="E156" s="287" t="s">
        <v>566</v>
      </c>
      <c r="F156" s="288">
        <v>290037636</v>
      </c>
    </row>
    <row r="157" spans="1:6" x14ac:dyDescent="0.35">
      <c r="A157" s="287" t="s">
        <v>527</v>
      </c>
      <c r="B157" s="289" t="s">
        <v>609</v>
      </c>
      <c r="C157" s="287" t="s">
        <v>565</v>
      </c>
      <c r="D157" s="289" t="str">
        <f>VLOOKUP(C157,Feuil3!A:B,2,0)</f>
        <v>Direction Générale des Impôts et des Domaines</v>
      </c>
      <c r="E157" s="287" t="s">
        <v>573</v>
      </c>
      <c r="F157" s="288">
        <v>3792687</v>
      </c>
    </row>
    <row r="158" spans="1:6" x14ac:dyDescent="0.35">
      <c r="A158" s="287" t="s">
        <v>527</v>
      </c>
      <c r="B158" s="289" t="s">
        <v>609</v>
      </c>
      <c r="C158" s="287" t="s">
        <v>565</v>
      </c>
      <c r="D158" s="289" t="str">
        <f>VLOOKUP(C158,Feuil3!A:B,2,0)</f>
        <v>Direction Générale des Impôts et des Domaines</v>
      </c>
      <c r="E158" s="287" t="s">
        <v>578</v>
      </c>
      <c r="F158" s="288">
        <v>1723057</v>
      </c>
    </row>
    <row r="159" spans="1:6" x14ac:dyDescent="0.35">
      <c r="A159" s="287" t="s">
        <v>527</v>
      </c>
      <c r="B159" s="289" t="s">
        <v>609</v>
      </c>
      <c r="C159" s="287" t="s">
        <v>581</v>
      </c>
      <c r="D159" s="289" t="str">
        <f>VLOOKUP(C159,Feuil3!A:B,2,0)</f>
        <v>Direction Générale des Douanes</v>
      </c>
      <c r="E159" s="287" t="s">
        <v>582</v>
      </c>
      <c r="F159" s="288">
        <v>464980</v>
      </c>
    </row>
    <row r="160" spans="1:6" x14ac:dyDescent="0.35">
      <c r="A160" s="287" t="s">
        <v>527</v>
      </c>
      <c r="B160" s="289" t="s">
        <v>609</v>
      </c>
      <c r="C160" s="287" t="s">
        <v>581</v>
      </c>
      <c r="D160" s="289" t="str">
        <f>VLOOKUP(C160,Feuil3!A:B,2,0)</f>
        <v>Direction Générale des Douanes</v>
      </c>
      <c r="E160" s="287" t="s">
        <v>583</v>
      </c>
      <c r="F160" s="288">
        <v>161077</v>
      </c>
    </row>
    <row r="161" spans="1:6" x14ac:dyDescent="0.35">
      <c r="A161" s="287" t="s">
        <v>527</v>
      </c>
      <c r="B161" s="289" t="s">
        <v>609</v>
      </c>
      <c r="C161" s="287" t="s">
        <v>581</v>
      </c>
      <c r="D161" s="289" t="str">
        <f>VLOOKUP(C161,Feuil3!A:B,2,0)</f>
        <v>Direction Générale des Douanes</v>
      </c>
      <c r="E161" s="287" t="s">
        <v>584</v>
      </c>
      <c r="F161" s="288">
        <v>201347</v>
      </c>
    </row>
    <row r="162" spans="1:6" x14ac:dyDescent="0.35">
      <c r="A162" s="287" t="s">
        <v>527</v>
      </c>
      <c r="B162" s="289" t="s">
        <v>609</v>
      </c>
      <c r="C162" s="287" t="s">
        <v>581</v>
      </c>
      <c r="D162" s="289" t="str">
        <f>VLOOKUP(C162,Feuil3!A:B,2,0)</f>
        <v>Direction Générale des Douanes</v>
      </c>
      <c r="E162" s="287" t="s">
        <v>585</v>
      </c>
      <c r="F162" s="288">
        <v>267304</v>
      </c>
    </row>
    <row r="163" spans="1:6" x14ac:dyDescent="0.35">
      <c r="A163" s="287" t="s">
        <v>527</v>
      </c>
      <c r="B163" s="289" t="s">
        <v>609</v>
      </c>
      <c r="C163" s="287" t="s">
        <v>581</v>
      </c>
      <c r="D163" s="289" t="str">
        <f>VLOOKUP(C163,Feuil3!A:B,2,0)</f>
        <v>Direction Générale des Douanes</v>
      </c>
      <c r="E163" s="287" t="s">
        <v>586</v>
      </c>
      <c r="F163" s="288">
        <v>100674</v>
      </c>
    </row>
    <row r="164" spans="1:6" x14ac:dyDescent="0.35">
      <c r="A164" s="287" t="s">
        <v>527</v>
      </c>
      <c r="B164" s="289" t="s">
        <v>609</v>
      </c>
      <c r="C164" s="287" t="s">
        <v>593</v>
      </c>
      <c r="D164" s="289" t="str">
        <f>VLOOKUP(C164,Feuil3!A:B,2,0)</f>
        <v>Direction des Eaux, Forêts, Chasses et Conservation des Sols</v>
      </c>
      <c r="E164" s="287" t="s">
        <v>594</v>
      </c>
      <c r="F164" s="288">
        <v>22743000</v>
      </c>
    </row>
    <row r="165" spans="1:6" x14ac:dyDescent="0.35">
      <c r="A165" s="287" t="s">
        <v>527</v>
      </c>
      <c r="B165" s="289" t="s">
        <v>609</v>
      </c>
      <c r="C165" s="287" t="s">
        <v>593</v>
      </c>
      <c r="D165" s="289" t="str">
        <f>VLOOKUP(C165,Feuil3!A:B,2,0)</f>
        <v>Direction des Eaux, Forêts, Chasses et Conservation des Sols</v>
      </c>
      <c r="E165" s="287" t="s">
        <v>592</v>
      </c>
      <c r="F165" s="288">
        <v>2665000</v>
      </c>
    </row>
    <row r="166" spans="1:6" x14ac:dyDescent="0.35">
      <c r="A166" s="287" t="s">
        <v>527</v>
      </c>
      <c r="B166" s="289" t="s">
        <v>609</v>
      </c>
      <c r="C166" s="287" t="s">
        <v>595</v>
      </c>
      <c r="D166" s="289" t="str">
        <f>VLOOKUP(C166,Feuil3!A:B,2,0)</f>
        <v xml:space="preserve">Caisse de Sécurité Sociale </v>
      </c>
      <c r="E166" s="287" t="s">
        <v>596</v>
      </c>
      <c r="F166" s="288">
        <v>9941784</v>
      </c>
    </row>
    <row r="167" spans="1:6" x14ac:dyDescent="0.35">
      <c r="A167" s="287" t="s">
        <v>527</v>
      </c>
      <c r="B167" s="289" t="s">
        <v>609</v>
      </c>
      <c r="C167" s="287" t="s">
        <v>597</v>
      </c>
      <c r="D167" s="289" t="str">
        <f>VLOOKUP(C167,Feuil3!A:B,2,0)</f>
        <v>Institution de Prévoyance Retraite du Sénégal</v>
      </c>
      <c r="E167" s="287" t="s">
        <v>598</v>
      </c>
      <c r="F167" s="288">
        <v>41283419</v>
      </c>
    </row>
    <row r="168" spans="1:6" x14ac:dyDescent="0.35">
      <c r="A168" s="287" t="s">
        <v>527</v>
      </c>
      <c r="B168" s="289" t="s">
        <v>610</v>
      </c>
      <c r="C168" s="287" t="s">
        <v>541</v>
      </c>
      <c r="D168" s="289" t="str">
        <f>VLOOKUP(C168,Feuil3!A:B,2,0)</f>
        <v>Direction des Mines et de la Géologie</v>
      </c>
      <c r="E168" s="287" t="s">
        <v>543</v>
      </c>
      <c r="F168" s="288">
        <v>56065919</v>
      </c>
    </row>
    <row r="169" spans="1:6" x14ac:dyDescent="0.35">
      <c r="A169" s="287" t="s">
        <v>527</v>
      </c>
      <c r="B169" s="289" t="s">
        <v>610</v>
      </c>
      <c r="C169" s="287" t="s">
        <v>541</v>
      </c>
      <c r="D169" s="289" t="str">
        <f>VLOOKUP(C169,Feuil3!A:B,2,0)</f>
        <v>Direction des Mines et de la Géologie</v>
      </c>
      <c r="E169" s="287" t="s">
        <v>454</v>
      </c>
      <c r="F169" s="288">
        <v>3145000</v>
      </c>
    </row>
    <row r="170" spans="1:6" x14ac:dyDescent="0.35">
      <c r="A170" s="287" t="s">
        <v>527</v>
      </c>
      <c r="B170" s="289" t="s">
        <v>610</v>
      </c>
      <c r="C170" s="287" t="s">
        <v>565</v>
      </c>
      <c r="D170" s="289" t="str">
        <f>VLOOKUP(C170,Feuil3!A:B,2,0)</f>
        <v>Direction Générale des Impôts et des Domaines</v>
      </c>
      <c r="E170" s="287" t="s">
        <v>432</v>
      </c>
      <c r="F170" s="288">
        <v>580463</v>
      </c>
    </row>
    <row r="171" spans="1:6" x14ac:dyDescent="0.35">
      <c r="A171" s="287" t="s">
        <v>527</v>
      </c>
      <c r="B171" s="289" t="s">
        <v>610</v>
      </c>
      <c r="C171" s="287" t="s">
        <v>565</v>
      </c>
      <c r="D171" s="289" t="str">
        <f>VLOOKUP(C171,Feuil3!A:B,2,0)</f>
        <v>Direction Générale des Impôts et des Domaines</v>
      </c>
      <c r="E171" s="287" t="s">
        <v>566</v>
      </c>
      <c r="F171" s="288">
        <v>84283253</v>
      </c>
    </row>
    <row r="172" spans="1:6" x14ac:dyDescent="0.35">
      <c r="A172" s="287" t="s">
        <v>527</v>
      </c>
      <c r="B172" s="289" t="s">
        <v>610</v>
      </c>
      <c r="C172" s="287" t="s">
        <v>565</v>
      </c>
      <c r="D172" s="289" t="str">
        <f>VLOOKUP(C172,Feuil3!A:B,2,0)</f>
        <v>Direction Générale des Impôts et des Domaines</v>
      </c>
      <c r="E172" s="287" t="s">
        <v>567</v>
      </c>
      <c r="F172" s="288">
        <v>1008892271</v>
      </c>
    </row>
    <row r="173" spans="1:6" x14ac:dyDescent="0.35">
      <c r="A173" s="287" t="s">
        <v>527</v>
      </c>
      <c r="B173" s="289" t="s">
        <v>610</v>
      </c>
      <c r="C173" s="287" t="s">
        <v>565</v>
      </c>
      <c r="D173" s="289" t="str">
        <f>VLOOKUP(C173,Feuil3!A:B,2,0)</f>
        <v>Direction Générale des Impôts et des Domaines</v>
      </c>
      <c r="E173" s="287" t="s">
        <v>571</v>
      </c>
      <c r="F173" s="288">
        <v>1246821</v>
      </c>
    </row>
    <row r="174" spans="1:6" x14ac:dyDescent="0.35">
      <c r="A174" s="287" t="s">
        <v>527</v>
      </c>
      <c r="B174" s="289" t="s">
        <v>610</v>
      </c>
      <c r="C174" s="287" t="s">
        <v>593</v>
      </c>
      <c r="D174" s="289" t="str">
        <f>VLOOKUP(C174,Feuil3!A:B,2,0)</f>
        <v>Direction des Eaux, Forêts, Chasses et Conservation des Sols</v>
      </c>
      <c r="E174" s="287" t="s">
        <v>592</v>
      </c>
      <c r="F174" s="288">
        <v>29452343</v>
      </c>
    </row>
    <row r="175" spans="1:6" x14ac:dyDescent="0.35">
      <c r="A175" s="287" t="s">
        <v>527</v>
      </c>
      <c r="B175" s="289" t="s">
        <v>610</v>
      </c>
      <c r="C175" s="287" t="s">
        <v>595</v>
      </c>
      <c r="D175" s="289" t="str">
        <f>VLOOKUP(C175,Feuil3!A:B,2,0)</f>
        <v xml:space="preserve">Caisse de Sécurité Sociale </v>
      </c>
      <c r="E175" s="287" t="s">
        <v>596</v>
      </c>
      <c r="F175" s="288">
        <v>1171800</v>
      </c>
    </row>
    <row r="176" spans="1:6" x14ac:dyDescent="0.35">
      <c r="A176" s="287" t="s">
        <v>527</v>
      </c>
      <c r="B176" s="289" t="s">
        <v>610</v>
      </c>
      <c r="C176" s="287" t="s">
        <v>597</v>
      </c>
      <c r="D176" s="289" t="str">
        <f>VLOOKUP(C176,Feuil3!A:B,2,0)</f>
        <v>Institution de Prévoyance Retraite du Sénégal</v>
      </c>
      <c r="E176" s="287" t="s">
        <v>598</v>
      </c>
      <c r="F176" s="288">
        <v>13773600</v>
      </c>
    </row>
    <row r="177" spans="1:6" x14ac:dyDescent="0.35">
      <c r="A177" s="287" t="s">
        <v>527</v>
      </c>
      <c r="B177" s="289" t="s">
        <v>611</v>
      </c>
      <c r="C177" s="287" t="s">
        <v>541</v>
      </c>
      <c r="D177" s="289" t="str">
        <f>VLOOKUP(C177,Feuil3!A:B,2,0)</f>
        <v>Direction des Mines et de la Géologie</v>
      </c>
      <c r="E177" s="287" t="s">
        <v>543</v>
      </c>
      <c r="F177" s="288">
        <v>11600000</v>
      </c>
    </row>
    <row r="178" spans="1:6" x14ac:dyDescent="0.35">
      <c r="A178" s="287" t="s">
        <v>527</v>
      </c>
      <c r="B178" s="289" t="s">
        <v>611</v>
      </c>
      <c r="C178" s="287" t="s">
        <v>541</v>
      </c>
      <c r="D178" s="289" t="str">
        <f>VLOOKUP(C178,Feuil3!A:B,2,0)</f>
        <v>Direction des Mines et de la Géologie</v>
      </c>
      <c r="E178" s="287" t="s">
        <v>544</v>
      </c>
      <c r="F178" s="288">
        <v>2500000</v>
      </c>
    </row>
    <row r="179" spans="1:6" x14ac:dyDescent="0.35">
      <c r="A179" s="287" t="s">
        <v>527</v>
      </c>
      <c r="B179" s="289" t="s">
        <v>611</v>
      </c>
      <c r="C179" s="287" t="s">
        <v>565</v>
      </c>
      <c r="D179" s="289" t="str">
        <f>VLOOKUP(C179,Feuil3!A:B,2,0)</f>
        <v>Direction Générale des Impôts et des Domaines</v>
      </c>
      <c r="E179" s="287" t="s">
        <v>432</v>
      </c>
      <c r="F179" s="288">
        <v>29194366</v>
      </c>
    </row>
    <row r="180" spans="1:6" x14ac:dyDescent="0.35">
      <c r="A180" s="287" t="s">
        <v>527</v>
      </c>
      <c r="B180" s="289" t="s">
        <v>611</v>
      </c>
      <c r="C180" s="287" t="s">
        <v>565</v>
      </c>
      <c r="D180" s="289" t="str">
        <f>VLOOKUP(C180,Feuil3!A:B,2,0)</f>
        <v>Direction Générale des Impôts et des Domaines</v>
      </c>
      <c r="E180" s="287" t="s">
        <v>566</v>
      </c>
      <c r="F180" s="288">
        <v>82711271</v>
      </c>
    </row>
    <row r="181" spans="1:6" x14ac:dyDescent="0.35">
      <c r="A181" s="287" t="s">
        <v>527</v>
      </c>
      <c r="B181" s="289" t="s">
        <v>611</v>
      </c>
      <c r="C181" s="287" t="s">
        <v>565</v>
      </c>
      <c r="D181" s="289" t="str">
        <f>VLOOKUP(C181,Feuil3!A:B,2,0)</f>
        <v>Direction Générale des Impôts et des Domaines</v>
      </c>
      <c r="E181" s="287" t="s">
        <v>570</v>
      </c>
      <c r="F181" s="288">
        <v>5000000</v>
      </c>
    </row>
    <row r="182" spans="1:6" x14ac:dyDescent="0.35">
      <c r="A182" s="287" t="s">
        <v>527</v>
      </c>
      <c r="B182" s="289" t="s">
        <v>611</v>
      </c>
      <c r="C182" s="287" t="s">
        <v>565</v>
      </c>
      <c r="D182" s="289" t="str">
        <f>VLOOKUP(C182,Feuil3!A:B,2,0)</f>
        <v>Direction Générale des Impôts et des Domaines</v>
      </c>
      <c r="E182" s="287" t="s">
        <v>571</v>
      </c>
      <c r="F182" s="288">
        <v>728841</v>
      </c>
    </row>
    <row r="183" spans="1:6" x14ac:dyDescent="0.35">
      <c r="A183" s="287" t="s">
        <v>527</v>
      </c>
      <c r="B183" s="289" t="s">
        <v>611</v>
      </c>
      <c r="C183" s="287" t="s">
        <v>565</v>
      </c>
      <c r="D183" s="289" t="str">
        <f>VLOOKUP(C183,Feuil3!A:B,2,0)</f>
        <v>Direction Générale des Impôts et des Domaines</v>
      </c>
      <c r="E183" s="287" t="s">
        <v>573</v>
      </c>
      <c r="F183" s="288">
        <v>4585704</v>
      </c>
    </row>
    <row r="184" spans="1:6" x14ac:dyDescent="0.35">
      <c r="A184" s="287" t="s">
        <v>527</v>
      </c>
      <c r="B184" s="289" t="s">
        <v>611</v>
      </c>
      <c r="C184" s="287" t="s">
        <v>565</v>
      </c>
      <c r="D184" s="289" t="str">
        <f>VLOOKUP(C184,Feuil3!A:B,2,0)</f>
        <v>Direction Générale des Impôts et des Domaines</v>
      </c>
      <c r="E184" s="287" t="s">
        <v>578</v>
      </c>
      <c r="F184" s="288">
        <v>4531342</v>
      </c>
    </row>
    <row r="185" spans="1:6" x14ac:dyDescent="0.35">
      <c r="A185" s="287" t="s">
        <v>527</v>
      </c>
      <c r="B185" s="289" t="s">
        <v>611</v>
      </c>
      <c r="C185" s="287" t="s">
        <v>595</v>
      </c>
      <c r="D185" s="289" t="str">
        <f>VLOOKUP(C185,Feuil3!A:B,2,0)</f>
        <v xml:space="preserve">Caisse de Sécurité Sociale </v>
      </c>
      <c r="E185" s="287" t="s">
        <v>596</v>
      </c>
      <c r="F185" s="288">
        <v>8542680</v>
      </c>
    </row>
    <row r="186" spans="1:6" x14ac:dyDescent="0.35">
      <c r="A186" s="287" t="s">
        <v>527</v>
      </c>
      <c r="B186" s="289" t="s">
        <v>611</v>
      </c>
      <c r="C186" s="287" t="s">
        <v>597</v>
      </c>
      <c r="D186" s="289" t="str">
        <f>VLOOKUP(C186,Feuil3!A:B,2,0)</f>
        <v>Institution de Prévoyance Retraite du Sénégal</v>
      </c>
      <c r="E186" s="287" t="s">
        <v>598</v>
      </c>
      <c r="F186" s="288">
        <v>59623763</v>
      </c>
    </row>
    <row r="187" spans="1:6" x14ac:dyDescent="0.35">
      <c r="A187" s="287" t="s">
        <v>527</v>
      </c>
      <c r="B187" s="289" t="s">
        <v>612</v>
      </c>
      <c r="C187" s="287" t="s">
        <v>541</v>
      </c>
      <c r="D187" s="289" t="str">
        <f>VLOOKUP(C187,Feuil3!A:B,2,0)</f>
        <v>Direction des Mines et de la Géologie</v>
      </c>
      <c r="E187" s="287" t="s">
        <v>544</v>
      </c>
      <c r="F187" s="288">
        <v>12500000</v>
      </c>
    </row>
    <row r="188" spans="1:6" x14ac:dyDescent="0.35">
      <c r="A188" s="287" t="s">
        <v>527</v>
      </c>
      <c r="B188" s="289" t="s">
        <v>612</v>
      </c>
      <c r="C188" s="287" t="s">
        <v>541</v>
      </c>
      <c r="D188" s="289" t="str">
        <f>VLOOKUP(C188,Feuil3!A:B,2,0)</f>
        <v>Direction des Mines et de la Géologie</v>
      </c>
      <c r="E188" s="287" t="s">
        <v>454</v>
      </c>
      <c r="F188" s="288">
        <v>19632500</v>
      </c>
    </row>
    <row r="189" spans="1:6" x14ac:dyDescent="0.35">
      <c r="A189" s="287" t="s">
        <v>527</v>
      </c>
      <c r="B189" s="289" t="s">
        <v>612</v>
      </c>
      <c r="C189" s="287" t="s">
        <v>565</v>
      </c>
      <c r="D189" s="289" t="str">
        <f>VLOOKUP(C189,Feuil3!A:B,2,0)</f>
        <v>Direction Générale des Impôts et des Domaines</v>
      </c>
      <c r="E189" s="287" t="s">
        <v>570</v>
      </c>
      <c r="F189" s="288">
        <v>2165427</v>
      </c>
    </row>
    <row r="190" spans="1:6" x14ac:dyDescent="0.35">
      <c r="A190" s="287" t="s">
        <v>527</v>
      </c>
      <c r="B190" s="289" t="s">
        <v>612</v>
      </c>
      <c r="C190" s="287" t="s">
        <v>565</v>
      </c>
      <c r="D190" s="289" t="str">
        <f>VLOOKUP(C190,Feuil3!A:B,2,0)</f>
        <v>Direction Générale des Impôts et des Domaines</v>
      </c>
      <c r="E190" s="287" t="s">
        <v>571</v>
      </c>
      <c r="F190" s="288">
        <v>1486835</v>
      </c>
    </row>
    <row r="191" spans="1:6" x14ac:dyDescent="0.35">
      <c r="A191" s="287" t="s">
        <v>527</v>
      </c>
      <c r="B191" s="289" t="s">
        <v>612</v>
      </c>
      <c r="C191" s="287" t="s">
        <v>565</v>
      </c>
      <c r="D191" s="289" t="str">
        <f>VLOOKUP(C191,Feuil3!A:B,2,0)</f>
        <v>Direction Générale des Impôts et des Domaines</v>
      </c>
      <c r="E191" s="287" t="s">
        <v>573</v>
      </c>
      <c r="F191" s="288">
        <v>1476226</v>
      </c>
    </row>
    <row r="192" spans="1:6" x14ac:dyDescent="0.35">
      <c r="A192" s="287" t="s">
        <v>527</v>
      </c>
      <c r="B192" s="289" t="s">
        <v>613</v>
      </c>
      <c r="C192" s="287" t="s">
        <v>541</v>
      </c>
      <c r="D192" s="289" t="str">
        <f>VLOOKUP(C192,Feuil3!A:B,2,0)</f>
        <v>Direction des Mines et de la Géologie</v>
      </c>
      <c r="E192" s="287" t="s">
        <v>544</v>
      </c>
      <c r="F192" s="288">
        <v>2500000</v>
      </c>
    </row>
    <row r="193" spans="1:6" x14ac:dyDescent="0.35">
      <c r="A193" s="287" t="s">
        <v>527</v>
      </c>
      <c r="B193" s="289" t="s">
        <v>613</v>
      </c>
      <c r="C193" s="287" t="s">
        <v>541</v>
      </c>
      <c r="D193" s="289" t="str">
        <f>VLOOKUP(C193,Feuil3!A:B,2,0)</f>
        <v>Direction des Mines et de la Géologie</v>
      </c>
      <c r="E193" s="287" t="s">
        <v>454</v>
      </c>
      <c r="F193" s="288">
        <v>184500</v>
      </c>
    </row>
    <row r="194" spans="1:6" x14ac:dyDescent="0.35">
      <c r="A194" s="287" t="s">
        <v>527</v>
      </c>
      <c r="B194" s="289" t="s">
        <v>613</v>
      </c>
      <c r="C194" s="287" t="s">
        <v>565</v>
      </c>
      <c r="D194" s="289" t="str">
        <f>VLOOKUP(C194,Feuil3!A:B,2,0)</f>
        <v>Direction Générale des Impôts et des Domaines</v>
      </c>
      <c r="E194" s="287" t="s">
        <v>566</v>
      </c>
      <c r="F194" s="288">
        <v>37403164</v>
      </c>
    </row>
    <row r="195" spans="1:6" x14ac:dyDescent="0.35">
      <c r="A195" s="287" t="s">
        <v>527</v>
      </c>
      <c r="B195" s="289" t="s">
        <v>613</v>
      </c>
      <c r="C195" s="287" t="s">
        <v>565</v>
      </c>
      <c r="D195" s="289" t="str">
        <f>VLOOKUP(C195,Feuil3!A:B,2,0)</f>
        <v>Direction Générale des Impôts et des Domaines</v>
      </c>
      <c r="E195" s="287" t="s">
        <v>570</v>
      </c>
      <c r="F195" s="288">
        <v>500000</v>
      </c>
    </row>
    <row r="196" spans="1:6" x14ac:dyDescent="0.35">
      <c r="A196" s="287" t="s">
        <v>527</v>
      </c>
      <c r="B196" s="289" t="s">
        <v>613</v>
      </c>
      <c r="C196" s="287" t="s">
        <v>565</v>
      </c>
      <c r="D196" s="289" t="str">
        <f>VLOOKUP(C196,Feuil3!A:B,2,0)</f>
        <v>Direction Générale des Impôts et des Domaines</v>
      </c>
      <c r="E196" s="287" t="s">
        <v>571</v>
      </c>
      <c r="F196" s="288">
        <v>220942</v>
      </c>
    </row>
    <row r="197" spans="1:6" x14ac:dyDescent="0.35">
      <c r="A197" s="287" t="s">
        <v>527</v>
      </c>
      <c r="B197" s="289" t="s">
        <v>613</v>
      </c>
      <c r="C197" s="287" t="s">
        <v>565</v>
      </c>
      <c r="D197" s="289" t="str">
        <f>VLOOKUP(C197,Feuil3!A:B,2,0)</f>
        <v>Direction Générale des Impôts et des Domaines</v>
      </c>
      <c r="E197" s="287" t="s">
        <v>573</v>
      </c>
      <c r="F197" s="288">
        <v>143792</v>
      </c>
    </row>
    <row r="198" spans="1:6" x14ac:dyDescent="0.35">
      <c r="A198" s="287" t="s">
        <v>527</v>
      </c>
      <c r="B198" s="289" t="s">
        <v>613</v>
      </c>
      <c r="C198" s="287" t="s">
        <v>581</v>
      </c>
      <c r="D198" s="289" t="str">
        <f>VLOOKUP(C198,Feuil3!A:B,2,0)</f>
        <v>Direction Générale des Douanes</v>
      </c>
      <c r="E198" s="287" t="s">
        <v>582</v>
      </c>
      <c r="F198" s="288">
        <v>69997</v>
      </c>
    </row>
    <row r="199" spans="1:6" x14ac:dyDescent="0.35">
      <c r="A199" s="287" t="s">
        <v>527</v>
      </c>
      <c r="B199" s="289" t="s">
        <v>613</v>
      </c>
      <c r="C199" s="287" t="s">
        <v>581</v>
      </c>
      <c r="D199" s="289" t="str">
        <f>VLOOKUP(C199,Feuil3!A:B,2,0)</f>
        <v>Direction Générale des Douanes</v>
      </c>
      <c r="E199" s="287" t="s">
        <v>583</v>
      </c>
      <c r="F199" s="288">
        <v>254823</v>
      </c>
    </row>
    <row r="200" spans="1:6" x14ac:dyDescent="0.35">
      <c r="A200" s="287" t="s">
        <v>527</v>
      </c>
      <c r="B200" s="289" t="s">
        <v>613</v>
      </c>
      <c r="C200" s="287" t="s">
        <v>581</v>
      </c>
      <c r="D200" s="289" t="str">
        <f>VLOOKUP(C200,Feuil3!A:B,2,0)</f>
        <v>Direction Générale des Douanes</v>
      </c>
      <c r="E200" s="287" t="s">
        <v>584</v>
      </c>
      <c r="F200" s="288">
        <v>318529</v>
      </c>
    </row>
    <row r="201" spans="1:6" x14ac:dyDescent="0.35">
      <c r="A201" s="287" t="s">
        <v>527</v>
      </c>
      <c r="B201" s="289" t="s">
        <v>613</v>
      </c>
      <c r="C201" s="287" t="s">
        <v>581</v>
      </c>
      <c r="D201" s="289" t="str">
        <f>VLOOKUP(C201,Feuil3!A:B,2,0)</f>
        <v>Direction Générale des Douanes</v>
      </c>
      <c r="E201" s="287" t="s">
        <v>585</v>
      </c>
      <c r="F201" s="288">
        <v>51350</v>
      </c>
    </row>
    <row r="202" spans="1:6" x14ac:dyDescent="0.35">
      <c r="A202" s="287" t="s">
        <v>527</v>
      </c>
      <c r="B202" s="289" t="s">
        <v>613</v>
      </c>
      <c r="C202" s="287" t="s">
        <v>581</v>
      </c>
      <c r="D202" s="289" t="str">
        <f>VLOOKUP(C202,Feuil3!A:B,2,0)</f>
        <v>Direction Générale des Douanes</v>
      </c>
      <c r="E202" s="287" t="s">
        <v>586</v>
      </c>
      <c r="F202" s="288">
        <v>159265</v>
      </c>
    </row>
    <row r="203" spans="1:6" x14ac:dyDescent="0.35">
      <c r="A203" s="287" t="s">
        <v>527</v>
      </c>
      <c r="B203" s="289" t="s">
        <v>613</v>
      </c>
      <c r="C203" s="287" t="s">
        <v>581</v>
      </c>
      <c r="D203" s="289" t="str">
        <f>VLOOKUP(C203,Feuil3!A:B,2,0)</f>
        <v>Direction Générale des Douanes</v>
      </c>
      <c r="E203" s="287" t="s">
        <v>587</v>
      </c>
      <c r="F203" s="288">
        <v>115676</v>
      </c>
    </row>
    <row r="204" spans="1:6" x14ac:dyDescent="0.35">
      <c r="A204" s="287" t="s">
        <v>527</v>
      </c>
      <c r="B204" s="289" t="s">
        <v>613</v>
      </c>
      <c r="C204" s="287" t="s">
        <v>595</v>
      </c>
      <c r="D204" s="289" t="str">
        <f>VLOOKUP(C204,Feuil3!A:B,2,0)</f>
        <v xml:space="preserve">Caisse de Sécurité Sociale </v>
      </c>
      <c r="E204" s="287" t="s">
        <v>596</v>
      </c>
      <c r="F204" s="288">
        <v>786240</v>
      </c>
    </row>
    <row r="205" spans="1:6" x14ac:dyDescent="0.35">
      <c r="A205" s="287" t="s">
        <v>527</v>
      </c>
      <c r="B205" s="289" t="s">
        <v>613</v>
      </c>
      <c r="C205" s="287" t="s">
        <v>597</v>
      </c>
      <c r="D205" s="289" t="str">
        <f>VLOOKUP(C205,Feuil3!A:B,2,0)</f>
        <v>Institution de Prévoyance Retraite du Sénégal</v>
      </c>
      <c r="E205" s="287" t="s">
        <v>598</v>
      </c>
      <c r="F205" s="288">
        <v>10670497</v>
      </c>
    </row>
    <row r="206" spans="1:6" x14ac:dyDescent="0.35">
      <c r="A206" s="287" t="s">
        <v>527</v>
      </c>
      <c r="B206" s="289" t="s">
        <v>614</v>
      </c>
      <c r="C206" s="287" t="s">
        <v>541</v>
      </c>
      <c r="D206" s="289" t="str">
        <f>VLOOKUP(C206,Feuil3!A:B,2,0)</f>
        <v>Direction des Mines et de la Géologie</v>
      </c>
      <c r="E206" s="287" t="s">
        <v>542</v>
      </c>
      <c r="F206" s="288">
        <v>78292260</v>
      </c>
    </row>
    <row r="207" spans="1:6" x14ac:dyDescent="0.35">
      <c r="A207" s="287" t="s">
        <v>527</v>
      </c>
      <c r="B207" s="289" t="s">
        <v>614</v>
      </c>
      <c r="C207" s="287" t="s">
        <v>541</v>
      </c>
      <c r="D207" s="289" t="str">
        <f>VLOOKUP(C207,Feuil3!A:B,2,0)</f>
        <v>Direction des Mines et de la Géologie</v>
      </c>
      <c r="E207" s="287" t="s">
        <v>454</v>
      </c>
      <c r="F207" s="288">
        <v>15111900</v>
      </c>
    </row>
    <row r="208" spans="1:6" x14ac:dyDescent="0.35">
      <c r="A208" s="287" t="s">
        <v>527</v>
      </c>
      <c r="B208" s="289" t="s">
        <v>614</v>
      </c>
      <c r="C208" s="287" t="s">
        <v>555</v>
      </c>
      <c r="D208" s="289" t="str">
        <f>VLOOKUP(C208,Feuil3!A:B,2,0)</f>
        <v>Direction Générale de la Comptabilité Publique et du Trésor</v>
      </c>
      <c r="E208" s="287" t="s">
        <v>564</v>
      </c>
      <c r="F208" s="288">
        <v>136104548</v>
      </c>
    </row>
    <row r="209" spans="1:6" x14ac:dyDescent="0.35">
      <c r="A209" s="287" t="s">
        <v>527</v>
      </c>
      <c r="B209" s="289" t="s">
        <v>614</v>
      </c>
      <c r="C209" s="287" t="s">
        <v>565</v>
      </c>
      <c r="D209" s="289" t="str">
        <f>VLOOKUP(C209,Feuil3!A:B,2,0)</f>
        <v>Direction Générale des Impôts et des Domaines</v>
      </c>
      <c r="E209" s="287" t="s">
        <v>432</v>
      </c>
      <c r="F209" s="288">
        <v>118578499</v>
      </c>
    </row>
    <row r="210" spans="1:6" x14ac:dyDescent="0.35">
      <c r="A210" s="287" t="s">
        <v>527</v>
      </c>
      <c r="B210" s="289" t="s">
        <v>614</v>
      </c>
      <c r="C210" s="287" t="s">
        <v>565</v>
      </c>
      <c r="D210" s="289" t="str">
        <f>VLOOKUP(C210,Feuil3!A:B,2,0)</f>
        <v>Direction Générale des Impôts et des Domaines</v>
      </c>
      <c r="E210" s="287" t="s">
        <v>566</v>
      </c>
      <c r="F210" s="288">
        <v>186520712</v>
      </c>
    </row>
    <row r="211" spans="1:6" x14ac:dyDescent="0.35">
      <c r="A211" s="287" t="s">
        <v>527</v>
      </c>
      <c r="B211" s="289" t="s">
        <v>614</v>
      </c>
      <c r="C211" s="287" t="s">
        <v>565</v>
      </c>
      <c r="D211" s="289" t="str">
        <f>VLOOKUP(C211,Feuil3!A:B,2,0)</f>
        <v>Direction Générale des Impôts et des Domaines</v>
      </c>
      <c r="E211" s="287" t="s">
        <v>570</v>
      </c>
      <c r="F211" s="288">
        <v>2330765545</v>
      </c>
    </row>
    <row r="212" spans="1:6" x14ac:dyDescent="0.35">
      <c r="A212" s="287" t="s">
        <v>527</v>
      </c>
      <c r="B212" s="289" t="s">
        <v>614</v>
      </c>
      <c r="C212" s="287" t="s">
        <v>565</v>
      </c>
      <c r="D212" s="289" t="str">
        <f>VLOOKUP(C212,Feuil3!A:B,2,0)</f>
        <v>Direction Générale des Impôts et des Domaines</v>
      </c>
      <c r="E212" s="287" t="s">
        <v>572</v>
      </c>
      <c r="F212" s="288">
        <v>398380081</v>
      </c>
    </row>
    <row r="213" spans="1:6" x14ac:dyDescent="0.35">
      <c r="A213" s="287" t="s">
        <v>527</v>
      </c>
      <c r="B213" s="289" t="s">
        <v>614</v>
      </c>
      <c r="C213" s="287" t="s">
        <v>565</v>
      </c>
      <c r="D213" s="289" t="str">
        <f>VLOOKUP(C213,Feuil3!A:B,2,0)</f>
        <v>Direction Générale des Impôts et des Domaines</v>
      </c>
      <c r="E213" s="287" t="s">
        <v>573</v>
      </c>
      <c r="F213" s="288">
        <v>8750637</v>
      </c>
    </row>
    <row r="214" spans="1:6" x14ac:dyDescent="0.35">
      <c r="A214" s="287" t="s">
        <v>527</v>
      </c>
      <c r="B214" s="289" t="s">
        <v>614</v>
      </c>
      <c r="C214" s="287" t="s">
        <v>565</v>
      </c>
      <c r="D214" s="289" t="str">
        <f>VLOOKUP(C214,Feuil3!A:B,2,0)</f>
        <v>Direction Générale des Impôts et des Domaines</v>
      </c>
      <c r="E214" s="287" t="s">
        <v>578</v>
      </c>
      <c r="F214" s="288">
        <v>1714560</v>
      </c>
    </row>
    <row r="215" spans="1:6" x14ac:dyDescent="0.35">
      <c r="A215" s="287" t="s">
        <v>527</v>
      </c>
      <c r="B215" s="289" t="s">
        <v>614</v>
      </c>
      <c r="C215" s="287" t="s">
        <v>581</v>
      </c>
      <c r="D215" s="289" t="str">
        <f>VLOOKUP(C215,Feuil3!A:B,2,0)</f>
        <v>Direction Générale des Douanes</v>
      </c>
      <c r="E215" s="287" t="s">
        <v>582</v>
      </c>
      <c r="F215" s="288">
        <v>187755427</v>
      </c>
    </row>
    <row r="216" spans="1:6" x14ac:dyDescent="0.35">
      <c r="A216" s="287" t="s">
        <v>527</v>
      </c>
      <c r="B216" s="289" t="s">
        <v>614</v>
      </c>
      <c r="C216" s="287" t="s">
        <v>581</v>
      </c>
      <c r="D216" s="289" t="str">
        <f>VLOOKUP(C216,Feuil3!A:B,2,0)</f>
        <v>Direction Générale des Douanes</v>
      </c>
      <c r="E216" s="287" t="s">
        <v>583</v>
      </c>
      <c r="F216" s="288">
        <v>7651558</v>
      </c>
    </row>
    <row r="217" spans="1:6" x14ac:dyDescent="0.35">
      <c r="A217" s="287" t="s">
        <v>527</v>
      </c>
      <c r="B217" s="289" t="s">
        <v>614</v>
      </c>
      <c r="C217" s="287" t="s">
        <v>581</v>
      </c>
      <c r="D217" s="289" t="str">
        <f>VLOOKUP(C217,Feuil3!A:B,2,0)</f>
        <v>Direction Générale des Douanes</v>
      </c>
      <c r="E217" s="287" t="s">
        <v>584</v>
      </c>
      <c r="F217" s="288">
        <v>9564458</v>
      </c>
    </row>
    <row r="218" spans="1:6" x14ac:dyDescent="0.35">
      <c r="A218" s="287" t="s">
        <v>527</v>
      </c>
      <c r="B218" s="289" t="s">
        <v>614</v>
      </c>
      <c r="C218" s="287" t="s">
        <v>581</v>
      </c>
      <c r="D218" s="289" t="str">
        <f>VLOOKUP(C218,Feuil3!A:B,2,0)</f>
        <v>Direction Générale des Douanes</v>
      </c>
      <c r="E218" s="287" t="s">
        <v>585</v>
      </c>
      <c r="F218" s="288">
        <v>77686098</v>
      </c>
    </row>
    <row r="219" spans="1:6" x14ac:dyDescent="0.35">
      <c r="A219" s="287" t="s">
        <v>527</v>
      </c>
      <c r="B219" s="289" t="s">
        <v>614</v>
      </c>
      <c r="C219" s="287" t="s">
        <v>581</v>
      </c>
      <c r="D219" s="289" t="str">
        <f>VLOOKUP(C219,Feuil3!A:B,2,0)</f>
        <v>Direction Générale des Douanes</v>
      </c>
      <c r="E219" s="287" t="s">
        <v>586</v>
      </c>
      <c r="F219" s="288">
        <v>4782223</v>
      </c>
    </row>
    <row r="220" spans="1:6" x14ac:dyDescent="0.35">
      <c r="A220" s="287" t="s">
        <v>527</v>
      </c>
      <c r="B220" s="289" t="s">
        <v>614</v>
      </c>
      <c r="C220" s="287" t="s">
        <v>581</v>
      </c>
      <c r="D220" s="289" t="str">
        <f>VLOOKUP(C220,Feuil3!A:B,2,0)</f>
        <v>Direction Générale des Douanes</v>
      </c>
      <c r="E220" s="287" t="s">
        <v>587</v>
      </c>
      <c r="F220" s="288">
        <v>3687194</v>
      </c>
    </row>
    <row r="221" spans="1:6" x14ac:dyDescent="0.35">
      <c r="A221" s="287" t="s">
        <v>527</v>
      </c>
      <c r="B221" s="289" t="s">
        <v>614</v>
      </c>
      <c r="C221" s="287" t="s">
        <v>581</v>
      </c>
      <c r="D221" s="289" t="str">
        <f>VLOOKUP(C221,Feuil3!A:B,2,0)</f>
        <v>Direction Générale des Douanes</v>
      </c>
      <c r="E221" s="287" t="s">
        <v>588</v>
      </c>
      <c r="F221" s="288">
        <v>509041</v>
      </c>
    </row>
    <row r="222" spans="1:6" x14ac:dyDescent="0.35">
      <c r="A222" s="287" t="s">
        <v>527</v>
      </c>
      <c r="B222" s="289" t="s">
        <v>614</v>
      </c>
      <c r="C222" s="287" t="s">
        <v>595</v>
      </c>
      <c r="D222" s="289" t="str">
        <f>VLOOKUP(C222,Feuil3!A:B,2,0)</f>
        <v xml:space="preserve">Caisse de Sécurité Sociale </v>
      </c>
      <c r="E222" s="287" t="s">
        <v>596</v>
      </c>
      <c r="F222" s="288">
        <v>46922350</v>
      </c>
    </row>
    <row r="223" spans="1:6" x14ac:dyDescent="0.35">
      <c r="A223" s="287" t="s">
        <v>527</v>
      </c>
      <c r="B223" s="289" t="s">
        <v>614</v>
      </c>
      <c r="C223" s="287" t="s">
        <v>597</v>
      </c>
      <c r="D223" s="289" t="str">
        <f>VLOOKUP(C223,Feuil3!A:B,2,0)</f>
        <v>Institution de Prévoyance Retraite du Sénégal</v>
      </c>
      <c r="E223" s="287" t="s">
        <v>598</v>
      </c>
      <c r="F223" s="288">
        <v>136411674</v>
      </c>
    </row>
    <row r="224" spans="1:6" x14ac:dyDescent="0.35">
      <c r="A224" s="287" t="s">
        <v>527</v>
      </c>
      <c r="B224" s="289" t="s">
        <v>615</v>
      </c>
      <c r="C224" s="287" t="s">
        <v>541</v>
      </c>
      <c r="D224" s="289" t="str">
        <f>VLOOKUP(C224,Feuil3!A:B,2,0)</f>
        <v>Direction des Mines et de la Géologie</v>
      </c>
      <c r="E224" s="287" t="s">
        <v>542</v>
      </c>
      <c r="F224" s="288">
        <v>455173707</v>
      </c>
    </row>
    <row r="225" spans="1:6" x14ac:dyDescent="0.35">
      <c r="A225" s="287" t="s">
        <v>527</v>
      </c>
      <c r="B225" s="289" t="s">
        <v>615</v>
      </c>
      <c r="C225" s="287" t="s">
        <v>555</v>
      </c>
      <c r="D225" s="289" t="str">
        <f>VLOOKUP(C225,Feuil3!A:B,2,0)</f>
        <v>Direction Générale de la Comptabilité Publique et du Trésor</v>
      </c>
      <c r="E225" s="287" t="s">
        <v>564</v>
      </c>
      <c r="F225" s="288">
        <v>2297673</v>
      </c>
    </row>
    <row r="226" spans="1:6" x14ac:dyDescent="0.35">
      <c r="A226" s="287" t="s">
        <v>527</v>
      </c>
      <c r="B226" s="289" t="s">
        <v>615</v>
      </c>
      <c r="C226" s="287" t="s">
        <v>565</v>
      </c>
      <c r="D226" s="289" t="str">
        <f>VLOOKUP(C226,Feuil3!A:B,2,0)</f>
        <v>Direction Générale des Impôts et des Domaines</v>
      </c>
      <c r="E226" s="287" t="s">
        <v>432</v>
      </c>
      <c r="F226" s="288">
        <v>72781152</v>
      </c>
    </row>
    <row r="227" spans="1:6" x14ac:dyDescent="0.35">
      <c r="A227" s="287" t="s">
        <v>527</v>
      </c>
      <c r="B227" s="289" t="s">
        <v>615</v>
      </c>
      <c r="C227" s="287" t="s">
        <v>565</v>
      </c>
      <c r="D227" s="289" t="str">
        <f>VLOOKUP(C227,Feuil3!A:B,2,0)</f>
        <v>Direction Générale des Impôts et des Domaines</v>
      </c>
      <c r="E227" s="287" t="s">
        <v>566</v>
      </c>
      <c r="F227" s="288">
        <v>94450583</v>
      </c>
    </row>
    <row r="228" spans="1:6" x14ac:dyDescent="0.35">
      <c r="A228" s="287" t="s">
        <v>527</v>
      </c>
      <c r="B228" s="289" t="s">
        <v>615</v>
      </c>
      <c r="C228" s="287" t="s">
        <v>565</v>
      </c>
      <c r="D228" s="289" t="str">
        <f>VLOOKUP(C228,Feuil3!A:B,2,0)</f>
        <v>Direction Générale des Impôts et des Domaines</v>
      </c>
      <c r="E228" s="287" t="s">
        <v>567</v>
      </c>
      <c r="F228" s="288">
        <v>603805523</v>
      </c>
    </row>
    <row r="229" spans="1:6" x14ac:dyDescent="0.35">
      <c r="A229" s="287" t="s">
        <v>527</v>
      </c>
      <c r="B229" s="289" t="s">
        <v>615</v>
      </c>
      <c r="C229" s="287" t="s">
        <v>565</v>
      </c>
      <c r="D229" s="289" t="str">
        <f>VLOOKUP(C229,Feuil3!A:B,2,0)</f>
        <v>Direction Générale des Impôts et des Domaines</v>
      </c>
      <c r="E229" s="287" t="s">
        <v>570</v>
      </c>
      <c r="F229" s="288">
        <v>2657021100</v>
      </c>
    </row>
    <row r="230" spans="1:6" x14ac:dyDescent="0.35">
      <c r="A230" s="287" t="s">
        <v>527</v>
      </c>
      <c r="B230" s="289" t="s">
        <v>615</v>
      </c>
      <c r="C230" s="287" t="s">
        <v>565</v>
      </c>
      <c r="D230" s="289" t="str">
        <f>VLOOKUP(C230,Feuil3!A:B,2,0)</f>
        <v>Direction Générale des Impôts et des Domaines</v>
      </c>
      <c r="E230" s="287" t="s">
        <v>571</v>
      </c>
      <c r="F230" s="288">
        <v>68605632</v>
      </c>
    </row>
    <row r="231" spans="1:6" x14ac:dyDescent="0.35">
      <c r="A231" s="287" t="s">
        <v>527</v>
      </c>
      <c r="B231" s="289" t="s">
        <v>615</v>
      </c>
      <c r="C231" s="287" t="s">
        <v>565</v>
      </c>
      <c r="D231" s="289" t="str">
        <f>VLOOKUP(C231,Feuil3!A:B,2,0)</f>
        <v>Direction Générale des Impôts et des Domaines</v>
      </c>
      <c r="E231" s="287" t="s">
        <v>573</v>
      </c>
      <c r="F231" s="288">
        <v>4311507</v>
      </c>
    </row>
    <row r="232" spans="1:6" x14ac:dyDescent="0.35">
      <c r="A232" s="287" t="s">
        <v>527</v>
      </c>
      <c r="B232" s="289" t="s">
        <v>615</v>
      </c>
      <c r="C232" s="287" t="s">
        <v>565</v>
      </c>
      <c r="D232" s="289" t="str">
        <f>VLOOKUP(C232,Feuil3!A:B,2,0)</f>
        <v>Direction Générale des Impôts et des Domaines</v>
      </c>
      <c r="E232" s="287" t="s">
        <v>578</v>
      </c>
      <c r="F232" s="288">
        <v>47399049</v>
      </c>
    </row>
    <row r="233" spans="1:6" x14ac:dyDescent="0.35">
      <c r="A233" s="287" t="s">
        <v>527</v>
      </c>
      <c r="B233" s="289" t="s">
        <v>615</v>
      </c>
      <c r="C233" s="287" t="s">
        <v>581</v>
      </c>
      <c r="D233" s="289" t="str">
        <f>VLOOKUP(C233,Feuil3!A:B,2,0)</f>
        <v>Direction Générale des Douanes</v>
      </c>
      <c r="E233" s="287" t="s">
        <v>582</v>
      </c>
      <c r="F233" s="288">
        <v>254245872</v>
      </c>
    </row>
    <row r="234" spans="1:6" x14ac:dyDescent="0.35">
      <c r="A234" s="287" t="s">
        <v>527</v>
      </c>
      <c r="B234" s="289" t="s">
        <v>615</v>
      </c>
      <c r="C234" s="287" t="s">
        <v>581</v>
      </c>
      <c r="D234" s="289" t="str">
        <f>VLOOKUP(C234,Feuil3!A:B,2,0)</f>
        <v>Direction Générale des Douanes</v>
      </c>
      <c r="E234" s="287" t="s">
        <v>583</v>
      </c>
      <c r="F234" s="288">
        <v>20188742</v>
      </c>
    </row>
    <row r="235" spans="1:6" x14ac:dyDescent="0.35">
      <c r="A235" s="287" t="s">
        <v>527</v>
      </c>
      <c r="B235" s="289" t="s">
        <v>615</v>
      </c>
      <c r="C235" s="287" t="s">
        <v>581</v>
      </c>
      <c r="D235" s="289" t="str">
        <f>VLOOKUP(C235,Feuil3!A:B,2,0)</f>
        <v>Direction Générale des Douanes</v>
      </c>
      <c r="E235" s="287" t="s">
        <v>584</v>
      </c>
      <c r="F235" s="288">
        <v>25235930</v>
      </c>
    </row>
    <row r="236" spans="1:6" x14ac:dyDescent="0.35">
      <c r="A236" s="287" t="s">
        <v>527</v>
      </c>
      <c r="B236" s="289" t="s">
        <v>615</v>
      </c>
      <c r="C236" s="287" t="s">
        <v>581</v>
      </c>
      <c r="D236" s="289" t="str">
        <f>VLOOKUP(C236,Feuil3!A:B,2,0)</f>
        <v>Direction Générale des Douanes</v>
      </c>
      <c r="E236" s="287" t="s">
        <v>585</v>
      </c>
      <c r="F236" s="288">
        <v>93352383</v>
      </c>
    </row>
    <row r="237" spans="1:6" x14ac:dyDescent="0.35">
      <c r="A237" s="287" t="s">
        <v>527</v>
      </c>
      <c r="B237" s="289" t="s">
        <v>615</v>
      </c>
      <c r="C237" s="287" t="s">
        <v>581</v>
      </c>
      <c r="D237" s="289" t="str">
        <f>VLOOKUP(C237,Feuil3!A:B,2,0)</f>
        <v>Direction Générale des Douanes</v>
      </c>
      <c r="E237" s="287" t="s">
        <v>586</v>
      </c>
      <c r="F237" s="288">
        <v>12617974</v>
      </c>
    </row>
    <row r="238" spans="1:6" x14ac:dyDescent="0.35">
      <c r="A238" s="287" t="s">
        <v>527</v>
      </c>
      <c r="B238" s="289" t="s">
        <v>615</v>
      </c>
      <c r="C238" s="287" t="s">
        <v>581</v>
      </c>
      <c r="D238" s="289" t="str">
        <f>VLOOKUP(C238,Feuil3!A:B,2,0)</f>
        <v>Direction Générale des Douanes</v>
      </c>
      <c r="E238" s="287" t="s">
        <v>587</v>
      </c>
      <c r="F238" s="288">
        <v>9199749</v>
      </c>
    </row>
    <row r="239" spans="1:6" x14ac:dyDescent="0.35">
      <c r="A239" s="287" t="s">
        <v>527</v>
      </c>
      <c r="B239" s="289" t="s">
        <v>615</v>
      </c>
      <c r="C239" s="287" t="s">
        <v>590</v>
      </c>
      <c r="D239" s="289" t="str">
        <f>VLOOKUP(C239,Feuil3!A:B,2,0)</f>
        <v>Direction de l'Environnement et des Etablissements Classés</v>
      </c>
      <c r="E239" s="287" t="s">
        <v>229</v>
      </c>
      <c r="F239" s="288">
        <v>3576350</v>
      </c>
    </row>
    <row r="240" spans="1:6" x14ac:dyDescent="0.35">
      <c r="A240" s="287" t="s">
        <v>527</v>
      </c>
      <c r="B240" s="289" t="s">
        <v>615</v>
      </c>
      <c r="C240" s="287" t="s">
        <v>595</v>
      </c>
      <c r="D240" s="289" t="str">
        <f>VLOOKUP(C240,Feuil3!A:B,2,0)</f>
        <v xml:space="preserve">Caisse de Sécurité Sociale </v>
      </c>
      <c r="E240" s="287" t="s">
        <v>596</v>
      </c>
      <c r="F240" s="288">
        <v>21447161</v>
      </c>
    </row>
    <row r="241" spans="1:6" x14ac:dyDescent="0.35">
      <c r="A241" s="287" t="s">
        <v>527</v>
      </c>
      <c r="B241" s="289" t="s">
        <v>615</v>
      </c>
      <c r="C241" s="287" t="s">
        <v>597</v>
      </c>
      <c r="D241" s="289" t="str">
        <f>VLOOKUP(C241,Feuil3!A:B,2,0)</f>
        <v>Institution de Prévoyance Retraite du Sénégal</v>
      </c>
      <c r="E241" s="287" t="s">
        <v>598</v>
      </c>
      <c r="F241" s="288">
        <v>89437973</v>
      </c>
    </row>
    <row r="242" spans="1:6" x14ac:dyDescent="0.35">
      <c r="A242" s="287" t="s">
        <v>527</v>
      </c>
      <c r="B242" s="289" t="s">
        <v>615</v>
      </c>
      <c r="C242" s="287" t="s">
        <v>359</v>
      </c>
      <c r="D242" s="289" t="str">
        <f>VLOOKUP(C242,Feuil3!A:B,2,0)</f>
        <v>Autres bénéficiaires</v>
      </c>
      <c r="E242" s="287" t="s">
        <v>599</v>
      </c>
      <c r="F242" s="288">
        <v>334762</v>
      </c>
    </row>
    <row r="243" spans="1:6" x14ac:dyDescent="0.35">
      <c r="A243" s="287" t="s">
        <v>527</v>
      </c>
      <c r="B243" s="289" t="s">
        <v>616</v>
      </c>
      <c r="C243" s="287" t="s">
        <v>541</v>
      </c>
      <c r="D243" s="289" t="str">
        <f>VLOOKUP(C243,Feuil3!A:B,2,0)</f>
        <v>Direction des Mines et de la Géologie</v>
      </c>
      <c r="E243" s="287" t="s">
        <v>542</v>
      </c>
      <c r="F243" s="288">
        <v>111860653</v>
      </c>
    </row>
    <row r="244" spans="1:6" x14ac:dyDescent="0.35">
      <c r="A244" s="287" t="s">
        <v>527</v>
      </c>
      <c r="B244" s="289" t="s">
        <v>616</v>
      </c>
      <c r="C244" s="287" t="s">
        <v>565</v>
      </c>
      <c r="D244" s="289" t="str">
        <f>VLOOKUP(C244,Feuil3!A:B,2,0)</f>
        <v>Direction Générale des Impôts et des Domaines</v>
      </c>
      <c r="E244" s="287" t="s">
        <v>432</v>
      </c>
      <c r="F244" s="288">
        <v>246345701</v>
      </c>
    </row>
    <row r="245" spans="1:6" x14ac:dyDescent="0.35">
      <c r="A245" s="287" t="s">
        <v>527</v>
      </c>
      <c r="B245" s="289" t="s">
        <v>616</v>
      </c>
      <c r="C245" s="287" t="s">
        <v>565</v>
      </c>
      <c r="D245" s="289" t="str">
        <f>VLOOKUP(C245,Feuil3!A:B,2,0)</f>
        <v>Direction Générale des Impôts et des Domaines</v>
      </c>
      <c r="E245" s="287" t="s">
        <v>566</v>
      </c>
      <c r="F245" s="288">
        <v>53737803</v>
      </c>
    </row>
    <row r="246" spans="1:6" x14ac:dyDescent="0.35">
      <c r="A246" s="287" t="s">
        <v>527</v>
      </c>
      <c r="B246" s="289" t="s">
        <v>616</v>
      </c>
      <c r="C246" s="287" t="s">
        <v>565</v>
      </c>
      <c r="D246" s="289" t="str">
        <f>VLOOKUP(C246,Feuil3!A:B,2,0)</f>
        <v>Direction Générale des Impôts et des Domaines</v>
      </c>
      <c r="E246" s="287" t="s">
        <v>570</v>
      </c>
      <c r="F246" s="288">
        <v>161751132</v>
      </c>
    </row>
    <row r="247" spans="1:6" x14ac:dyDescent="0.35">
      <c r="A247" s="287" t="s">
        <v>527</v>
      </c>
      <c r="B247" s="289" t="s">
        <v>616</v>
      </c>
      <c r="C247" s="287" t="s">
        <v>565</v>
      </c>
      <c r="D247" s="289" t="str">
        <f>VLOOKUP(C247,Feuil3!A:B,2,0)</f>
        <v>Direction Générale des Impôts et des Domaines</v>
      </c>
      <c r="E247" s="287" t="s">
        <v>571</v>
      </c>
      <c r="F247" s="288">
        <v>24121956</v>
      </c>
    </row>
    <row r="248" spans="1:6" x14ac:dyDescent="0.35">
      <c r="A248" s="287" t="s">
        <v>527</v>
      </c>
      <c r="B248" s="289" t="s">
        <v>616</v>
      </c>
      <c r="C248" s="287" t="s">
        <v>565</v>
      </c>
      <c r="D248" s="289" t="str">
        <f>VLOOKUP(C248,Feuil3!A:B,2,0)</f>
        <v>Direction Générale des Impôts et des Domaines</v>
      </c>
      <c r="E248" s="287" t="s">
        <v>573</v>
      </c>
      <c r="F248" s="288">
        <v>1802798</v>
      </c>
    </row>
    <row r="249" spans="1:6" x14ac:dyDescent="0.35">
      <c r="A249" s="287" t="s">
        <v>527</v>
      </c>
      <c r="B249" s="289" t="s">
        <v>616</v>
      </c>
      <c r="C249" s="287" t="s">
        <v>565</v>
      </c>
      <c r="D249" s="289" t="str">
        <f>VLOOKUP(C249,Feuil3!A:B,2,0)</f>
        <v>Direction Générale des Impôts et des Domaines</v>
      </c>
      <c r="E249" s="287" t="s">
        <v>578</v>
      </c>
      <c r="F249" s="288">
        <v>17308853</v>
      </c>
    </row>
    <row r="250" spans="1:6" x14ac:dyDescent="0.35">
      <c r="A250" s="287" t="s">
        <v>527</v>
      </c>
      <c r="B250" s="289" t="s">
        <v>616</v>
      </c>
      <c r="C250" s="287" t="s">
        <v>581</v>
      </c>
      <c r="D250" s="289" t="str">
        <f>VLOOKUP(C250,Feuil3!A:B,2,0)</f>
        <v>Direction Générale des Douanes</v>
      </c>
      <c r="E250" s="287" t="s">
        <v>582</v>
      </c>
      <c r="F250" s="288">
        <v>32475165</v>
      </c>
    </row>
    <row r="251" spans="1:6" x14ac:dyDescent="0.35">
      <c r="A251" s="287" t="s">
        <v>527</v>
      </c>
      <c r="B251" s="289" t="s">
        <v>616</v>
      </c>
      <c r="C251" s="287" t="s">
        <v>581</v>
      </c>
      <c r="D251" s="289" t="str">
        <f>VLOOKUP(C251,Feuil3!A:B,2,0)</f>
        <v>Direction Générale des Douanes</v>
      </c>
      <c r="E251" s="287" t="s">
        <v>583</v>
      </c>
      <c r="F251" s="288">
        <v>1748592</v>
      </c>
    </row>
    <row r="252" spans="1:6" x14ac:dyDescent="0.35">
      <c r="A252" s="287" t="s">
        <v>527</v>
      </c>
      <c r="B252" s="289" t="s">
        <v>616</v>
      </c>
      <c r="C252" s="287" t="s">
        <v>581</v>
      </c>
      <c r="D252" s="289" t="str">
        <f>VLOOKUP(C252,Feuil3!A:B,2,0)</f>
        <v>Direction Générale des Douanes</v>
      </c>
      <c r="E252" s="287" t="s">
        <v>584</v>
      </c>
      <c r="F252" s="288">
        <v>2185742</v>
      </c>
    </row>
    <row r="253" spans="1:6" x14ac:dyDescent="0.35">
      <c r="A253" s="287" t="s">
        <v>527</v>
      </c>
      <c r="B253" s="289" t="s">
        <v>616</v>
      </c>
      <c r="C253" s="287" t="s">
        <v>581</v>
      </c>
      <c r="D253" s="289" t="str">
        <f>VLOOKUP(C253,Feuil3!A:B,2,0)</f>
        <v>Direction Générale des Douanes</v>
      </c>
      <c r="E253" s="287" t="s">
        <v>585</v>
      </c>
      <c r="F253" s="288">
        <v>13118940</v>
      </c>
    </row>
    <row r="254" spans="1:6" x14ac:dyDescent="0.35">
      <c r="A254" s="287" t="s">
        <v>527</v>
      </c>
      <c r="B254" s="289" t="s">
        <v>616</v>
      </c>
      <c r="C254" s="287" t="s">
        <v>581</v>
      </c>
      <c r="D254" s="289" t="str">
        <f>VLOOKUP(C254,Feuil3!A:B,2,0)</f>
        <v>Direction Générale des Douanes</v>
      </c>
      <c r="E254" s="287" t="s">
        <v>586</v>
      </c>
      <c r="F254" s="288">
        <v>1092871</v>
      </c>
    </row>
    <row r="255" spans="1:6" x14ac:dyDescent="0.35">
      <c r="A255" s="287" t="s">
        <v>527</v>
      </c>
      <c r="B255" s="289" t="s">
        <v>616</v>
      </c>
      <c r="C255" s="287" t="s">
        <v>581</v>
      </c>
      <c r="D255" s="289" t="str">
        <f>VLOOKUP(C255,Feuil3!A:B,2,0)</f>
        <v>Direction Générale des Douanes</v>
      </c>
      <c r="E255" s="287" t="s">
        <v>587</v>
      </c>
      <c r="F255" s="288">
        <v>656787</v>
      </c>
    </row>
    <row r="256" spans="1:6" x14ac:dyDescent="0.35">
      <c r="A256" s="287" t="s">
        <v>527</v>
      </c>
      <c r="B256" s="289" t="s">
        <v>616</v>
      </c>
      <c r="C256" s="287" t="s">
        <v>590</v>
      </c>
      <c r="D256" s="289" t="str">
        <f>VLOOKUP(C256,Feuil3!A:B,2,0)</f>
        <v>Direction de l'Environnement et des Etablissements Classés</v>
      </c>
      <c r="E256" s="287" t="s">
        <v>229</v>
      </c>
      <c r="F256" s="288">
        <v>4551000</v>
      </c>
    </row>
    <row r="257" spans="1:6" x14ac:dyDescent="0.35">
      <c r="A257" s="287" t="s">
        <v>527</v>
      </c>
      <c r="B257" s="289" t="s">
        <v>616</v>
      </c>
      <c r="C257" s="287" t="s">
        <v>593</v>
      </c>
      <c r="D257" s="289" t="str">
        <f>VLOOKUP(C257,Feuil3!A:B,2,0)</f>
        <v>Direction des Eaux, Forêts, Chasses et Conservation des Sols</v>
      </c>
      <c r="E257" s="287" t="s">
        <v>592</v>
      </c>
      <c r="F257" s="288">
        <v>12000000</v>
      </c>
    </row>
    <row r="258" spans="1:6" x14ac:dyDescent="0.35">
      <c r="A258" s="287" t="s">
        <v>527</v>
      </c>
      <c r="B258" s="289" t="s">
        <v>616</v>
      </c>
      <c r="C258" s="287" t="s">
        <v>595</v>
      </c>
      <c r="D258" s="289" t="str">
        <f>VLOOKUP(C258,Feuil3!A:B,2,0)</f>
        <v xml:space="preserve">Caisse de Sécurité Sociale </v>
      </c>
      <c r="E258" s="287" t="s">
        <v>596</v>
      </c>
      <c r="F258" s="288">
        <v>13418903</v>
      </c>
    </row>
    <row r="259" spans="1:6" x14ac:dyDescent="0.35">
      <c r="A259" s="287" t="s">
        <v>527</v>
      </c>
      <c r="B259" s="289" t="s">
        <v>616</v>
      </c>
      <c r="C259" s="287" t="s">
        <v>597</v>
      </c>
      <c r="D259" s="289" t="str">
        <f>VLOOKUP(C259,Feuil3!A:B,2,0)</f>
        <v>Institution de Prévoyance Retraite du Sénégal</v>
      </c>
      <c r="E259" s="287" t="s">
        <v>598</v>
      </c>
      <c r="F259" s="288">
        <v>53414841</v>
      </c>
    </row>
    <row r="260" spans="1:6" x14ac:dyDescent="0.35">
      <c r="A260" s="287" t="s">
        <v>527</v>
      </c>
      <c r="B260" s="289" t="s">
        <v>617</v>
      </c>
      <c r="C260" s="287" t="s">
        <v>565</v>
      </c>
      <c r="D260" s="289" t="str">
        <f>VLOOKUP(C260,Feuil3!A:B,2,0)</f>
        <v>Direction Générale des Impôts et des Domaines</v>
      </c>
      <c r="E260" s="287" t="s">
        <v>432</v>
      </c>
      <c r="F260" s="288">
        <v>164280184</v>
      </c>
    </row>
    <row r="261" spans="1:6" x14ac:dyDescent="0.35">
      <c r="A261" s="287" t="s">
        <v>527</v>
      </c>
      <c r="B261" s="289" t="s">
        <v>617</v>
      </c>
      <c r="C261" s="287" t="s">
        <v>565</v>
      </c>
      <c r="D261" s="289" t="str">
        <f>VLOOKUP(C261,Feuil3!A:B,2,0)</f>
        <v>Direction Générale des Impôts et des Domaines</v>
      </c>
      <c r="E261" s="287" t="s">
        <v>566</v>
      </c>
      <c r="F261" s="288">
        <v>311577275</v>
      </c>
    </row>
    <row r="262" spans="1:6" x14ac:dyDescent="0.35">
      <c r="A262" s="287" t="s">
        <v>527</v>
      </c>
      <c r="B262" s="289" t="s">
        <v>617</v>
      </c>
      <c r="C262" s="287" t="s">
        <v>565</v>
      </c>
      <c r="D262" s="289" t="str">
        <f>VLOOKUP(C262,Feuil3!A:B,2,0)</f>
        <v>Direction Générale des Impôts et des Domaines</v>
      </c>
      <c r="E262" s="287" t="s">
        <v>434</v>
      </c>
      <c r="F262" s="288">
        <v>90661093</v>
      </c>
    </row>
    <row r="263" spans="1:6" x14ac:dyDescent="0.35">
      <c r="A263" s="287" t="s">
        <v>527</v>
      </c>
      <c r="B263" s="289" t="s">
        <v>617</v>
      </c>
      <c r="C263" s="287" t="s">
        <v>565</v>
      </c>
      <c r="D263" s="289" t="str">
        <f>VLOOKUP(C263,Feuil3!A:B,2,0)</f>
        <v>Direction Générale des Impôts et des Domaines</v>
      </c>
      <c r="E263" s="287" t="s">
        <v>571</v>
      </c>
      <c r="F263" s="288">
        <v>25127704</v>
      </c>
    </row>
    <row r="264" spans="1:6" x14ac:dyDescent="0.35">
      <c r="A264" s="287" t="s">
        <v>527</v>
      </c>
      <c r="B264" s="289" t="s">
        <v>617</v>
      </c>
      <c r="C264" s="287" t="s">
        <v>565</v>
      </c>
      <c r="D264" s="289" t="str">
        <f>VLOOKUP(C264,Feuil3!A:B,2,0)</f>
        <v>Direction Générale des Impôts et des Domaines</v>
      </c>
      <c r="E264" s="287" t="s">
        <v>573</v>
      </c>
      <c r="F264" s="288">
        <v>2454650</v>
      </c>
    </row>
    <row r="265" spans="1:6" x14ac:dyDescent="0.35">
      <c r="A265" s="287" t="s">
        <v>527</v>
      </c>
      <c r="B265" s="289" t="s">
        <v>617</v>
      </c>
      <c r="C265" s="287" t="s">
        <v>565</v>
      </c>
      <c r="D265" s="289" t="str">
        <f>VLOOKUP(C265,Feuil3!A:B,2,0)</f>
        <v>Direction Générale des Impôts et des Domaines</v>
      </c>
      <c r="E265" s="287" t="s">
        <v>574</v>
      </c>
      <c r="F265" s="288">
        <v>23890886</v>
      </c>
    </row>
    <row r="266" spans="1:6" x14ac:dyDescent="0.35">
      <c r="A266" s="287" t="s">
        <v>527</v>
      </c>
      <c r="B266" s="289" t="s">
        <v>617</v>
      </c>
      <c r="C266" s="287" t="s">
        <v>565</v>
      </c>
      <c r="D266" s="289" t="str">
        <f>VLOOKUP(C266,Feuil3!A:B,2,0)</f>
        <v>Direction Générale des Impôts et des Domaines</v>
      </c>
      <c r="E266" s="287" t="s">
        <v>578</v>
      </c>
      <c r="F266" s="288">
        <v>8642166</v>
      </c>
    </row>
    <row r="267" spans="1:6" x14ac:dyDescent="0.35">
      <c r="A267" s="287" t="s">
        <v>527</v>
      </c>
      <c r="B267" s="289" t="s">
        <v>617</v>
      </c>
      <c r="C267" s="287" t="s">
        <v>595</v>
      </c>
      <c r="D267" s="289" t="str">
        <f>VLOOKUP(C267,Feuil3!A:B,2,0)</f>
        <v xml:space="preserve">Caisse de Sécurité Sociale </v>
      </c>
      <c r="E267" s="287" t="s">
        <v>596</v>
      </c>
      <c r="F267" s="288">
        <v>7166880</v>
      </c>
    </row>
    <row r="268" spans="1:6" x14ac:dyDescent="0.35">
      <c r="A268" s="287" t="s">
        <v>527</v>
      </c>
      <c r="B268" s="289" t="s">
        <v>617</v>
      </c>
      <c r="C268" s="287" t="s">
        <v>597</v>
      </c>
      <c r="D268" s="289" t="str">
        <f>VLOOKUP(C268,Feuil3!A:B,2,0)</f>
        <v>Institution de Prévoyance Retraite du Sénégal</v>
      </c>
      <c r="E268" s="287" t="s">
        <v>598</v>
      </c>
      <c r="F268" s="288">
        <v>66456983</v>
      </c>
    </row>
    <row r="269" spans="1:6" x14ac:dyDescent="0.35">
      <c r="A269" s="287" t="s">
        <v>527</v>
      </c>
      <c r="B269" s="289" t="s">
        <v>618</v>
      </c>
      <c r="C269" s="287" t="s">
        <v>546</v>
      </c>
      <c r="D269" s="289" t="str">
        <f>VLOOKUP(C269,Feuil3!A:B,2,0)</f>
        <v>Société des Pétroles du Sénégal</v>
      </c>
      <c r="E269" s="287" t="s">
        <v>549</v>
      </c>
      <c r="F269" s="288">
        <v>5850000</v>
      </c>
    </row>
    <row r="270" spans="1:6" x14ac:dyDescent="0.35">
      <c r="A270" s="287" t="s">
        <v>527</v>
      </c>
      <c r="B270" s="289" t="s">
        <v>618</v>
      </c>
      <c r="C270" s="287" t="s">
        <v>546</v>
      </c>
      <c r="D270" s="289" t="str">
        <f>VLOOKUP(C270,Feuil3!A:B,2,0)</f>
        <v>Société des Pétroles du Sénégal</v>
      </c>
      <c r="E270" s="287" t="s">
        <v>550</v>
      </c>
      <c r="F270" s="288">
        <v>198304406</v>
      </c>
    </row>
    <row r="271" spans="1:6" x14ac:dyDescent="0.35">
      <c r="A271" s="287" t="s">
        <v>527</v>
      </c>
      <c r="B271" s="289" t="s">
        <v>618</v>
      </c>
      <c r="C271" s="287" t="s">
        <v>555</v>
      </c>
      <c r="D271" s="289" t="str">
        <f>VLOOKUP(C271,Feuil3!A:B,2,0)</f>
        <v>Direction Générale de la Comptabilité Publique et du Trésor</v>
      </c>
      <c r="E271" s="287" t="s">
        <v>550</v>
      </c>
      <c r="F271" s="288">
        <v>307818398</v>
      </c>
    </row>
    <row r="272" spans="1:6" x14ac:dyDescent="0.35">
      <c r="A272" s="287" t="s">
        <v>527</v>
      </c>
      <c r="B272" s="289" t="s">
        <v>618</v>
      </c>
      <c r="C272" s="287" t="s">
        <v>565</v>
      </c>
      <c r="D272" s="289" t="str">
        <f>VLOOKUP(C272,Feuil3!A:B,2,0)</f>
        <v>Direction Générale des Impôts et des Domaines</v>
      </c>
      <c r="E272" s="287" t="s">
        <v>566</v>
      </c>
      <c r="F272" s="288">
        <v>115896429</v>
      </c>
    </row>
    <row r="273" spans="1:6" x14ac:dyDescent="0.35">
      <c r="A273" s="287" t="s">
        <v>527</v>
      </c>
      <c r="B273" s="289" t="s">
        <v>618</v>
      </c>
      <c r="C273" s="287" t="s">
        <v>565</v>
      </c>
      <c r="D273" s="289" t="str">
        <f>VLOOKUP(C273,Feuil3!A:B,2,0)</f>
        <v>Direction Générale des Impôts et des Domaines</v>
      </c>
      <c r="E273" s="287" t="s">
        <v>567</v>
      </c>
      <c r="F273" s="288">
        <v>12307776</v>
      </c>
    </row>
    <row r="274" spans="1:6" x14ac:dyDescent="0.35">
      <c r="A274" s="287" t="s">
        <v>527</v>
      </c>
      <c r="B274" s="289" t="s">
        <v>618</v>
      </c>
      <c r="C274" s="287" t="s">
        <v>565</v>
      </c>
      <c r="D274" s="289" t="str">
        <f>VLOOKUP(C274,Feuil3!A:B,2,0)</f>
        <v>Direction Générale des Impôts et des Domaines</v>
      </c>
      <c r="E274" s="287" t="s">
        <v>573</v>
      </c>
      <c r="F274" s="288">
        <v>433441</v>
      </c>
    </row>
    <row r="275" spans="1:6" x14ac:dyDescent="0.35">
      <c r="A275" s="287" t="s">
        <v>527</v>
      </c>
      <c r="B275" s="289" t="s">
        <v>618</v>
      </c>
      <c r="C275" s="287" t="s">
        <v>581</v>
      </c>
      <c r="D275" s="289" t="str">
        <f>VLOOKUP(C275,Feuil3!A:B,2,0)</f>
        <v>Direction Générale des Douanes</v>
      </c>
      <c r="E275" s="287" t="s">
        <v>583</v>
      </c>
      <c r="F275" s="288">
        <v>328371</v>
      </c>
    </row>
    <row r="276" spans="1:6" x14ac:dyDescent="0.35">
      <c r="A276" s="287" t="s">
        <v>527</v>
      </c>
      <c r="B276" s="289" t="s">
        <v>618</v>
      </c>
      <c r="C276" s="287" t="s">
        <v>581</v>
      </c>
      <c r="D276" s="289" t="str">
        <f>VLOOKUP(C276,Feuil3!A:B,2,0)</f>
        <v>Direction Générale des Douanes</v>
      </c>
      <c r="E276" s="287" t="s">
        <v>584</v>
      </c>
      <c r="F276" s="288">
        <v>410463</v>
      </c>
    </row>
    <row r="277" spans="1:6" x14ac:dyDescent="0.35">
      <c r="A277" s="287" t="s">
        <v>527</v>
      </c>
      <c r="B277" s="289" t="s">
        <v>618</v>
      </c>
      <c r="C277" s="287" t="s">
        <v>581</v>
      </c>
      <c r="D277" s="289" t="str">
        <f>VLOOKUP(C277,Feuil3!A:B,2,0)</f>
        <v>Direction Générale des Douanes</v>
      </c>
      <c r="E277" s="287" t="s">
        <v>586</v>
      </c>
      <c r="F277" s="288">
        <v>205232</v>
      </c>
    </row>
    <row r="278" spans="1:6" x14ac:dyDescent="0.35">
      <c r="A278" s="287" t="s">
        <v>527</v>
      </c>
      <c r="B278" s="289" t="s">
        <v>618</v>
      </c>
      <c r="C278" s="287" t="s">
        <v>581</v>
      </c>
      <c r="D278" s="289" t="str">
        <f>VLOOKUP(C278,Feuil3!A:B,2,0)</f>
        <v>Direction Générale des Douanes</v>
      </c>
      <c r="E278" s="287" t="s">
        <v>587</v>
      </c>
      <c r="F278" s="288">
        <v>110695</v>
      </c>
    </row>
    <row r="279" spans="1:6" x14ac:dyDescent="0.35">
      <c r="A279" s="287" t="s">
        <v>527</v>
      </c>
      <c r="B279" s="289" t="s">
        <v>618</v>
      </c>
      <c r="C279" s="287" t="s">
        <v>595</v>
      </c>
      <c r="D279" s="289" t="str">
        <f>VLOOKUP(C279,Feuil3!A:B,2,0)</f>
        <v xml:space="preserve">Caisse de Sécurité Sociale </v>
      </c>
      <c r="E279" s="287" t="s">
        <v>596</v>
      </c>
      <c r="F279" s="288">
        <v>12750040</v>
      </c>
    </row>
    <row r="280" spans="1:6" x14ac:dyDescent="0.35">
      <c r="A280" s="287" t="s">
        <v>527</v>
      </c>
      <c r="B280" s="289" t="s">
        <v>618</v>
      </c>
      <c r="C280" s="287" t="s">
        <v>597</v>
      </c>
      <c r="D280" s="289" t="str">
        <f>VLOOKUP(C280,Feuil3!A:B,2,0)</f>
        <v>Institution de Prévoyance Retraite du Sénégal</v>
      </c>
      <c r="E280" s="287" t="s">
        <v>598</v>
      </c>
      <c r="F280" s="288">
        <v>37000000</v>
      </c>
    </row>
    <row r="281" spans="1:6" x14ac:dyDescent="0.35">
      <c r="A281" s="287" t="s">
        <v>527</v>
      </c>
      <c r="B281" s="289" t="s">
        <v>619</v>
      </c>
      <c r="C281" s="287" t="s">
        <v>565</v>
      </c>
      <c r="D281" s="289" t="str">
        <f>VLOOKUP(C281,Feuil3!A:B,2,0)</f>
        <v>Direction Générale des Impôts et des Domaines</v>
      </c>
      <c r="E281" s="287" t="s">
        <v>566</v>
      </c>
      <c r="F281" s="288">
        <v>224440682</v>
      </c>
    </row>
    <row r="282" spans="1:6" x14ac:dyDescent="0.35">
      <c r="A282" s="287" t="s">
        <v>527</v>
      </c>
      <c r="B282" s="289" t="s">
        <v>619</v>
      </c>
      <c r="C282" s="287" t="s">
        <v>565</v>
      </c>
      <c r="D282" s="289" t="str">
        <f>VLOOKUP(C282,Feuil3!A:B,2,0)</f>
        <v>Direction Générale des Impôts et des Domaines</v>
      </c>
      <c r="E282" s="287" t="s">
        <v>567</v>
      </c>
      <c r="F282" s="288">
        <v>3000000</v>
      </c>
    </row>
    <row r="283" spans="1:6" x14ac:dyDescent="0.35">
      <c r="A283" s="287" t="s">
        <v>527</v>
      </c>
      <c r="B283" s="289" t="s">
        <v>619</v>
      </c>
      <c r="C283" s="287" t="s">
        <v>565</v>
      </c>
      <c r="D283" s="289" t="str">
        <f>VLOOKUP(C283,Feuil3!A:B,2,0)</f>
        <v>Direction Générale des Impôts et des Domaines</v>
      </c>
      <c r="E283" s="287" t="s">
        <v>571</v>
      </c>
      <c r="F283" s="288">
        <v>22621476</v>
      </c>
    </row>
    <row r="284" spans="1:6" x14ac:dyDescent="0.35">
      <c r="A284" s="287" t="s">
        <v>527</v>
      </c>
      <c r="B284" s="289" t="s">
        <v>619</v>
      </c>
      <c r="C284" s="287" t="s">
        <v>565</v>
      </c>
      <c r="D284" s="289" t="str">
        <f>VLOOKUP(C284,Feuil3!A:B,2,0)</f>
        <v>Direction Générale des Impôts et des Domaines</v>
      </c>
      <c r="E284" s="287" t="s">
        <v>573</v>
      </c>
      <c r="F284" s="288">
        <v>313446</v>
      </c>
    </row>
    <row r="285" spans="1:6" x14ac:dyDescent="0.35">
      <c r="A285" s="287" t="s">
        <v>527</v>
      </c>
      <c r="B285" s="289" t="s">
        <v>619</v>
      </c>
      <c r="C285" s="287" t="s">
        <v>581</v>
      </c>
      <c r="D285" s="289" t="str">
        <f>VLOOKUP(C285,Feuil3!A:B,2,0)</f>
        <v>Direction Générale des Douanes</v>
      </c>
      <c r="E285" s="287" t="s">
        <v>583</v>
      </c>
      <c r="F285" s="288">
        <v>40466</v>
      </c>
    </row>
    <row r="286" spans="1:6" x14ac:dyDescent="0.35">
      <c r="A286" s="287" t="s">
        <v>527</v>
      </c>
      <c r="B286" s="289" t="s">
        <v>619</v>
      </c>
      <c r="C286" s="287" t="s">
        <v>581</v>
      </c>
      <c r="D286" s="289" t="str">
        <f>VLOOKUP(C286,Feuil3!A:B,2,0)</f>
        <v>Direction Générale des Douanes</v>
      </c>
      <c r="E286" s="287" t="s">
        <v>584</v>
      </c>
      <c r="F286" s="288">
        <v>50583</v>
      </c>
    </row>
    <row r="287" spans="1:6" x14ac:dyDescent="0.35">
      <c r="A287" s="287" t="s">
        <v>527</v>
      </c>
      <c r="B287" s="289" t="s">
        <v>619</v>
      </c>
      <c r="C287" s="287" t="s">
        <v>581</v>
      </c>
      <c r="D287" s="289" t="str">
        <f>VLOOKUP(C287,Feuil3!A:B,2,0)</f>
        <v>Direction Générale des Douanes</v>
      </c>
      <c r="E287" s="287" t="s">
        <v>586</v>
      </c>
      <c r="F287" s="288">
        <v>25292</v>
      </c>
    </row>
    <row r="288" spans="1:6" x14ac:dyDescent="0.35">
      <c r="A288" s="287" t="s">
        <v>527</v>
      </c>
      <c r="B288" s="289" t="s">
        <v>619</v>
      </c>
      <c r="C288" s="287" t="s">
        <v>595</v>
      </c>
      <c r="D288" s="289" t="str">
        <f>VLOOKUP(C288,Feuil3!A:B,2,0)</f>
        <v xml:space="preserve">Caisse de Sécurité Sociale </v>
      </c>
      <c r="E288" s="287" t="s">
        <v>596</v>
      </c>
      <c r="F288" s="288">
        <v>294840</v>
      </c>
    </row>
    <row r="289" spans="1:6" x14ac:dyDescent="0.35">
      <c r="A289" s="287" t="s">
        <v>527</v>
      </c>
      <c r="B289" s="289" t="s">
        <v>619</v>
      </c>
      <c r="C289" s="287" t="s">
        <v>597</v>
      </c>
      <c r="D289" s="289" t="str">
        <f>VLOOKUP(C289,Feuil3!A:B,2,0)</f>
        <v>Institution de Prévoyance Retraite du Sénégal</v>
      </c>
      <c r="E289" s="287" t="s">
        <v>598</v>
      </c>
      <c r="F289" s="288">
        <v>4490155</v>
      </c>
    </row>
    <row r="290" spans="1:6" x14ac:dyDescent="0.35">
      <c r="A290" s="287" t="s">
        <v>527</v>
      </c>
      <c r="B290" s="289" t="s">
        <v>620</v>
      </c>
      <c r="C290" s="287" t="s">
        <v>565</v>
      </c>
      <c r="D290" s="289" t="str">
        <f>VLOOKUP(C290,Feuil3!A:B,2,0)</f>
        <v>Direction Générale des Impôts et des Domaines</v>
      </c>
      <c r="E290" s="287" t="s">
        <v>566</v>
      </c>
      <c r="F290" s="288">
        <v>281272165</v>
      </c>
    </row>
    <row r="291" spans="1:6" x14ac:dyDescent="0.35">
      <c r="A291" s="287" t="s">
        <v>527</v>
      </c>
      <c r="B291" s="289" t="s">
        <v>620</v>
      </c>
      <c r="C291" s="287" t="s">
        <v>565</v>
      </c>
      <c r="D291" s="289" t="str">
        <f>VLOOKUP(C291,Feuil3!A:B,2,0)</f>
        <v>Direction Générale des Impôts et des Domaines</v>
      </c>
      <c r="E291" s="287" t="s">
        <v>567</v>
      </c>
      <c r="F291" s="288">
        <v>5205520445</v>
      </c>
    </row>
    <row r="292" spans="1:6" x14ac:dyDescent="0.35">
      <c r="A292" s="287" t="s">
        <v>527</v>
      </c>
      <c r="B292" s="289" t="s">
        <v>620</v>
      </c>
      <c r="C292" s="287" t="s">
        <v>565</v>
      </c>
      <c r="D292" s="289" t="str">
        <f>VLOOKUP(C292,Feuil3!A:B,2,0)</f>
        <v>Direction Générale des Impôts et des Domaines</v>
      </c>
      <c r="E292" s="287" t="s">
        <v>571</v>
      </c>
      <c r="F292" s="288">
        <v>30996026</v>
      </c>
    </row>
    <row r="293" spans="1:6" x14ac:dyDescent="0.35">
      <c r="A293" s="287" t="s">
        <v>527</v>
      </c>
      <c r="B293" s="289" t="s">
        <v>620</v>
      </c>
      <c r="C293" s="287" t="s">
        <v>565</v>
      </c>
      <c r="D293" s="289" t="str">
        <f>VLOOKUP(C293,Feuil3!A:B,2,0)</f>
        <v>Direction Générale des Impôts et des Domaines</v>
      </c>
      <c r="E293" s="287" t="s">
        <v>573</v>
      </c>
      <c r="F293" s="288">
        <v>76579</v>
      </c>
    </row>
    <row r="294" spans="1:6" x14ac:dyDescent="0.35">
      <c r="A294" s="287" t="s">
        <v>527</v>
      </c>
      <c r="B294" s="289" t="s">
        <v>620</v>
      </c>
      <c r="C294" s="287" t="s">
        <v>581</v>
      </c>
      <c r="D294" s="289" t="str">
        <f>VLOOKUP(C294,Feuil3!A:B,2,0)</f>
        <v>Direction Générale des Douanes</v>
      </c>
      <c r="E294" s="287" t="s">
        <v>583</v>
      </c>
      <c r="F294" s="288">
        <v>629112</v>
      </c>
    </row>
    <row r="295" spans="1:6" x14ac:dyDescent="0.35">
      <c r="A295" s="287" t="s">
        <v>527</v>
      </c>
      <c r="B295" s="289" t="s">
        <v>620</v>
      </c>
      <c r="C295" s="287" t="s">
        <v>581</v>
      </c>
      <c r="D295" s="289" t="str">
        <f>VLOOKUP(C295,Feuil3!A:B,2,0)</f>
        <v>Direction Générale des Douanes</v>
      </c>
      <c r="E295" s="287" t="s">
        <v>584</v>
      </c>
      <c r="F295" s="288">
        <v>778636</v>
      </c>
    </row>
    <row r="296" spans="1:6" x14ac:dyDescent="0.35">
      <c r="A296" s="287" t="s">
        <v>527</v>
      </c>
      <c r="B296" s="289" t="s">
        <v>620</v>
      </c>
      <c r="C296" s="287" t="s">
        <v>581</v>
      </c>
      <c r="D296" s="289" t="str">
        <f>VLOOKUP(C296,Feuil3!A:B,2,0)</f>
        <v>Direction Générale des Douanes</v>
      </c>
      <c r="E296" s="287" t="s">
        <v>586</v>
      </c>
      <c r="F296" s="288">
        <v>393194</v>
      </c>
    </row>
    <row r="297" spans="1:6" x14ac:dyDescent="0.35">
      <c r="A297" s="287" t="s">
        <v>527</v>
      </c>
      <c r="B297" s="289" t="s">
        <v>620</v>
      </c>
      <c r="C297" s="287" t="s">
        <v>595</v>
      </c>
      <c r="D297" s="289" t="str">
        <f>VLOOKUP(C297,Feuil3!A:B,2,0)</f>
        <v xml:space="preserve">Caisse de Sécurité Sociale </v>
      </c>
      <c r="E297" s="287" t="s">
        <v>596</v>
      </c>
      <c r="F297" s="288">
        <v>136080</v>
      </c>
    </row>
    <row r="298" spans="1:6" x14ac:dyDescent="0.35">
      <c r="A298" s="287" t="s">
        <v>527</v>
      </c>
      <c r="B298" s="289" t="s">
        <v>620</v>
      </c>
      <c r="C298" s="287" t="s">
        <v>597</v>
      </c>
      <c r="D298" s="289" t="str">
        <f>VLOOKUP(C298,Feuil3!A:B,2,0)</f>
        <v>Institution de Prévoyance Retraite du Sénégal</v>
      </c>
      <c r="E298" s="287" t="s">
        <v>598</v>
      </c>
      <c r="F298" s="288">
        <v>2073600</v>
      </c>
    </row>
    <row r="299" spans="1:6" x14ac:dyDescent="0.35">
      <c r="A299" s="287" t="s">
        <v>527</v>
      </c>
      <c r="B299" s="289" t="s">
        <v>621</v>
      </c>
      <c r="C299" s="287" t="s">
        <v>546</v>
      </c>
      <c r="D299" s="289" t="str">
        <f>VLOOKUP(C299,Feuil3!A:B,2,0)</f>
        <v>Société des Pétroles du Sénégal</v>
      </c>
      <c r="E299" s="287" t="s">
        <v>549</v>
      </c>
      <c r="F299" s="288">
        <v>235670145</v>
      </c>
    </row>
    <row r="300" spans="1:6" x14ac:dyDescent="0.35">
      <c r="A300" s="287" t="s">
        <v>527</v>
      </c>
      <c r="B300" s="289" t="s">
        <v>621</v>
      </c>
      <c r="C300" s="287" t="s">
        <v>595</v>
      </c>
      <c r="D300" s="289" t="str">
        <f>VLOOKUP(C300,Feuil3!A:B,2,0)</f>
        <v xml:space="preserve">Caisse de Sécurité Sociale </v>
      </c>
      <c r="E300" s="287" t="s">
        <v>596</v>
      </c>
      <c r="F300" s="288">
        <v>181440</v>
      </c>
    </row>
    <row r="301" spans="1:6" x14ac:dyDescent="0.35">
      <c r="A301" s="287" t="s">
        <v>527</v>
      </c>
      <c r="B301" s="289" t="s">
        <v>622</v>
      </c>
      <c r="C301" s="287" t="s">
        <v>546</v>
      </c>
      <c r="D301" s="289" t="str">
        <f>VLOOKUP(C301,Feuil3!A:B,2,0)</f>
        <v>Société des Pétroles du Sénégal</v>
      </c>
      <c r="E301" s="287" t="s">
        <v>548</v>
      </c>
      <c r="F301" s="288">
        <v>861588472</v>
      </c>
    </row>
    <row r="302" spans="1:6" x14ac:dyDescent="0.35">
      <c r="A302" s="287" t="s">
        <v>527</v>
      </c>
      <c r="B302" s="289" t="s">
        <v>622</v>
      </c>
      <c r="C302" s="287" t="s">
        <v>555</v>
      </c>
      <c r="D302" s="289" t="str">
        <f>VLOOKUP(C302,Feuil3!A:B,2,0)</f>
        <v>Direction Générale de la Comptabilité Publique et du Trésor</v>
      </c>
      <c r="E302" s="287" t="s">
        <v>563</v>
      </c>
      <c r="F302" s="288">
        <v>5911088178</v>
      </c>
    </row>
    <row r="303" spans="1:6" x14ac:dyDescent="0.35">
      <c r="A303" s="287" t="s">
        <v>527</v>
      </c>
      <c r="B303" s="289" t="s">
        <v>622</v>
      </c>
      <c r="C303" s="287" t="s">
        <v>565</v>
      </c>
      <c r="D303" s="289" t="str">
        <f>VLOOKUP(C303,Feuil3!A:B,2,0)</f>
        <v>Direction Générale des Impôts et des Domaines</v>
      </c>
      <c r="E303" s="287" t="s">
        <v>566</v>
      </c>
      <c r="F303" s="288">
        <v>290036021</v>
      </c>
    </row>
    <row r="304" spans="1:6" x14ac:dyDescent="0.35">
      <c r="A304" s="287" t="s">
        <v>527</v>
      </c>
      <c r="B304" s="289" t="s">
        <v>622</v>
      </c>
      <c r="C304" s="287" t="s">
        <v>565</v>
      </c>
      <c r="D304" s="289" t="str">
        <f>VLOOKUP(C304,Feuil3!A:B,2,0)</f>
        <v>Direction Générale des Impôts et des Domaines</v>
      </c>
      <c r="E304" s="287" t="s">
        <v>571</v>
      </c>
      <c r="F304" s="288">
        <v>2082297112</v>
      </c>
    </row>
    <row r="305" spans="1:6" x14ac:dyDescent="0.35">
      <c r="A305" s="287" t="s">
        <v>527</v>
      </c>
      <c r="B305" s="289" t="s">
        <v>622</v>
      </c>
      <c r="C305" s="287" t="s">
        <v>565</v>
      </c>
      <c r="D305" s="289" t="str">
        <f>VLOOKUP(C305,Feuil3!A:B,2,0)</f>
        <v>Direction Générale des Impôts et des Domaines</v>
      </c>
      <c r="E305" s="287" t="s">
        <v>573</v>
      </c>
      <c r="F305" s="288">
        <v>1257000</v>
      </c>
    </row>
    <row r="306" spans="1:6" x14ac:dyDescent="0.35">
      <c r="A306" s="287" t="s">
        <v>527</v>
      </c>
      <c r="B306" s="289" t="s">
        <v>622</v>
      </c>
      <c r="C306" s="287" t="s">
        <v>581</v>
      </c>
      <c r="D306" s="289" t="str">
        <f>VLOOKUP(C306,Feuil3!A:B,2,0)</f>
        <v>Direction Générale des Douanes</v>
      </c>
      <c r="E306" s="287" t="s">
        <v>582</v>
      </c>
      <c r="F306" s="288">
        <v>46926297</v>
      </c>
    </row>
    <row r="307" spans="1:6" x14ac:dyDescent="0.35">
      <c r="A307" s="287" t="s">
        <v>527</v>
      </c>
      <c r="B307" s="289" t="s">
        <v>622</v>
      </c>
      <c r="C307" s="287" t="s">
        <v>581</v>
      </c>
      <c r="D307" s="289" t="str">
        <f>VLOOKUP(C307,Feuil3!A:B,2,0)</f>
        <v>Direction Générale des Douanes</v>
      </c>
      <c r="E307" s="287" t="s">
        <v>583</v>
      </c>
      <c r="F307" s="288">
        <v>21939861</v>
      </c>
    </row>
    <row r="308" spans="1:6" x14ac:dyDescent="0.35">
      <c r="A308" s="287" t="s">
        <v>527</v>
      </c>
      <c r="B308" s="289" t="s">
        <v>622</v>
      </c>
      <c r="C308" s="287" t="s">
        <v>581</v>
      </c>
      <c r="D308" s="289" t="str">
        <f>VLOOKUP(C308,Feuil3!A:B,2,0)</f>
        <v>Direction Générale des Douanes</v>
      </c>
      <c r="E308" s="287" t="s">
        <v>584</v>
      </c>
      <c r="F308" s="288">
        <v>27421128</v>
      </c>
    </row>
    <row r="309" spans="1:6" x14ac:dyDescent="0.35">
      <c r="A309" s="287" t="s">
        <v>527</v>
      </c>
      <c r="B309" s="289" t="s">
        <v>622</v>
      </c>
      <c r="C309" s="287" t="s">
        <v>581</v>
      </c>
      <c r="D309" s="289" t="str">
        <f>VLOOKUP(C309,Feuil3!A:B,2,0)</f>
        <v>Direction Générale des Douanes</v>
      </c>
      <c r="E309" s="287" t="s">
        <v>585</v>
      </c>
      <c r="F309" s="288">
        <v>18959883</v>
      </c>
    </row>
    <row r="310" spans="1:6" x14ac:dyDescent="0.35">
      <c r="A310" s="287" t="s">
        <v>527</v>
      </c>
      <c r="B310" s="289" t="s">
        <v>622</v>
      </c>
      <c r="C310" s="287" t="s">
        <v>581</v>
      </c>
      <c r="D310" s="289" t="str">
        <f>VLOOKUP(C310,Feuil3!A:B,2,0)</f>
        <v>Direction Générale des Douanes</v>
      </c>
      <c r="E310" s="287" t="s">
        <v>586</v>
      </c>
      <c r="F310" s="288">
        <v>13712413</v>
      </c>
    </row>
    <row r="311" spans="1:6" x14ac:dyDescent="0.35">
      <c r="A311" s="287" t="s">
        <v>527</v>
      </c>
      <c r="B311" s="289" t="s">
        <v>622</v>
      </c>
      <c r="C311" s="287" t="s">
        <v>581</v>
      </c>
      <c r="D311" s="289" t="str">
        <f>VLOOKUP(C311,Feuil3!A:B,2,0)</f>
        <v>Direction Générale des Douanes</v>
      </c>
      <c r="E311" s="287" t="s">
        <v>587</v>
      </c>
      <c r="F311" s="288">
        <v>582762</v>
      </c>
    </row>
    <row r="312" spans="1:6" x14ac:dyDescent="0.35">
      <c r="A312" s="287" t="s">
        <v>527</v>
      </c>
      <c r="B312" s="289" t="s">
        <v>622</v>
      </c>
      <c r="C312" s="287" t="s">
        <v>595</v>
      </c>
      <c r="D312" s="289" t="str">
        <f>VLOOKUP(C312,Feuil3!A:B,2,0)</f>
        <v xml:space="preserve">Caisse de Sécurité Sociale </v>
      </c>
      <c r="E312" s="287" t="s">
        <v>596</v>
      </c>
      <c r="F312" s="288">
        <v>848988</v>
      </c>
    </row>
    <row r="313" spans="1:6" x14ac:dyDescent="0.35">
      <c r="A313" s="287" t="s">
        <v>527</v>
      </c>
      <c r="B313" s="289" t="s">
        <v>622</v>
      </c>
      <c r="C313" s="287" t="s">
        <v>597</v>
      </c>
      <c r="D313" s="289" t="str">
        <f>VLOOKUP(C313,Feuil3!A:B,2,0)</f>
        <v>Institution de Prévoyance Retraite du Sénégal</v>
      </c>
      <c r="E313" s="287" t="s">
        <v>598</v>
      </c>
      <c r="F313" s="288">
        <v>10800000</v>
      </c>
    </row>
    <row r="314" spans="1:6" x14ac:dyDescent="0.35">
      <c r="A314" s="287" t="s">
        <v>527</v>
      </c>
      <c r="B314" s="289" t="s">
        <v>623</v>
      </c>
      <c r="C314" s="287" t="s">
        <v>546</v>
      </c>
      <c r="D314" s="289" t="str">
        <f>VLOOKUP(C314,Feuil3!A:B,2,0)</f>
        <v>Société des Pétroles du Sénégal</v>
      </c>
      <c r="E314" s="287" t="s">
        <v>548</v>
      </c>
      <c r="F314" s="288">
        <v>19882008</v>
      </c>
    </row>
    <row r="315" spans="1:6" x14ac:dyDescent="0.35">
      <c r="A315" s="287" t="s">
        <v>527</v>
      </c>
      <c r="B315" s="289" t="s">
        <v>623</v>
      </c>
      <c r="C315" s="287" t="s">
        <v>546</v>
      </c>
      <c r="D315" s="289" t="str">
        <f>VLOOKUP(C315,Feuil3!A:B,2,0)</f>
        <v>Société des Pétroles du Sénégal</v>
      </c>
      <c r="E315" s="287" t="s">
        <v>549</v>
      </c>
      <c r="F315" s="288">
        <v>478013505</v>
      </c>
    </row>
    <row r="316" spans="1:6" x14ac:dyDescent="0.35">
      <c r="A316" s="287" t="s">
        <v>527</v>
      </c>
      <c r="B316" s="289" t="s">
        <v>623</v>
      </c>
      <c r="C316" s="287" t="s">
        <v>565</v>
      </c>
      <c r="D316" s="289" t="str">
        <f>VLOOKUP(C316,Feuil3!A:B,2,0)</f>
        <v>Direction Générale des Impôts et des Domaines</v>
      </c>
      <c r="E316" s="287" t="s">
        <v>566</v>
      </c>
      <c r="F316" s="288">
        <v>976281744</v>
      </c>
    </row>
    <row r="317" spans="1:6" x14ac:dyDescent="0.35">
      <c r="A317" s="287" t="s">
        <v>527</v>
      </c>
      <c r="B317" s="289" t="s">
        <v>623</v>
      </c>
      <c r="C317" s="287" t="s">
        <v>565</v>
      </c>
      <c r="D317" s="289" t="str">
        <f>VLOOKUP(C317,Feuil3!A:B,2,0)</f>
        <v>Direction Générale des Impôts et des Domaines</v>
      </c>
      <c r="E317" s="287" t="s">
        <v>571</v>
      </c>
      <c r="F317" s="288">
        <v>1204597165</v>
      </c>
    </row>
    <row r="318" spans="1:6" x14ac:dyDescent="0.35">
      <c r="A318" s="287" t="s">
        <v>527</v>
      </c>
      <c r="B318" s="289" t="s">
        <v>623</v>
      </c>
      <c r="C318" s="287" t="s">
        <v>565</v>
      </c>
      <c r="D318" s="289" t="str">
        <f>VLOOKUP(C318,Feuil3!A:B,2,0)</f>
        <v>Direction Générale des Impôts et des Domaines</v>
      </c>
      <c r="E318" s="287" t="s">
        <v>573</v>
      </c>
      <c r="F318" s="288">
        <v>11776852</v>
      </c>
    </row>
    <row r="319" spans="1:6" x14ac:dyDescent="0.35">
      <c r="A319" s="287" t="s">
        <v>527</v>
      </c>
      <c r="B319" s="289" t="s">
        <v>623</v>
      </c>
      <c r="C319" s="287" t="s">
        <v>581</v>
      </c>
      <c r="D319" s="289" t="str">
        <f>VLOOKUP(C319,Feuil3!A:B,2,0)</f>
        <v>Direction Générale des Douanes</v>
      </c>
      <c r="E319" s="287" t="s">
        <v>582</v>
      </c>
      <c r="F319" s="288">
        <v>134932</v>
      </c>
    </row>
    <row r="320" spans="1:6" x14ac:dyDescent="0.35">
      <c r="A320" s="287" t="s">
        <v>527</v>
      </c>
      <c r="B320" s="289" t="s">
        <v>623</v>
      </c>
      <c r="C320" s="287" t="s">
        <v>581</v>
      </c>
      <c r="D320" s="289" t="str">
        <f>VLOOKUP(C320,Feuil3!A:B,2,0)</f>
        <v>Direction Générale des Douanes</v>
      </c>
      <c r="E320" s="287" t="s">
        <v>583</v>
      </c>
      <c r="F320" s="288">
        <v>48459962</v>
      </c>
    </row>
    <row r="321" spans="1:6" x14ac:dyDescent="0.35">
      <c r="A321" s="287" t="s">
        <v>527</v>
      </c>
      <c r="B321" s="289" t="s">
        <v>623</v>
      </c>
      <c r="C321" s="287" t="s">
        <v>581</v>
      </c>
      <c r="D321" s="289" t="str">
        <f>VLOOKUP(C321,Feuil3!A:B,2,0)</f>
        <v>Direction Générale des Douanes</v>
      </c>
      <c r="E321" s="287" t="s">
        <v>584</v>
      </c>
      <c r="F321" s="288">
        <v>60574948</v>
      </c>
    </row>
    <row r="322" spans="1:6" x14ac:dyDescent="0.35">
      <c r="A322" s="287" t="s">
        <v>527</v>
      </c>
      <c r="B322" s="289" t="s">
        <v>623</v>
      </c>
      <c r="C322" s="287" t="s">
        <v>581</v>
      </c>
      <c r="D322" s="289" t="str">
        <f>VLOOKUP(C322,Feuil3!A:B,2,0)</f>
        <v>Direction Générale des Douanes</v>
      </c>
      <c r="E322" s="287" t="s">
        <v>585</v>
      </c>
      <c r="F322" s="288">
        <v>35360</v>
      </c>
    </row>
    <row r="323" spans="1:6" x14ac:dyDescent="0.35">
      <c r="A323" s="287" t="s">
        <v>527</v>
      </c>
      <c r="B323" s="289" t="s">
        <v>623</v>
      </c>
      <c r="C323" s="287" t="s">
        <v>581</v>
      </c>
      <c r="D323" s="289" t="str">
        <f>VLOOKUP(C323,Feuil3!A:B,2,0)</f>
        <v>Direction Générale des Douanes</v>
      </c>
      <c r="E323" s="287" t="s">
        <v>586</v>
      </c>
      <c r="F323" s="288">
        <v>30287473</v>
      </c>
    </row>
    <row r="324" spans="1:6" x14ac:dyDescent="0.35">
      <c r="A324" s="287" t="s">
        <v>527</v>
      </c>
      <c r="B324" s="289" t="s">
        <v>623</v>
      </c>
      <c r="C324" s="287" t="s">
        <v>595</v>
      </c>
      <c r="D324" s="289" t="str">
        <f>VLOOKUP(C324,Feuil3!A:B,2,0)</f>
        <v xml:space="preserve">Caisse de Sécurité Sociale </v>
      </c>
      <c r="E324" s="287" t="s">
        <v>596</v>
      </c>
      <c r="F324" s="288">
        <v>1738800</v>
      </c>
    </row>
    <row r="325" spans="1:6" x14ac:dyDescent="0.35">
      <c r="A325" s="287" t="s">
        <v>527</v>
      </c>
      <c r="B325" s="289" t="s">
        <v>623</v>
      </c>
      <c r="C325" s="287" t="s">
        <v>597</v>
      </c>
      <c r="D325" s="289" t="str">
        <f>VLOOKUP(C325,Feuil3!A:B,2,0)</f>
        <v>Institution de Prévoyance Retraite du Sénégal</v>
      </c>
      <c r="E325" s="287" t="s">
        <v>598</v>
      </c>
      <c r="F325" s="288">
        <v>26496000</v>
      </c>
    </row>
    <row r="326" spans="1:6" x14ac:dyDescent="0.35">
      <c r="A326" s="287" t="s">
        <v>527</v>
      </c>
      <c r="B326" s="289" t="s">
        <v>624</v>
      </c>
      <c r="C326" s="287" t="s">
        <v>546</v>
      </c>
      <c r="D326" s="289" t="str">
        <f>VLOOKUP(C326,Feuil3!A:B,2,0)</f>
        <v>Société des Pétroles du Sénégal</v>
      </c>
      <c r="E326" s="287" t="s">
        <v>549</v>
      </c>
      <c r="F326" s="288">
        <v>114200000</v>
      </c>
    </row>
    <row r="327" spans="1:6" x14ac:dyDescent="0.35">
      <c r="A327" s="287" t="s">
        <v>527</v>
      </c>
      <c r="B327" s="289" t="s">
        <v>624</v>
      </c>
      <c r="C327" s="287" t="s">
        <v>546</v>
      </c>
      <c r="D327" s="289" t="str">
        <f>VLOOKUP(C327,Feuil3!A:B,2,0)</f>
        <v>Société des Pétroles du Sénégal</v>
      </c>
      <c r="E327" s="287" t="s">
        <v>551</v>
      </c>
      <c r="F327" s="288">
        <v>62416065</v>
      </c>
    </row>
    <row r="328" spans="1:6" x14ac:dyDescent="0.35">
      <c r="A328" s="287" t="s">
        <v>527</v>
      </c>
      <c r="B328" s="289" t="s">
        <v>624</v>
      </c>
      <c r="C328" s="287" t="s">
        <v>565</v>
      </c>
      <c r="D328" s="289" t="str">
        <f>VLOOKUP(C328,Feuil3!A:B,2,0)</f>
        <v>Direction Générale des Impôts et des Domaines</v>
      </c>
      <c r="E328" s="287" t="s">
        <v>566</v>
      </c>
      <c r="F328" s="288">
        <v>465488405</v>
      </c>
    </row>
    <row r="329" spans="1:6" x14ac:dyDescent="0.35">
      <c r="A329" s="287" t="s">
        <v>527</v>
      </c>
      <c r="B329" s="289" t="s">
        <v>624</v>
      </c>
      <c r="C329" s="287" t="s">
        <v>565</v>
      </c>
      <c r="D329" s="289" t="str">
        <f>VLOOKUP(C329,Feuil3!A:B,2,0)</f>
        <v>Direction Générale des Impôts et des Domaines</v>
      </c>
      <c r="E329" s="287" t="s">
        <v>567</v>
      </c>
      <c r="F329" s="288">
        <v>983581807</v>
      </c>
    </row>
    <row r="330" spans="1:6" x14ac:dyDescent="0.35">
      <c r="A330" s="287" t="s">
        <v>527</v>
      </c>
      <c r="B330" s="289" t="s">
        <v>624</v>
      </c>
      <c r="C330" s="287" t="s">
        <v>565</v>
      </c>
      <c r="D330" s="289" t="str">
        <f>VLOOKUP(C330,Feuil3!A:B,2,0)</f>
        <v>Direction Générale des Impôts et des Domaines</v>
      </c>
      <c r="E330" s="287" t="s">
        <v>571</v>
      </c>
      <c r="F330" s="288">
        <v>1578955157</v>
      </c>
    </row>
    <row r="331" spans="1:6" x14ac:dyDescent="0.35">
      <c r="A331" s="287" t="s">
        <v>527</v>
      </c>
      <c r="B331" s="289" t="s">
        <v>624</v>
      </c>
      <c r="C331" s="287" t="s">
        <v>595</v>
      </c>
      <c r="D331" s="289" t="str">
        <f>VLOOKUP(C331,Feuil3!A:B,2,0)</f>
        <v xml:space="preserve">Caisse de Sécurité Sociale </v>
      </c>
      <c r="E331" s="287" t="s">
        <v>596</v>
      </c>
      <c r="F331" s="288">
        <v>325080</v>
      </c>
    </row>
    <row r="332" spans="1:6" x14ac:dyDescent="0.35">
      <c r="A332" s="287" t="s">
        <v>527</v>
      </c>
      <c r="B332" s="289" t="s">
        <v>624</v>
      </c>
      <c r="C332" s="287" t="s">
        <v>597</v>
      </c>
      <c r="D332" s="289" t="str">
        <f>VLOOKUP(C332,Feuil3!A:B,2,0)</f>
        <v>Institution de Prévoyance Retraite du Sénégal</v>
      </c>
      <c r="E332" s="287" t="s">
        <v>598</v>
      </c>
      <c r="F332" s="288">
        <v>6796800</v>
      </c>
    </row>
  </sheetData>
  <autoFilter ref="A1:F332" xr:uid="{00000000-0009-0000-0000-000007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820"/>
  <sheetViews>
    <sheetView workbookViewId="0">
      <selection activeCell="E1335" sqref="E1335"/>
    </sheetView>
  </sheetViews>
  <sheetFormatPr defaultColWidth="10.81640625" defaultRowHeight="14" x14ac:dyDescent="0.35"/>
  <cols>
    <col min="2" max="2" width="49.7265625" bestFit="1" customWidth="1"/>
    <col min="7" max="7" width="8.1796875" style="287" bestFit="1" customWidth="1"/>
  </cols>
  <sheetData>
    <row r="1" spans="1:7" x14ac:dyDescent="0.35">
      <c r="G1" s="287" t="s">
        <v>625</v>
      </c>
    </row>
    <row r="2" spans="1:7" x14ac:dyDescent="0.35">
      <c r="A2" s="287" t="s">
        <v>581</v>
      </c>
      <c r="B2" t="s">
        <v>627</v>
      </c>
    </row>
    <row r="3" spans="1:7" x14ac:dyDescent="0.35">
      <c r="A3" s="287" t="s">
        <v>546</v>
      </c>
      <c r="B3" t="s">
        <v>628</v>
      </c>
    </row>
    <row r="4" spans="1:7" x14ac:dyDescent="0.35">
      <c r="A4" s="287" t="s">
        <v>593</v>
      </c>
      <c r="B4" t="s">
        <v>629</v>
      </c>
    </row>
    <row r="5" spans="1:7" x14ac:dyDescent="0.35">
      <c r="A5" s="287" t="s">
        <v>541</v>
      </c>
      <c r="B5" t="s">
        <v>630</v>
      </c>
    </row>
    <row r="6" spans="1:7" x14ac:dyDescent="0.35">
      <c r="A6" s="287" t="s">
        <v>555</v>
      </c>
      <c r="B6" t="s">
        <v>631</v>
      </c>
    </row>
    <row r="7" spans="1:7" x14ac:dyDescent="0.35">
      <c r="A7" s="287" t="s">
        <v>359</v>
      </c>
      <c r="B7" t="s">
        <v>632</v>
      </c>
    </row>
    <row r="8" spans="1:7" x14ac:dyDescent="0.35">
      <c r="A8" s="287" t="s">
        <v>565</v>
      </c>
      <c r="B8" t="s">
        <v>633</v>
      </c>
    </row>
    <row r="9" spans="1:7" x14ac:dyDescent="0.35">
      <c r="A9" s="287" t="s">
        <v>595</v>
      </c>
      <c r="B9" t="s">
        <v>634</v>
      </c>
    </row>
    <row r="10" spans="1:7" x14ac:dyDescent="0.35">
      <c r="A10" s="287" t="s">
        <v>597</v>
      </c>
      <c r="B10" t="s">
        <v>635</v>
      </c>
    </row>
    <row r="11" spans="1:7" x14ac:dyDescent="0.35">
      <c r="A11" s="287" t="s">
        <v>590</v>
      </c>
      <c r="B11" t="s">
        <v>636</v>
      </c>
    </row>
    <row r="12" spans="1:7" x14ac:dyDescent="0.35">
      <c r="G12"/>
    </row>
    <row r="13" spans="1:7" x14ac:dyDescent="0.35">
      <c r="G13"/>
    </row>
    <row r="14" spans="1:7" x14ac:dyDescent="0.35">
      <c r="G14"/>
    </row>
    <row r="15" spans="1:7" x14ac:dyDescent="0.35">
      <c r="G15"/>
    </row>
    <row r="16" spans="1:7" x14ac:dyDescent="0.35">
      <c r="G16"/>
    </row>
    <row r="17" spans="7:7" x14ac:dyDescent="0.35">
      <c r="G17"/>
    </row>
    <row r="18" spans="7:7" x14ac:dyDescent="0.35">
      <c r="G18"/>
    </row>
    <row r="19" spans="7:7" x14ac:dyDescent="0.35">
      <c r="G19"/>
    </row>
    <row r="20" spans="7:7" x14ac:dyDescent="0.35">
      <c r="G20"/>
    </row>
    <row r="21" spans="7:7" x14ac:dyDescent="0.35">
      <c r="G21"/>
    </row>
    <row r="22" spans="7:7" x14ac:dyDescent="0.35">
      <c r="G22"/>
    </row>
    <row r="23" spans="7:7" x14ac:dyDescent="0.35">
      <c r="G23"/>
    </row>
    <row r="24" spans="7:7" x14ac:dyDescent="0.35">
      <c r="G24"/>
    </row>
    <row r="25" spans="7:7" x14ac:dyDescent="0.35">
      <c r="G25"/>
    </row>
    <row r="26" spans="7:7" x14ac:dyDescent="0.35">
      <c r="G26"/>
    </row>
    <row r="27" spans="7:7" x14ac:dyDescent="0.35">
      <c r="G27"/>
    </row>
    <row r="28" spans="7:7" x14ac:dyDescent="0.35">
      <c r="G28"/>
    </row>
    <row r="29" spans="7:7" x14ac:dyDescent="0.35">
      <c r="G29"/>
    </row>
    <row r="30" spans="7:7" x14ac:dyDescent="0.35">
      <c r="G30"/>
    </row>
    <row r="31" spans="7:7" x14ac:dyDescent="0.35">
      <c r="G31"/>
    </row>
    <row r="32" spans="7:7" x14ac:dyDescent="0.35">
      <c r="G32"/>
    </row>
    <row r="33" spans="7:7" x14ac:dyDescent="0.35">
      <c r="G33"/>
    </row>
    <row r="34" spans="7:7" x14ac:dyDescent="0.35">
      <c r="G34"/>
    </row>
    <row r="35" spans="7:7" x14ac:dyDescent="0.35">
      <c r="G35"/>
    </row>
    <row r="36" spans="7:7" x14ac:dyDescent="0.35">
      <c r="G36"/>
    </row>
    <row r="37" spans="7:7" x14ac:dyDescent="0.35">
      <c r="G37"/>
    </row>
    <row r="38" spans="7:7" x14ac:dyDescent="0.35">
      <c r="G38"/>
    </row>
    <row r="39" spans="7:7" x14ac:dyDescent="0.35">
      <c r="G39"/>
    </row>
    <row r="40" spans="7:7" x14ac:dyDescent="0.35">
      <c r="G40"/>
    </row>
    <row r="41" spans="7:7" x14ac:dyDescent="0.35">
      <c r="G41"/>
    </row>
    <row r="42" spans="7:7" x14ac:dyDescent="0.35">
      <c r="G42"/>
    </row>
    <row r="43" spans="7:7" x14ac:dyDescent="0.35">
      <c r="G43"/>
    </row>
    <row r="44" spans="7:7" x14ac:dyDescent="0.35">
      <c r="G44"/>
    </row>
    <row r="45" spans="7:7" x14ac:dyDescent="0.35">
      <c r="G45"/>
    </row>
    <row r="46" spans="7:7" x14ac:dyDescent="0.35">
      <c r="G46"/>
    </row>
    <row r="47" spans="7:7" x14ac:dyDescent="0.35">
      <c r="G47"/>
    </row>
    <row r="48" spans="7:7" x14ac:dyDescent="0.35">
      <c r="G48"/>
    </row>
    <row r="49" spans="7:7" x14ac:dyDescent="0.35">
      <c r="G49"/>
    </row>
    <row r="50" spans="7:7" x14ac:dyDescent="0.35">
      <c r="G50"/>
    </row>
    <row r="51" spans="7:7" x14ac:dyDescent="0.35">
      <c r="G51"/>
    </row>
    <row r="52" spans="7:7" x14ac:dyDescent="0.35">
      <c r="G52"/>
    </row>
    <row r="53" spans="7:7" x14ac:dyDescent="0.35">
      <c r="G53"/>
    </row>
    <row r="54" spans="7:7" x14ac:dyDescent="0.35">
      <c r="G54"/>
    </row>
    <row r="55" spans="7:7" x14ac:dyDescent="0.35">
      <c r="G55"/>
    </row>
    <row r="56" spans="7:7" x14ac:dyDescent="0.35">
      <c r="G56"/>
    </row>
    <row r="57" spans="7:7" x14ac:dyDescent="0.35">
      <c r="G57"/>
    </row>
    <row r="58" spans="7:7" x14ac:dyDescent="0.35">
      <c r="G58"/>
    </row>
    <row r="59" spans="7:7" x14ac:dyDescent="0.35">
      <c r="G59"/>
    </row>
    <row r="60" spans="7:7" x14ac:dyDescent="0.35">
      <c r="G60"/>
    </row>
    <row r="61" spans="7:7" x14ac:dyDescent="0.35">
      <c r="G61"/>
    </row>
    <row r="62" spans="7:7" x14ac:dyDescent="0.35">
      <c r="G62"/>
    </row>
    <row r="63" spans="7:7" x14ac:dyDescent="0.35">
      <c r="G63"/>
    </row>
    <row r="64" spans="7:7" x14ac:dyDescent="0.35">
      <c r="G64"/>
    </row>
    <row r="65" spans="7:7" x14ac:dyDescent="0.35">
      <c r="G65"/>
    </row>
    <row r="66" spans="7:7" x14ac:dyDescent="0.35">
      <c r="G66"/>
    </row>
    <row r="67" spans="7:7" x14ac:dyDescent="0.35">
      <c r="G67"/>
    </row>
    <row r="68" spans="7:7" x14ac:dyDescent="0.35">
      <c r="G68"/>
    </row>
    <row r="69" spans="7:7" x14ac:dyDescent="0.35">
      <c r="G69"/>
    </row>
    <row r="70" spans="7:7" x14ac:dyDescent="0.35">
      <c r="G70"/>
    </row>
    <row r="71" spans="7:7" x14ac:dyDescent="0.35">
      <c r="G71"/>
    </row>
    <row r="72" spans="7:7" x14ac:dyDescent="0.35">
      <c r="G72"/>
    </row>
    <row r="73" spans="7:7" x14ac:dyDescent="0.35">
      <c r="G73"/>
    </row>
    <row r="74" spans="7:7" x14ac:dyDescent="0.35">
      <c r="G74"/>
    </row>
    <row r="75" spans="7:7" x14ac:dyDescent="0.35">
      <c r="G75"/>
    </row>
    <row r="76" spans="7:7" x14ac:dyDescent="0.35">
      <c r="G76"/>
    </row>
    <row r="77" spans="7:7" x14ac:dyDescent="0.35">
      <c r="G77"/>
    </row>
    <row r="78" spans="7:7" x14ac:dyDescent="0.35">
      <c r="G78"/>
    </row>
    <row r="79" spans="7:7" x14ac:dyDescent="0.35">
      <c r="G79"/>
    </row>
    <row r="80" spans="7:7" x14ac:dyDescent="0.35">
      <c r="G80"/>
    </row>
    <row r="81" spans="7:7" x14ac:dyDescent="0.35">
      <c r="G81"/>
    </row>
    <row r="82" spans="7:7" x14ac:dyDescent="0.35">
      <c r="G82"/>
    </row>
    <row r="83" spans="7:7" x14ac:dyDescent="0.35">
      <c r="G83"/>
    </row>
    <row r="84" spans="7:7" x14ac:dyDescent="0.35">
      <c r="G84"/>
    </row>
    <row r="85" spans="7:7" x14ac:dyDescent="0.35">
      <c r="G85"/>
    </row>
    <row r="86" spans="7:7" x14ac:dyDescent="0.35">
      <c r="G86"/>
    </row>
    <row r="87" spans="7:7" x14ac:dyDescent="0.35">
      <c r="G87"/>
    </row>
    <row r="88" spans="7:7" x14ac:dyDescent="0.35">
      <c r="G88"/>
    </row>
    <row r="89" spans="7:7" x14ac:dyDescent="0.35">
      <c r="G89"/>
    </row>
    <row r="90" spans="7:7" x14ac:dyDescent="0.35">
      <c r="G90"/>
    </row>
    <row r="91" spans="7:7" x14ac:dyDescent="0.35">
      <c r="G91"/>
    </row>
    <row r="92" spans="7:7" x14ac:dyDescent="0.35">
      <c r="G92"/>
    </row>
    <row r="93" spans="7:7" x14ac:dyDescent="0.35">
      <c r="G93"/>
    </row>
    <row r="94" spans="7:7" x14ac:dyDescent="0.35">
      <c r="G94"/>
    </row>
    <row r="95" spans="7:7" x14ac:dyDescent="0.35">
      <c r="G95"/>
    </row>
    <row r="96" spans="7:7" x14ac:dyDescent="0.35">
      <c r="G96"/>
    </row>
    <row r="97" spans="7:7" x14ac:dyDescent="0.35">
      <c r="G97"/>
    </row>
    <row r="98" spans="7:7" x14ac:dyDescent="0.35">
      <c r="G98"/>
    </row>
    <row r="99" spans="7:7" x14ac:dyDescent="0.35">
      <c r="G99"/>
    </row>
    <row r="100" spans="7:7" x14ac:dyDescent="0.35">
      <c r="G100"/>
    </row>
    <row r="101" spans="7:7" x14ac:dyDescent="0.35">
      <c r="G101"/>
    </row>
    <row r="102" spans="7:7" x14ac:dyDescent="0.35">
      <c r="G102"/>
    </row>
    <row r="103" spans="7:7" x14ac:dyDescent="0.35">
      <c r="G103"/>
    </row>
    <row r="104" spans="7:7" x14ac:dyDescent="0.35">
      <c r="G104"/>
    </row>
    <row r="105" spans="7:7" x14ac:dyDescent="0.35">
      <c r="G105"/>
    </row>
    <row r="106" spans="7:7" x14ac:dyDescent="0.35">
      <c r="G106"/>
    </row>
    <row r="107" spans="7:7" x14ac:dyDescent="0.35">
      <c r="G107"/>
    </row>
    <row r="108" spans="7:7" x14ac:dyDescent="0.35">
      <c r="G108"/>
    </row>
    <row r="109" spans="7:7" x14ac:dyDescent="0.35">
      <c r="G109"/>
    </row>
    <row r="110" spans="7:7" x14ac:dyDescent="0.35">
      <c r="G110"/>
    </row>
    <row r="111" spans="7:7" x14ac:dyDescent="0.35">
      <c r="G111"/>
    </row>
    <row r="112" spans="7:7" x14ac:dyDescent="0.35">
      <c r="G112"/>
    </row>
    <row r="113" spans="7:7" x14ac:dyDescent="0.35">
      <c r="G113"/>
    </row>
    <row r="114" spans="7:7" x14ac:dyDescent="0.35">
      <c r="G114"/>
    </row>
    <row r="115" spans="7:7" x14ac:dyDescent="0.35">
      <c r="G115"/>
    </row>
    <row r="116" spans="7:7" x14ac:dyDescent="0.35">
      <c r="G116"/>
    </row>
    <row r="117" spans="7:7" x14ac:dyDescent="0.35">
      <c r="G117"/>
    </row>
    <row r="118" spans="7:7" x14ac:dyDescent="0.35">
      <c r="G118"/>
    </row>
    <row r="119" spans="7:7" x14ac:dyDescent="0.35">
      <c r="G119"/>
    </row>
    <row r="120" spans="7:7" x14ac:dyDescent="0.35">
      <c r="G120"/>
    </row>
    <row r="121" spans="7:7" x14ac:dyDescent="0.35">
      <c r="G121"/>
    </row>
    <row r="122" spans="7:7" x14ac:dyDescent="0.35">
      <c r="G122"/>
    </row>
    <row r="123" spans="7:7" x14ac:dyDescent="0.35">
      <c r="G123"/>
    </row>
    <row r="124" spans="7:7" x14ac:dyDescent="0.35">
      <c r="G124"/>
    </row>
    <row r="125" spans="7:7" x14ac:dyDescent="0.35">
      <c r="G125"/>
    </row>
    <row r="126" spans="7:7" x14ac:dyDescent="0.35">
      <c r="G126"/>
    </row>
    <row r="127" spans="7:7" x14ac:dyDescent="0.35">
      <c r="G127"/>
    </row>
    <row r="128" spans="7:7" x14ac:dyDescent="0.35">
      <c r="G128"/>
    </row>
    <row r="129" spans="7:7" x14ac:dyDescent="0.35">
      <c r="G129"/>
    </row>
    <row r="130" spans="7:7" x14ac:dyDescent="0.35">
      <c r="G130"/>
    </row>
    <row r="131" spans="7:7" x14ac:dyDescent="0.35">
      <c r="G131"/>
    </row>
    <row r="132" spans="7:7" x14ac:dyDescent="0.35">
      <c r="G132"/>
    </row>
    <row r="133" spans="7:7" x14ac:dyDescent="0.35">
      <c r="G133"/>
    </row>
    <row r="134" spans="7:7" x14ac:dyDescent="0.35">
      <c r="G134"/>
    </row>
    <row r="135" spans="7:7" x14ac:dyDescent="0.35">
      <c r="G135"/>
    </row>
    <row r="136" spans="7:7" x14ac:dyDescent="0.35">
      <c r="G136"/>
    </row>
    <row r="137" spans="7:7" x14ac:dyDescent="0.35">
      <c r="G137"/>
    </row>
    <row r="138" spans="7:7" x14ac:dyDescent="0.35">
      <c r="G138"/>
    </row>
    <row r="139" spans="7:7" x14ac:dyDescent="0.35">
      <c r="G139"/>
    </row>
    <row r="140" spans="7:7" x14ac:dyDescent="0.35">
      <c r="G140"/>
    </row>
    <row r="141" spans="7:7" x14ac:dyDescent="0.35">
      <c r="G141"/>
    </row>
    <row r="142" spans="7:7" x14ac:dyDescent="0.35">
      <c r="G142"/>
    </row>
    <row r="143" spans="7:7" x14ac:dyDescent="0.35">
      <c r="G143"/>
    </row>
    <row r="144" spans="7:7" x14ac:dyDescent="0.35">
      <c r="G144"/>
    </row>
    <row r="145" spans="7:7" x14ac:dyDescent="0.35">
      <c r="G145"/>
    </row>
    <row r="146" spans="7:7" x14ac:dyDescent="0.35">
      <c r="G146"/>
    </row>
    <row r="147" spans="7:7" x14ac:dyDescent="0.35">
      <c r="G147"/>
    </row>
    <row r="148" spans="7:7" x14ac:dyDescent="0.35">
      <c r="G148"/>
    </row>
    <row r="149" spans="7:7" x14ac:dyDescent="0.35">
      <c r="G149"/>
    </row>
    <row r="150" spans="7:7" x14ac:dyDescent="0.35">
      <c r="G150"/>
    </row>
    <row r="151" spans="7:7" x14ac:dyDescent="0.35">
      <c r="G151"/>
    </row>
    <row r="152" spans="7:7" x14ac:dyDescent="0.35">
      <c r="G152"/>
    </row>
    <row r="153" spans="7:7" x14ac:dyDescent="0.35">
      <c r="G153"/>
    </row>
    <row r="154" spans="7:7" x14ac:dyDescent="0.35">
      <c r="G154"/>
    </row>
    <row r="155" spans="7:7" x14ac:dyDescent="0.35">
      <c r="G155"/>
    </row>
    <row r="156" spans="7:7" x14ac:dyDescent="0.35">
      <c r="G156"/>
    </row>
    <row r="157" spans="7:7" x14ac:dyDescent="0.35">
      <c r="G157"/>
    </row>
    <row r="158" spans="7:7" x14ac:dyDescent="0.35">
      <c r="G158"/>
    </row>
    <row r="159" spans="7:7" x14ac:dyDescent="0.35">
      <c r="G159"/>
    </row>
    <row r="160" spans="7:7" x14ac:dyDescent="0.35">
      <c r="G160"/>
    </row>
    <row r="161" spans="7:7" x14ac:dyDescent="0.35">
      <c r="G161"/>
    </row>
    <row r="162" spans="7:7" x14ac:dyDescent="0.35">
      <c r="G162"/>
    </row>
    <row r="163" spans="7:7" x14ac:dyDescent="0.35">
      <c r="G163"/>
    </row>
    <row r="164" spans="7:7" x14ac:dyDescent="0.35">
      <c r="G164"/>
    </row>
    <row r="165" spans="7:7" x14ac:dyDescent="0.35">
      <c r="G165"/>
    </row>
    <row r="166" spans="7:7" x14ac:dyDescent="0.35">
      <c r="G166"/>
    </row>
    <row r="167" spans="7:7" x14ac:dyDescent="0.35">
      <c r="G167"/>
    </row>
    <row r="168" spans="7:7" x14ac:dyDescent="0.35">
      <c r="G168"/>
    </row>
    <row r="169" spans="7:7" x14ac:dyDescent="0.35">
      <c r="G169"/>
    </row>
    <row r="170" spans="7:7" x14ac:dyDescent="0.35">
      <c r="G170"/>
    </row>
    <row r="171" spans="7:7" x14ac:dyDescent="0.35">
      <c r="G171"/>
    </row>
    <row r="172" spans="7:7" x14ac:dyDescent="0.35">
      <c r="G172"/>
    </row>
    <row r="173" spans="7:7" x14ac:dyDescent="0.35">
      <c r="G173"/>
    </row>
    <row r="174" spans="7:7" x14ac:dyDescent="0.35">
      <c r="G174"/>
    </row>
    <row r="175" spans="7:7" x14ac:dyDescent="0.35">
      <c r="G175"/>
    </row>
    <row r="176" spans="7:7" x14ac:dyDescent="0.35">
      <c r="G176"/>
    </row>
    <row r="177" spans="7:7" x14ac:dyDescent="0.35">
      <c r="G177"/>
    </row>
    <row r="178" spans="7:7" x14ac:dyDescent="0.35">
      <c r="G178"/>
    </row>
    <row r="179" spans="7:7" x14ac:dyDescent="0.35">
      <c r="G179"/>
    </row>
    <row r="180" spans="7:7" x14ac:dyDescent="0.35">
      <c r="G180"/>
    </row>
    <row r="181" spans="7:7" x14ac:dyDescent="0.35">
      <c r="G181"/>
    </row>
    <row r="182" spans="7:7" x14ac:dyDescent="0.35">
      <c r="G182"/>
    </row>
    <row r="183" spans="7:7" x14ac:dyDescent="0.35">
      <c r="G183"/>
    </row>
    <row r="184" spans="7:7" x14ac:dyDescent="0.35">
      <c r="G184"/>
    </row>
    <row r="185" spans="7:7" x14ac:dyDescent="0.35">
      <c r="G185"/>
    </row>
    <row r="186" spans="7:7" x14ac:dyDescent="0.35">
      <c r="G186"/>
    </row>
    <row r="187" spans="7:7" x14ac:dyDescent="0.35">
      <c r="G187"/>
    </row>
    <row r="188" spans="7:7" x14ac:dyDescent="0.35">
      <c r="G188"/>
    </row>
    <row r="189" spans="7:7" x14ac:dyDescent="0.35">
      <c r="G189"/>
    </row>
    <row r="190" spans="7:7" x14ac:dyDescent="0.35">
      <c r="G190"/>
    </row>
    <row r="191" spans="7:7" x14ac:dyDescent="0.35">
      <c r="G191"/>
    </row>
    <row r="192" spans="7:7" x14ac:dyDescent="0.35">
      <c r="G192"/>
    </row>
    <row r="193" spans="7:7" x14ac:dyDescent="0.35">
      <c r="G193"/>
    </row>
    <row r="194" spans="7:7" x14ac:dyDescent="0.35">
      <c r="G194"/>
    </row>
    <row r="195" spans="7:7" x14ac:dyDescent="0.35">
      <c r="G195"/>
    </row>
    <row r="196" spans="7:7" x14ac:dyDescent="0.35">
      <c r="G196"/>
    </row>
    <row r="197" spans="7:7" x14ac:dyDescent="0.35">
      <c r="G197"/>
    </row>
    <row r="198" spans="7:7" x14ac:dyDescent="0.35">
      <c r="G198"/>
    </row>
    <row r="199" spans="7:7" x14ac:dyDescent="0.35">
      <c r="G199"/>
    </row>
    <row r="200" spans="7:7" x14ac:dyDescent="0.35">
      <c r="G200"/>
    </row>
    <row r="201" spans="7:7" x14ac:dyDescent="0.35">
      <c r="G201"/>
    </row>
    <row r="202" spans="7:7" x14ac:dyDescent="0.35">
      <c r="G202"/>
    </row>
    <row r="203" spans="7:7" x14ac:dyDescent="0.35">
      <c r="G203"/>
    </row>
    <row r="204" spans="7:7" x14ac:dyDescent="0.35">
      <c r="G204"/>
    </row>
    <row r="205" spans="7:7" x14ac:dyDescent="0.35">
      <c r="G205"/>
    </row>
    <row r="206" spans="7:7" x14ac:dyDescent="0.35">
      <c r="G206"/>
    </row>
    <row r="207" spans="7:7" x14ac:dyDescent="0.35">
      <c r="G207"/>
    </row>
    <row r="208" spans="7:7" x14ac:dyDescent="0.35">
      <c r="G208"/>
    </row>
    <row r="209" spans="7:7" x14ac:dyDescent="0.35">
      <c r="G209"/>
    </row>
    <row r="210" spans="7:7" x14ac:dyDescent="0.35">
      <c r="G210"/>
    </row>
    <row r="211" spans="7:7" x14ac:dyDescent="0.35">
      <c r="G211"/>
    </row>
    <row r="212" spans="7:7" x14ac:dyDescent="0.35">
      <c r="G212"/>
    </row>
    <row r="213" spans="7:7" x14ac:dyDescent="0.35">
      <c r="G213"/>
    </row>
    <row r="214" spans="7:7" x14ac:dyDescent="0.35">
      <c r="G214"/>
    </row>
    <row r="215" spans="7:7" x14ac:dyDescent="0.35">
      <c r="G215"/>
    </row>
    <row r="216" spans="7:7" x14ac:dyDescent="0.35">
      <c r="G216"/>
    </row>
    <row r="217" spans="7:7" x14ac:dyDescent="0.35">
      <c r="G217"/>
    </row>
    <row r="218" spans="7:7" x14ac:dyDescent="0.35">
      <c r="G218"/>
    </row>
    <row r="219" spans="7:7" x14ac:dyDescent="0.35">
      <c r="G219"/>
    </row>
    <row r="220" spans="7:7" x14ac:dyDescent="0.35">
      <c r="G220"/>
    </row>
    <row r="221" spans="7:7" x14ac:dyDescent="0.35">
      <c r="G221"/>
    </row>
    <row r="222" spans="7:7" x14ac:dyDescent="0.35">
      <c r="G222"/>
    </row>
    <row r="223" spans="7:7" x14ac:dyDescent="0.35">
      <c r="G223"/>
    </row>
    <row r="224" spans="7:7" x14ac:dyDescent="0.35">
      <c r="G224"/>
    </row>
    <row r="225" spans="7:7" x14ac:dyDescent="0.35">
      <c r="G225"/>
    </row>
    <row r="226" spans="7:7" x14ac:dyDescent="0.35">
      <c r="G226"/>
    </row>
    <row r="227" spans="7:7" x14ac:dyDescent="0.35">
      <c r="G227"/>
    </row>
    <row r="228" spans="7:7" x14ac:dyDescent="0.35">
      <c r="G228"/>
    </row>
    <row r="229" spans="7:7" x14ac:dyDescent="0.35">
      <c r="G229"/>
    </row>
    <row r="230" spans="7:7" x14ac:dyDescent="0.35">
      <c r="G230"/>
    </row>
    <row r="231" spans="7:7" x14ac:dyDescent="0.35">
      <c r="G231"/>
    </row>
    <row r="232" spans="7:7" x14ac:dyDescent="0.35">
      <c r="G232"/>
    </row>
    <row r="233" spans="7:7" x14ac:dyDescent="0.35">
      <c r="G233"/>
    </row>
    <row r="234" spans="7:7" x14ac:dyDescent="0.35">
      <c r="G234"/>
    </row>
    <row r="235" spans="7:7" x14ac:dyDescent="0.35">
      <c r="G235"/>
    </row>
    <row r="236" spans="7:7" x14ac:dyDescent="0.35">
      <c r="G236"/>
    </row>
    <row r="237" spans="7:7" x14ac:dyDescent="0.35">
      <c r="G237"/>
    </row>
    <row r="238" spans="7:7" x14ac:dyDescent="0.35">
      <c r="G238"/>
    </row>
    <row r="239" spans="7:7" x14ac:dyDescent="0.35">
      <c r="G239"/>
    </row>
    <row r="240" spans="7:7" x14ac:dyDescent="0.35">
      <c r="G240"/>
    </row>
    <row r="241" spans="7:7" x14ac:dyDescent="0.35">
      <c r="G241"/>
    </row>
    <row r="242" spans="7:7" x14ac:dyDescent="0.35">
      <c r="G242"/>
    </row>
    <row r="243" spans="7:7" x14ac:dyDescent="0.35">
      <c r="G243"/>
    </row>
    <row r="244" spans="7:7" x14ac:dyDescent="0.35">
      <c r="G244"/>
    </row>
    <row r="245" spans="7:7" x14ac:dyDescent="0.35">
      <c r="G245"/>
    </row>
    <row r="246" spans="7:7" x14ac:dyDescent="0.35">
      <c r="G246"/>
    </row>
    <row r="247" spans="7:7" x14ac:dyDescent="0.35">
      <c r="G247"/>
    </row>
    <row r="248" spans="7:7" x14ac:dyDescent="0.35">
      <c r="G248"/>
    </row>
    <row r="249" spans="7:7" x14ac:dyDescent="0.35">
      <c r="G249"/>
    </row>
    <row r="250" spans="7:7" x14ac:dyDescent="0.35">
      <c r="G250"/>
    </row>
    <row r="251" spans="7:7" x14ac:dyDescent="0.35">
      <c r="G251"/>
    </row>
    <row r="252" spans="7:7" x14ac:dyDescent="0.35">
      <c r="G252"/>
    </row>
    <row r="253" spans="7:7" x14ac:dyDescent="0.35">
      <c r="G253"/>
    </row>
    <row r="254" spans="7:7" x14ac:dyDescent="0.35">
      <c r="G254"/>
    </row>
    <row r="255" spans="7:7" x14ac:dyDescent="0.35">
      <c r="G255"/>
    </row>
    <row r="256" spans="7:7" x14ac:dyDescent="0.35">
      <c r="G256"/>
    </row>
    <row r="257" spans="7:7" x14ac:dyDescent="0.35">
      <c r="G257"/>
    </row>
    <row r="258" spans="7:7" x14ac:dyDescent="0.35">
      <c r="G258"/>
    </row>
    <row r="259" spans="7:7" x14ac:dyDescent="0.35">
      <c r="G259"/>
    </row>
    <row r="260" spans="7:7" x14ac:dyDescent="0.35">
      <c r="G260"/>
    </row>
    <row r="261" spans="7:7" x14ac:dyDescent="0.35">
      <c r="G261"/>
    </row>
    <row r="262" spans="7:7" x14ac:dyDescent="0.35">
      <c r="G262"/>
    </row>
    <row r="263" spans="7:7" x14ac:dyDescent="0.35">
      <c r="G263"/>
    </row>
    <row r="264" spans="7:7" x14ac:dyDescent="0.35">
      <c r="G264"/>
    </row>
    <row r="265" spans="7:7" x14ac:dyDescent="0.35">
      <c r="G265"/>
    </row>
    <row r="266" spans="7:7" x14ac:dyDescent="0.35">
      <c r="G266"/>
    </row>
    <row r="267" spans="7:7" x14ac:dyDescent="0.35">
      <c r="G267"/>
    </row>
    <row r="268" spans="7:7" x14ac:dyDescent="0.35">
      <c r="G268"/>
    </row>
    <row r="269" spans="7:7" x14ac:dyDescent="0.35">
      <c r="G269"/>
    </row>
    <row r="270" spans="7:7" x14ac:dyDescent="0.35">
      <c r="G270"/>
    </row>
    <row r="271" spans="7:7" x14ac:dyDescent="0.35">
      <c r="G271"/>
    </row>
    <row r="272" spans="7:7" x14ac:dyDescent="0.35">
      <c r="G272"/>
    </row>
    <row r="273" spans="7:7" x14ac:dyDescent="0.35">
      <c r="G273"/>
    </row>
    <row r="274" spans="7:7" x14ac:dyDescent="0.35">
      <c r="G274"/>
    </row>
    <row r="275" spans="7:7" x14ac:dyDescent="0.35">
      <c r="G275"/>
    </row>
    <row r="276" spans="7:7" x14ac:dyDescent="0.35">
      <c r="G276"/>
    </row>
    <row r="277" spans="7:7" x14ac:dyDescent="0.35">
      <c r="G277"/>
    </row>
    <row r="278" spans="7:7" x14ac:dyDescent="0.35">
      <c r="G278"/>
    </row>
    <row r="279" spans="7:7" x14ac:dyDescent="0.35">
      <c r="G279"/>
    </row>
    <row r="280" spans="7:7" x14ac:dyDescent="0.35">
      <c r="G280"/>
    </row>
    <row r="281" spans="7:7" x14ac:dyDescent="0.35">
      <c r="G281"/>
    </row>
    <row r="282" spans="7:7" x14ac:dyDescent="0.35">
      <c r="G282"/>
    </row>
    <row r="283" spans="7:7" x14ac:dyDescent="0.35">
      <c r="G283"/>
    </row>
    <row r="284" spans="7:7" x14ac:dyDescent="0.35">
      <c r="G284"/>
    </row>
    <row r="285" spans="7:7" x14ac:dyDescent="0.35">
      <c r="G285"/>
    </row>
    <row r="286" spans="7:7" x14ac:dyDescent="0.35">
      <c r="G286"/>
    </row>
    <row r="287" spans="7:7" x14ac:dyDescent="0.35">
      <c r="G287"/>
    </row>
    <row r="288" spans="7:7" x14ac:dyDescent="0.35">
      <c r="G288"/>
    </row>
    <row r="289" spans="7:7" x14ac:dyDescent="0.35">
      <c r="G289"/>
    </row>
    <row r="290" spans="7:7" x14ac:dyDescent="0.35">
      <c r="G290"/>
    </row>
    <row r="291" spans="7:7" x14ac:dyDescent="0.35">
      <c r="G291"/>
    </row>
    <row r="292" spans="7:7" x14ac:dyDescent="0.35">
      <c r="G292"/>
    </row>
    <row r="293" spans="7:7" x14ac:dyDescent="0.35">
      <c r="G293"/>
    </row>
    <row r="294" spans="7:7" x14ac:dyDescent="0.35">
      <c r="G294"/>
    </row>
    <row r="295" spans="7:7" x14ac:dyDescent="0.35">
      <c r="G295"/>
    </row>
    <row r="296" spans="7:7" x14ac:dyDescent="0.35">
      <c r="G296"/>
    </row>
    <row r="297" spans="7:7" x14ac:dyDescent="0.35">
      <c r="G297"/>
    </row>
    <row r="298" spans="7:7" x14ac:dyDescent="0.35">
      <c r="G298"/>
    </row>
    <row r="299" spans="7:7" x14ac:dyDescent="0.35">
      <c r="G299"/>
    </row>
    <row r="300" spans="7:7" x14ac:dyDescent="0.35">
      <c r="G300"/>
    </row>
    <row r="301" spans="7:7" x14ac:dyDescent="0.35">
      <c r="G301"/>
    </row>
    <row r="302" spans="7:7" x14ac:dyDescent="0.35">
      <c r="G302"/>
    </row>
    <row r="303" spans="7:7" x14ac:dyDescent="0.35">
      <c r="G303"/>
    </row>
    <row r="304" spans="7:7" x14ac:dyDescent="0.35">
      <c r="G304"/>
    </row>
    <row r="305" spans="7:7" x14ac:dyDescent="0.35">
      <c r="G305"/>
    </row>
    <row r="306" spans="7:7" x14ac:dyDescent="0.35">
      <c r="G306"/>
    </row>
    <row r="307" spans="7:7" x14ac:dyDescent="0.35">
      <c r="G307"/>
    </row>
    <row r="308" spans="7:7" x14ac:dyDescent="0.35">
      <c r="G308"/>
    </row>
    <row r="309" spans="7:7" x14ac:dyDescent="0.35">
      <c r="G309"/>
    </row>
    <row r="310" spans="7:7" x14ac:dyDescent="0.35">
      <c r="G310"/>
    </row>
    <row r="311" spans="7:7" x14ac:dyDescent="0.35">
      <c r="G311"/>
    </row>
    <row r="312" spans="7:7" x14ac:dyDescent="0.35">
      <c r="G312"/>
    </row>
    <row r="313" spans="7:7" x14ac:dyDescent="0.35">
      <c r="G313"/>
    </row>
    <row r="314" spans="7:7" x14ac:dyDescent="0.35">
      <c r="G314"/>
    </row>
    <row r="315" spans="7:7" x14ac:dyDescent="0.35">
      <c r="G315"/>
    </row>
    <row r="316" spans="7:7" x14ac:dyDescent="0.35">
      <c r="G316"/>
    </row>
    <row r="317" spans="7:7" x14ac:dyDescent="0.35">
      <c r="G317"/>
    </row>
    <row r="318" spans="7:7" x14ac:dyDescent="0.35">
      <c r="G318"/>
    </row>
    <row r="319" spans="7:7" x14ac:dyDescent="0.35">
      <c r="G319"/>
    </row>
    <row r="320" spans="7:7" x14ac:dyDescent="0.35">
      <c r="G320"/>
    </row>
    <row r="321" spans="7:7" x14ac:dyDescent="0.35">
      <c r="G321"/>
    </row>
    <row r="322" spans="7:7" x14ac:dyDescent="0.35">
      <c r="G322"/>
    </row>
    <row r="323" spans="7:7" x14ac:dyDescent="0.35">
      <c r="G323"/>
    </row>
    <row r="324" spans="7:7" x14ac:dyDescent="0.35">
      <c r="G324"/>
    </row>
    <row r="325" spans="7:7" x14ac:dyDescent="0.35">
      <c r="G325"/>
    </row>
    <row r="326" spans="7:7" x14ac:dyDescent="0.35">
      <c r="G326"/>
    </row>
    <row r="327" spans="7:7" x14ac:dyDescent="0.35">
      <c r="G327"/>
    </row>
    <row r="328" spans="7:7" x14ac:dyDescent="0.35">
      <c r="G328"/>
    </row>
    <row r="329" spans="7:7" x14ac:dyDescent="0.35">
      <c r="G329"/>
    </row>
    <row r="330" spans="7:7" x14ac:dyDescent="0.35">
      <c r="G330"/>
    </row>
    <row r="331" spans="7:7" x14ac:dyDescent="0.35">
      <c r="G331"/>
    </row>
    <row r="332" spans="7:7" x14ac:dyDescent="0.35">
      <c r="G332"/>
    </row>
    <row r="333" spans="7:7" x14ac:dyDescent="0.35">
      <c r="G333"/>
    </row>
    <row r="334" spans="7:7" x14ac:dyDescent="0.35">
      <c r="G334"/>
    </row>
    <row r="335" spans="7:7" x14ac:dyDescent="0.35">
      <c r="G335"/>
    </row>
    <row r="336" spans="7:7" x14ac:dyDescent="0.35">
      <c r="G336"/>
    </row>
    <row r="337" spans="7:7" x14ac:dyDescent="0.35">
      <c r="G337"/>
    </row>
    <row r="338" spans="7:7" x14ac:dyDescent="0.35">
      <c r="G338"/>
    </row>
    <row r="339" spans="7:7" x14ac:dyDescent="0.35">
      <c r="G339"/>
    </row>
    <row r="340" spans="7:7" x14ac:dyDescent="0.35">
      <c r="G340"/>
    </row>
    <row r="341" spans="7:7" x14ac:dyDescent="0.35">
      <c r="G341"/>
    </row>
    <row r="342" spans="7:7" x14ac:dyDescent="0.35">
      <c r="G342"/>
    </row>
    <row r="343" spans="7:7" x14ac:dyDescent="0.35">
      <c r="G343"/>
    </row>
    <row r="344" spans="7:7" x14ac:dyDescent="0.35">
      <c r="G344"/>
    </row>
    <row r="345" spans="7:7" x14ac:dyDescent="0.35">
      <c r="G345"/>
    </row>
    <row r="346" spans="7:7" x14ac:dyDescent="0.35">
      <c r="G346"/>
    </row>
    <row r="347" spans="7:7" x14ac:dyDescent="0.35">
      <c r="G347"/>
    </row>
    <row r="348" spans="7:7" x14ac:dyDescent="0.35">
      <c r="G348"/>
    </row>
    <row r="349" spans="7:7" x14ac:dyDescent="0.35">
      <c r="G349"/>
    </row>
    <row r="350" spans="7:7" x14ac:dyDescent="0.35">
      <c r="G350"/>
    </row>
    <row r="351" spans="7:7" x14ac:dyDescent="0.35">
      <c r="G351"/>
    </row>
    <row r="352" spans="7:7" x14ac:dyDescent="0.35">
      <c r="G352"/>
    </row>
    <row r="353" spans="7:7" x14ac:dyDescent="0.35">
      <c r="G353"/>
    </row>
    <row r="354" spans="7:7" x14ac:dyDescent="0.35">
      <c r="G354"/>
    </row>
    <row r="355" spans="7:7" x14ac:dyDescent="0.35">
      <c r="G355"/>
    </row>
    <row r="356" spans="7:7" x14ac:dyDescent="0.35">
      <c r="G356"/>
    </row>
    <row r="357" spans="7:7" x14ac:dyDescent="0.35">
      <c r="G357"/>
    </row>
    <row r="358" spans="7:7" x14ac:dyDescent="0.35">
      <c r="G358"/>
    </row>
    <row r="359" spans="7:7" x14ac:dyDescent="0.35">
      <c r="G359"/>
    </row>
    <row r="360" spans="7:7" x14ac:dyDescent="0.35">
      <c r="G360"/>
    </row>
    <row r="361" spans="7:7" x14ac:dyDescent="0.35">
      <c r="G361"/>
    </row>
    <row r="362" spans="7:7" x14ac:dyDescent="0.35">
      <c r="G362"/>
    </row>
    <row r="363" spans="7:7" x14ac:dyDescent="0.35">
      <c r="G363"/>
    </row>
    <row r="364" spans="7:7" x14ac:dyDescent="0.35">
      <c r="G364"/>
    </row>
    <row r="365" spans="7:7" x14ac:dyDescent="0.35">
      <c r="G365"/>
    </row>
    <row r="366" spans="7:7" x14ac:dyDescent="0.35">
      <c r="G366"/>
    </row>
    <row r="367" spans="7:7" x14ac:dyDescent="0.35">
      <c r="G367"/>
    </row>
    <row r="368" spans="7:7" x14ac:dyDescent="0.35">
      <c r="G368"/>
    </row>
    <row r="369" spans="7:7" x14ac:dyDescent="0.35">
      <c r="G369"/>
    </row>
    <row r="370" spans="7:7" x14ac:dyDescent="0.35">
      <c r="G370"/>
    </row>
    <row r="371" spans="7:7" x14ac:dyDescent="0.35">
      <c r="G371"/>
    </row>
    <row r="372" spans="7:7" x14ac:dyDescent="0.35">
      <c r="G372"/>
    </row>
    <row r="373" spans="7:7" x14ac:dyDescent="0.35">
      <c r="G373"/>
    </row>
    <row r="374" spans="7:7" x14ac:dyDescent="0.35">
      <c r="G374"/>
    </row>
    <row r="375" spans="7:7" x14ac:dyDescent="0.35">
      <c r="G375"/>
    </row>
    <row r="376" spans="7:7" x14ac:dyDescent="0.35">
      <c r="G376"/>
    </row>
    <row r="377" spans="7:7" x14ac:dyDescent="0.35">
      <c r="G377"/>
    </row>
    <row r="378" spans="7:7" x14ac:dyDescent="0.35">
      <c r="G378"/>
    </row>
    <row r="379" spans="7:7" x14ac:dyDescent="0.35">
      <c r="G379"/>
    </row>
    <row r="380" spans="7:7" x14ac:dyDescent="0.35">
      <c r="G380"/>
    </row>
    <row r="381" spans="7:7" x14ac:dyDescent="0.35">
      <c r="G381"/>
    </row>
    <row r="382" spans="7:7" x14ac:dyDescent="0.35">
      <c r="G382"/>
    </row>
    <row r="383" spans="7:7" x14ac:dyDescent="0.35">
      <c r="G383"/>
    </row>
    <row r="384" spans="7:7" x14ac:dyDescent="0.35">
      <c r="G384"/>
    </row>
    <row r="385" spans="7:7" x14ac:dyDescent="0.35">
      <c r="G385"/>
    </row>
    <row r="386" spans="7:7" x14ac:dyDescent="0.35">
      <c r="G386"/>
    </row>
    <row r="387" spans="7:7" x14ac:dyDescent="0.35">
      <c r="G387"/>
    </row>
    <row r="388" spans="7:7" x14ac:dyDescent="0.35">
      <c r="G388"/>
    </row>
    <row r="389" spans="7:7" x14ac:dyDescent="0.35">
      <c r="G389"/>
    </row>
    <row r="390" spans="7:7" x14ac:dyDescent="0.35">
      <c r="G390"/>
    </row>
    <row r="391" spans="7:7" x14ac:dyDescent="0.35">
      <c r="G391"/>
    </row>
    <row r="392" spans="7:7" x14ac:dyDescent="0.35">
      <c r="G392"/>
    </row>
    <row r="393" spans="7:7" x14ac:dyDescent="0.35">
      <c r="G393"/>
    </row>
    <row r="394" spans="7:7" x14ac:dyDescent="0.35">
      <c r="G394"/>
    </row>
    <row r="395" spans="7:7" x14ac:dyDescent="0.35">
      <c r="G395"/>
    </row>
    <row r="396" spans="7:7" x14ac:dyDescent="0.35">
      <c r="G396"/>
    </row>
    <row r="397" spans="7:7" x14ac:dyDescent="0.35">
      <c r="G397"/>
    </row>
    <row r="398" spans="7:7" x14ac:dyDescent="0.35">
      <c r="G398"/>
    </row>
    <row r="399" spans="7:7" x14ac:dyDescent="0.35">
      <c r="G399"/>
    </row>
    <row r="400" spans="7:7" x14ac:dyDescent="0.35">
      <c r="G400"/>
    </row>
    <row r="401" spans="7:7" x14ac:dyDescent="0.35">
      <c r="G401"/>
    </row>
    <row r="402" spans="7:7" x14ac:dyDescent="0.35">
      <c r="G402"/>
    </row>
    <row r="403" spans="7:7" x14ac:dyDescent="0.35">
      <c r="G403"/>
    </row>
    <row r="404" spans="7:7" x14ac:dyDescent="0.35">
      <c r="G404"/>
    </row>
    <row r="405" spans="7:7" x14ac:dyDescent="0.35">
      <c r="G405"/>
    </row>
    <row r="406" spans="7:7" x14ac:dyDescent="0.35">
      <c r="G406"/>
    </row>
    <row r="407" spans="7:7" x14ac:dyDescent="0.35">
      <c r="G407"/>
    </row>
    <row r="408" spans="7:7" x14ac:dyDescent="0.35">
      <c r="G408"/>
    </row>
    <row r="409" spans="7:7" x14ac:dyDescent="0.35">
      <c r="G409"/>
    </row>
    <row r="410" spans="7:7" x14ac:dyDescent="0.35">
      <c r="G410"/>
    </row>
    <row r="411" spans="7:7" x14ac:dyDescent="0.35">
      <c r="G411"/>
    </row>
    <row r="412" spans="7:7" x14ac:dyDescent="0.35">
      <c r="G412"/>
    </row>
    <row r="413" spans="7:7" x14ac:dyDescent="0.35">
      <c r="G413"/>
    </row>
    <row r="414" spans="7:7" x14ac:dyDescent="0.35">
      <c r="G414"/>
    </row>
    <row r="415" spans="7:7" x14ac:dyDescent="0.35">
      <c r="G415"/>
    </row>
    <row r="416" spans="7:7" x14ac:dyDescent="0.35">
      <c r="G416"/>
    </row>
    <row r="417" spans="7:7" x14ac:dyDescent="0.35">
      <c r="G417"/>
    </row>
    <row r="418" spans="7:7" x14ac:dyDescent="0.35">
      <c r="G418"/>
    </row>
    <row r="419" spans="7:7" x14ac:dyDescent="0.35">
      <c r="G419"/>
    </row>
    <row r="420" spans="7:7" x14ac:dyDescent="0.35">
      <c r="G420"/>
    </row>
    <row r="421" spans="7:7" x14ac:dyDescent="0.35">
      <c r="G421"/>
    </row>
    <row r="422" spans="7:7" x14ac:dyDescent="0.35">
      <c r="G422"/>
    </row>
    <row r="423" spans="7:7" x14ac:dyDescent="0.35">
      <c r="G423"/>
    </row>
    <row r="424" spans="7:7" x14ac:dyDescent="0.35">
      <c r="G424"/>
    </row>
    <row r="425" spans="7:7" x14ac:dyDescent="0.35">
      <c r="G425"/>
    </row>
    <row r="426" spans="7:7" x14ac:dyDescent="0.35">
      <c r="G426"/>
    </row>
    <row r="427" spans="7:7" x14ac:dyDescent="0.35">
      <c r="G427"/>
    </row>
    <row r="428" spans="7:7" x14ac:dyDescent="0.35">
      <c r="G428"/>
    </row>
    <row r="429" spans="7:7" x14ac:dyDescent="0.35">
      <c r="G429"/>
    </row>
    <row r="430" spans="7:7" x14ac:dyDescent="0.35">
      <c r="G430"/>
    </row>
    <row r="431" spans="7:7" x14ac:dyDescent="0.35">
      <c r="G431"/>
    </row>
    <row r="432" spans="7:7" x14ac:dyDescent="0.35">
      <c r="G432"/>
    </row>
    <row r="433" spans="7:7" x14ac:dyDescent="0.35">
      <c r="G433"/>
    </row>
    <row r="434" spans="7:7" x14ac:dyDescent="0.35">
      <c r="G434"/>
    </row>
    <row r="435" spans="7:7" x14ac:dyDescent="0.35">
      <c r="G435"/>
    </row>
    <row r="436" spans="7:7" x14ac:dyDescent="0.35">
      <c r="G436"/>
    </row>
    <row r="437" spans="7:7" x14ac:dyDescent="0.35">
      <c r="G437"/>
    </row>
    <row r="438" spans="7:7" x14ac:dyDescent="0.35">
      <c r="G438"/>
    </row>
    <row r="439" spans="7:7" x14ac:dyDescent="0.35">
      <c r="G439"/>
    </row>
    <row r="440" spans="7:7" x14ac:dyDescent="0.35">
      <c r="G440"/>
    </row>
    <row r="441" spans="7:7" x14ac:dyDescent="0.35">
      <c r="G441"/>
    </row>
    <row r="442" spans="7:7" x14ac:dyDescent="0.35">
      <c r="G442"/>
    </row>
    <row r="443" spans="7:7" x14ac:dyDescent="0.35">
      <c r="G443"/>
    </row>
    <row r="444" spans="7:7" x14ac:dyDescent="0.35">
      <c r="G444"/>
    </row>
    <row r="445" spans="7:7" x14ac:dyDescent="0.35">
      <c r="G445"/>
    </row>
    <row r="446" spans="7:7" x14ac:dyDescent="0.35">
      <c r="G446"/>
    </row>
    <row r="447" spans="7:7" x14ac:dyDescent="0.35">
      <c r="G447"/>
    </row>
    <row r="448" spans="7:7" x14ac:dyDescent="0.35">
      <c r="G448"/>
    </row>
    <row r="449" spans="7:7" x14ac:dyDescent="0.35">
      <c r="G449"/>
    </row>
    <row r="450" spans="7:7" x14ac:dyDescent="0.35">
      <c r="G450"/>
    </row>
    <row r="451" spans="7:7" x14ac:dyDescent="0.35">
      <c r="G451"/>
    </row>
    <row r="452" spans="7:7" x14ac:dyDescent="0.35">
      <c r="G452"/>
    </row>
    <row r="453" spans="7:7" x14ac:dyDescent="0.35">
      <c r="G453"/>
    </row>
    <row r="454" spans="7:7" x14ac:dyDescent="0.35">
      <c r="G454"/>
    </row>
    <row r="455" spans="7:7" x14ac:dyDescent="0.35">
      <c r="G455"/>
    </row>
    <row r="456" spans="7:7" x14ac:dyDescent="0.35">
      <c r="G456"/>
    </row>
    <row r="457" spans="7:7" x14ac:dyDescent="0.35">
      <c r="G457"/>
    </row>
    <row r="458" spans="7:7" x14ac:dyDescent="0.35">
      <c r="G458"/>
    </row>
    <row r="459" spans="7:7" x14ac:dyDescent="0.35">
      <c r="G459"/>
    </row>
    <row r="460" spans="7:7" x14ac:dyDescent="0.35">
      <c r="G460"/>
    </row>
    <row r="461" spans="7:7" x14ac:dyDescent="0.35">
      <c r="G461"/>
    </row>
    <row r="462" spans="7:7" x14ac:dyDescent="0.35">
      <c r="G462"/>
    </row>
    <row r="463" spans="7:7" x14ac:dyDescent="0.35">
      <c r="G463"/>
    </row>
    <row r="464" spans="7:7" x14ac:dyDescent="0.35">
      <c r="G464"/>
    </row>
    <row r="465" spans="7:7" x14ac:dyDescent="0.35">
      <c r="G465"/>
    </row>
    <row r="466" spans="7:7" x14ac:dyDescent="0.35">
      <c r="G466"/>
    </row>
    <row r="467" spans="7:7" x14ac:dyDescent="0.35">
      <c r="G467"/>
    </row>
    <row r="468" spans="7:7" x14ac:dyDescent="0.35">
      <c r="G468"/>
    </row>
    <row r="469" spans="7:7" x14ac:dyDescent="0.35">
      <c r="G469"/>
    </row>
    <row r="470" spans="7:7" x14ac:dyDescent="0.35">
      <c r="G470"/>
    </row>
    <row r="471" spans="7:7" x14ac:dyDescent="0.35">
      <c r="G471"/>
    </row>
    <row r="472" spans="7:7" x14ac:dyDescent="0.35">
      <c r="G472"/>
    </row>
    <row r="473" spans="7:7" x14ac:dyDescent="0.35">
      <c r="G473"/>
    </row>
    <row r="474" spans="7:7" x14ac:dyDescent="0.35">
      <c r="G474"/>
    </row>
    <row r="475" spans="7:7" x14ac:dyDescent="0.35">
      <c r="G475"/>
    </row>
    <row r="476" spans="7:7" x14ac:dyDescent="0.35">
      <c r="G476"/>
    </row>
    <row r="477" spans="7:7" x14ac:dyDescent="0.35">
      <c r="G477"/>
    </row>
    <row r="478" spans="7:7" x14ac:dyDescent="0.35">
      <c r="G478"/>
    </row>
    <row r="479" spans="7:7" x14ac:dyDescent="0.35">
      <c r="G479"/>
    </row>
    <row r="480" spans="7:7" x14ac:dyDescent="0.35">
      <c r="G480"/>
    </row>
    <row r="481" spans="7:7" x14ac:dyDescent="0.35">
      <c r="G481"/>
    </row>
    <row r="482" spans="7:7" x14ac:dyDescent="0.35">
      <c r="G482"/>
    </row>
    <row r="483" spans="7:7" x14ac:dyDescent="0.35">
      <c r="G483"/>
    </row>
    <row r="484" spans="7:7" x14ac:dyDescent="0.35">
      <c r="G484"/>
    </row>
    <row r="485" spans="7:7" x14ac:dyDescent="0.35">
      <c r="G485"/>
    </row>
    <row r="486" spans="7:7" x14ac:dyDescent="0.35">
      <c r="G486"/>
    </row>
    <row r="487" spans="7:7" x14ac:dyDescent="0.35">
      <c r="G487"/>
    </row>
    <row r="488" spans="7:7" x14ac:dyDescent="0.35">
      <c r="G488"/>
    </row>
    <row r="489" spans="7:7" x14ac:dyDescent="0.35">
      <c r="G489"/>
    </row>
    <row r="490" spans="7:7" x14ac:dyDescent="0.35">
      <c r="G490"/>
    </row>
    <row r="491" spans="7:7" x14ac:dyDescent="0.35">
      <c r="G491"/>
    </row>
    <row r="492" spans="7:7" x14ac:dyDescent="0.35">
      <c r="G492"/>
    </row>
    <row r="493" spans="7:7" x14ac:dyDescent="0.35">
      <c r="G493"/>
    </row>
    <row r="494" spans="7:7" x14ac:dyDescent="0.35">
      <c r="G494"/>
    </row>
    <row r="495" spans="7:7" x14ac:dyDescent="0.35">
      <c r="G495"/>
    </row>
    <row r="496" spans="7:7" x14ac:dyDescent="0.35">
      <c r="G496"/>
    </row>
    <row r="497" spans="7:7" x14ac:dyDescent="0.35">
      <c r="G497"/>
    </row>
    <row r="498" spans="7:7" x14ac:dyDescent="0.35">
      <c r="G498"/>
    </row>
    <row r="499" spans="7:7" x14ac:dyDescent="0.35">
      <c r="G499"/>
    </row>
    <row r="500" spans="7:7" x14ac:dyDescent="0.35">
      <c r="G500"/>
    </row>
    <row r="501" spans="7:7" x14ac:dyDescent="0.35">
      <c r="G501"/>
    </row>
    <row r="502" spans="7:7" x14ac:dyDescent="0.35">
      <c r="G502"/>
    </row>
    <row r="503" spans="7:7" x14ac:dyDescent="0.35">
      <c r="G503"/>
    </row>
    <row r="504" spans="7:7" x14ac:dyDescent="0.35">
      <c r="G504"/>
    </row>
    <row r="505" spans="7:7" x14ac:dyDescent="0.35">
      <c r="G505"/>
    </row>
    <row r="506" spans="7:7" x14ac:dyDescent="0.35">
      <c r="G506"/>
    </row>
    <row r="507" spans="7:7" x14ac:dyDescent="0.35">
      <c r="G507"/>
    </row>
    <row r="508" spans="7:7" x14ac:dyDescent="0.35">
      <c r="G508"/>
    </row>
    <row r="509" spans="7:7" x14ac:dyDescent="0.35">
      <c r="G509"/>
    </row>
    <row r="510" spans="7:7" x14ac:dyDescent="0.35">
      <c r="G510"/>
    </row>
    <row r="511" spans="7:7" x14ac:dyDescent="0.35">
      <c r="G511"/>
    </row>
    <row r="512" spans="7:7" x14ac:dyDescent="0.35">
      <c r="G512"/>
    </row>
    <row r="513" spans="7:7" x14ac:dyDescent="0.35">
      <c r="G513"/>
    </row>
    <row r="514" spans="7:7" x14ac:dyDescent="0.35">
      <c r="G514"/>
    </row>
    <row r="515" spans="7:7" x14ac:dyDescent="0.35">
      <c r="G515"/>
    </row>
    <row r="516" spans="7:7" x14ac:dyDescent="0.35">
      <c r="G516"/>
    </row>
    <row r="517" spans="7:7" x14ac:dyDescent="0.35">
      <c r="G517"/>
    </row>
    <row r="518" spans="7:7" x14ac:dyDescent="0.35">
      <c r="G518"/>
    </row>
    <row r="519" spans="7:7" x14ac:dyDescent="0.35">
      <c r="G519"/>
    </row>
    <row r="520" spans="7:7" x14ac:dyDescent="0.35">
      <c r="G520"/>
    </row>
    <row r="521" spans="7:7" x14ac:dyDescent="0.35">
      <c r="G521"/>
    </row>
    <row r="522" spans="7:7" x14ac:dyDescent="0.35">
      <c r="G522"/>
    </row>
    <row r="523" spans="7:7" x14ac:dyDescent="0.35">
      <c r="G523"/>
    </row>
    <row r="524" spans="7:7" x14ac:dyDescent="0.35">
      <c r="G524"/>
    </row>
    <row r="525" spans="7:7" x14ac:dyDescent="0.35">
      <c r="G525"/>
    </row>
    <row r="526" spans="7:7" x14ac:dyDescent="0.35">
      <c r="G526"/>
    </row>
    <row r="527" spans="7:7" x14ac:dyDescent="0.35">
      <c r="G527"/>
    </row>
    <row r="528" spans="7:7" x14ac:dyDescent="0.35">
      <c r="G528"/>
    </row>
    <row r="529" spans="7:7" x14ac:dyDescent="0.35">
      <c r="G529"/>
    </row>
    <row r="530" spans="7:7" x14ac:dyDescent="0.35">
      <c r="G530"/>
    </row>
    <row r="531" spans="7:7" x14ac:dyDescent="0.35">
      <c r="G531"/>
    </row>
    <row r="532" spans="7:7" x14ac:dyDescent="0.35">
      <c r="G532"/>
    </row>
    <row r="533" spans="7:7" x14ac:dyDescent="0.35">
      <c r="G533"/>
    </row>
    <row r="534" spans="7:7" x14ac:dyDescent="0.35">
      <c r="G534"/>
    </row>
    <row r="535" spans="7:7" x14ac:dyDescent="0.35">
      <c r="G535"/>
    </row>
    <row r="536" spans="7:7" x14ac:dyDescent="0.35">
      <c r="G536"/>
    </row>
    <row r="537" spans="7:7" x14ac:dyDescent="0.35">
      <c r="G537"/>
    </row>
    <row r="538" spans="7:7" x14ac:dyDescent="0.35">
      <c r="G538"/>
    </row>
    <row r="539" spans="7:7" x14ac:dyDescent="0.35">
      <c r="G539"/>
    </row>
    <row r="540" spans="7:7" x14ac:dyDescent="0.35">
      <c r="G540"/>
    </row>
    <row r="541" spans="7:7" x14ac:dyDescent="0.35">
      <c r="G541"/>
    </row>
    <row r="542" spans="7:7" x14ac:dyDescent="0.35">
      <c r="G542"/>
    </row>
    <row r="543" spans="7:7" x14ac:dyDescent="0.35">
      <c r="G543"/>
    </row>
    <row r="544" spans="7:7" x14ac:dyDescent="0.35">
      <c r="G544"/>
    </row>
    <row r="545" spans="7:7" x14ac:dyDescent="0.35">
      <c r="G545"/>
    </row>
    <row r="546" spans="7:7" x14ac:dyDescent="0.35">
      <c r="G546"/>
    </row>
    <row r="547" spans="7:7" x14ac:dyDescent="0.35">
      <c r="G547"/>
    </row>
    <row r="548" spans="7:7" x14ac:dyDescent="0.35">
      <c r="G548"/>
    </row>
    <row r="549" spans="7:7" x14ac:dyDescent="0.35">
      <c r="G549"/>
    </row>
    <row r="550" spans="7:7" x14ac:dyDescent="0.35">
      <c r="G550"/>
    </row>
    <row r="551" spans="7:7" x14ac:dyDescent="0.35">
      <c r="G551"/>
    </row>
    <row r="552" spans="7:7" x14ac:dyDescent="0.35">
      <c r="G552"/>
    </row>
    <row r="553" spans="7:7" x14ac:dyDescent="0.35">
      <c r="G553"/>
    </row>
    <row r="554" spans="7:7" x14ac:dyDescent="0.35">
      <c r="G554"/>
    </row>
    <row r="555" spans="7:7" x14ac:dyDescent="0.35">
      <c r="G555"/>
    </row>
    <row r="556" spans="7:7" x14ac:dyDescent="0.35">
      <c r="G556"/>
    </row>
    <row r="557" spans="7:7" x14ac:dyDescent="0.35">
      <c r="G557"/>
    </row>
    <row r="558" spans="7:7" x14ac:dyDescent="0.35">
      <c r="G558"/>
    </row>
    <row r="559" spans="7:7" x14ac:dyDescent="0.35">
      <c r="G559"/>
    </row>
    <row r="560" spans="7:7" x14ac:dyDescent="0.35">
      <c r="G560"/>
    </row>
    <row r="561" spans="7:7" x14ac:dyDescent="0.35">
      <c r="G561"/>
    </row>
    <row r="562" spans="7:7" x14ac:dyDescent="0.35">
      <c r="G562"/>
    </row>
    <row r="563" spans="7:7" x14ac:dyDescent="0.35">
      <c r="G563"/>
    </row>
    <row r="564" spans="7:7" x14ac:dyDescent="0.35">
      <c r="G564"/>
    </row>
    <row r="565" spans="7:7" x14ac:dyDescent="0.35">
      <c r="G565"/>
    </row>
    <row r="566" spans="7:7" x14ac:dyDescent="0.35">
      <c r="G566"/>
    </row>
    <row r="567" spans="7:7" x14ac:dyDescent="0.35">
      <c r="G567"/>
    </row>
    <row r="568" spans="7:7" x14ac:dyDescent="0.35">
      <c r="G568"/>
    </row>
    <row r="569" spans="7:7" x14ac:dyDescent="0.35">
      <c r="G569"/>
    </row>
    <row r="570" spans="7:7" x14ac:dyDescent="0.35">
      <c r="G570"/>
    </row>
    <row r="571" spans="7:7" x14ac:dyDescent="0.35">
      <c r="G571"/>
    </row>
    <row r="572" spans="7:7" x14ac:dyDescent="0.35">
      <c r="G572"/>
    </row>
    <row r="573" spans="7:7" x14ac:dyDescent="0.35">
      <c r="G573"/>
    </row>
    <row r="574" spans="7:7" x14ac:dyDescent="0.35">
      <c r="G574"/>
    </row>
    <row r="575" spans="7:7" x14ac:dyDescent="0.35">
      <c r="G575"/>
    </row>
    <row r="576" spans="7:7" x14ac:dyDescent="0.35">
      <c r="G576"/>
    </row>
    <row r="577" spans="7:7" x14ac:dyDescent="0.35">
      <c r="G577"/>
    </row>
    <row r="578" spans="7:7" x14ac:dyDescent="0.35">
      <c r="G578"/>
    </row>
    <row r="579" spans="7:7" x14ac:dyDescent="0.35">
      <c r="G579"/>
    </row>
    <row r="580" spans="7:7" x14ac:dyDescent="0.35">
      <c r="G580"/>
    </row>
    <row r="581" spans="7:7" x14ac:dyDescent="0.35">
      <c r="G581"/>
    </row>
    <row r="582" spans="7:7" x14ac:dyDescent="0.35">
      <c r="G582"/>
    </row>
    <row r="583" spans="7:7" x14ac:dyDescent="0.35">
      <c r="G583"/>
    </row>
    <row r="584" spans="7:7" x14ac:dyDescent="0.35">
      <c r="G584"/>
    </row>
    <row r="585" spans="7:7" x14ac:dyDescent="0.35">
      <c r="G585"/>
    </row>
    <row r="586" spans="7:7" x14ac:dyDescent="0.35">
      <c r="G586"/>
    </row>
    <row r="587" spans="7:7" x14ac:dyDescent="0.35">
      <c r="G587"/>
    </row>
    <row r="588" spans="7:7" x14ac:dyDescent="0.35">
      <c r="G588"/>
    </row>
    <row r="589" spans="7:7" x14ac:dyDescent="0.35">
      <c r="G589"/>
    </row>
    <row r="590" spans="7:7" x14ac:dyDescent="0.35">
      <c r="G590"/>
    </row>
    <row r="591" spans="7:7" x14ac:dyDescent="0.35">
      <c r="G591"/>
    </row>
    <row r="592" spans="7:7" x14ac:dyDescent="0.35">
      <c r="G592"/>
    </row>
    <row r="593" spans="7:7" x14ac:dyDescent="0.35">
      <c r="G593"/>
    </row>
    <row r="594" spans="7:7" x14ac:dyDescent="0.35">
      <c r="G594"/>
    </row>
    <row r="595" spans="7:7" x14ac:dyDescent="0.35">
      <c r="G595"/>
    </row>
    <row r="596" spans="7:7" x14ac:dyDescent="0.35">
      <c r="G596"/>
    </row>
    <row r="597" spans="7:7" x14ac:dyDescent="0.35">
      <c r="G597"/>
    </row>
    <row r="598" spans="7:7" x14ac:dyDescent="0.35">
      <c r="G598"/>
    </row>
    <row r="599" spans="7:7" x14ac:dyDescent="0.35">
      <c r="G599"/>
    </row>
    <row r="600" spans="7:7" x14ac:dyDescent="0.35">
      <c r="G600"/>
    </row>
    <row r="601" spans="7:7" x14ac:dyDescent="0.35">
      <c r="G601"/>
    </row>
    <row r="602" spans="7:7" x14ac:dyDescent="0.35">
      <c r="G602"/>
    </row>
    <row r="603" spans="7:7" x14ac:dyDescent="0.35">
      <c r="G603"/>
    </row>
    <row r="604" spans="7:7" x14ac:dyDescent="0.35">
      <c r="G604"/>
    </row>
    <row r="605" spans="7:7" x14ac:dyDescent="0.35">
      <c r="G605"/>
    </row>
    <row r="606" spans="7:7" x14ac:dyDescent="0.35">
      <c r="G606"/>
    </row>
    <row r="607" spans="7:7" x14ac:dyDescent="0.35">
      <c r="G607"/>
    </row>
    <row r="608" spans="7:7" x14ac:dyDescent="0.35">
      <c r="G608"/>
    </row>
    <row r="609" spans="7:7" x14ac:dyDescent="0.35">
      <c r="G609"/>
    </row>
    <row r="610" spans="7:7" x14ac:dyDescent="0.35">
      <c r="G610"/>
    </row>
    <row r="611" spans="7:7" x14ac:dyDescent="0.35">
      <c r="G611"/>
    </row>
    <row r="612" spans="7:7" x14ac:dyDescent="0.35">
      <c r="G612"/>
    </row>
    <row r="613" spans="7:7" x14ac:dyDescent="0.35">
      <c r="G613"/>
    </row>
    <row r="614" spans="7:7" x14ac:dyDescent="0.35">
      <c r="G614"/>
    </row>
    <row r="615" spans="7:7" x14ac:dyDescent="0.35">
      <c r="G615"/>
    </row>
    <row r="616" spans="7:7" x14ac:dyDescent="0.35">
      <c r="G616"/>
    </row>
    <row r="617" spans="7:7" x14ac:dyDescent="0.35">
      <c r="G617"/>
    </row>
    <row r="618" spans="7:7" x14ac:dyDescent="0.35">
      <c r="G618"/>
    </row>
    <row r="619" spans="7:7" x14ac:dyDescent="0.35">
      <c r="G619"/>
    </row>
    <row r="620" spans="7:7" x14ac:dyDescent="0.35">
      <c r="G620"/>
    </row>
    <row r="621" spans="7:7" x14ac:dyDescent="0.35">
      <c r="G621"/>
    </row>
    <row r="622" spans="7:7" x14ac:dyDescent="0.35">
      <c r="G622"/>
    </row>
    <row r="623" spans="7:7" x14ac:dyDescent="0.35">
      <c r="G623"/>
    </row>
    <row r="624" spans="7:7" x14ac:dyDescent="0.35">
      <c r="G624"/>
    </row>
    <row r="625" spans="7:7" x14ac:dyDescent="0.35">
      <c r="G625"/>
    </row>
    <row r="626" spans="7:7" x14ac:dyDescent="0.35">
      <c r="G626"/>
    </row>
    <row r="627" spans="7:7" x14ac:dyDescent="0.35">
      <c r="G627"/>
    </row>
    <row r="628" spans="7:7" x14ac:dyDescent="0.35">
      <c r="G628"/>
    </row>
    <row r="629" spans="7:7" x14ac:dyDescent="0.35">
      <c r="G629"/>
    </row>
    <row r="630" spans="7:7" x14ac:dyDescent="0.35">
      <c r="G630"/>
    </row>
    <row r="631" spans="7:7" x14ac:dyDescent="0.35">
      <c r="G631"/>
    </row>
    <row r="632" spans="7:7" x14ac:dyDescent="0.35">
      <c r="G632"/>
    </row>
    <row r="633" spans="7:7" x14ac:dyDescent="0.35">
      <c r="G633"/>
    </row>
    <row r="634" spans="7:7" x14ac:dyDescent="0.35">
      <c r="G634"/>
    </row>
    <row r="635" spans="7:7" x14ac:dyDescent="0.35">
      <c r="G635"/>
    </row>
    <row r="636" spans="7:7" x14ac:dyDescent="0.35">
      <c r="G636"/>
    </row>
    <row r="637" spans="7:7" x14ac:dyDescent="0.35">
      <c r="G637"/>
    </row>
    <row r="638" spans="7:7" x14ac:dyDescent="0.35">
      <c r="G638"/>
    </row>
    <row r="639" spans="7:7" x14ac:dyDescent="0.35">
      <c r="G639"/>
    </row>
    <row r="640" spans="7:7" x14ac:dyDescent="0.35">
      <c r="G640"/>
    </row>
    <row r="641" spans="7:7" x14ac:dyDescent="0.35">
      <c r="G641"/>
    </row>
    <row r="642" spans="7:7" x14ac:dyDescent="0.35">
      <c r="G642"/>
    </row>
    <row r="643" spans="7:7" x14ac:dyDescent="0.35">
      <c r="G643"/>
    </row>
    <row r="644" spans="7:7" x14ac:dyDescent="0.35">
      <c r="G644"/>
    </row>
    <row r="645" spans="7:7" x14ac:dyDescent="0.35">
      <c r="G645"/>
    </row>
    <row r="646" spans="7:7" x14ac:dyDescent="0.35">
      <c r="G646"/>
    </row>
    <row r="647" spans="7:7" x14ac:dyDescent="0.35">
      <c r="G647"/>
    </row>
    <row r="648" spans="7:7" x14ac:dyDescent="0.35">
      <c r="G648"/>
    </row>
    <row r="649" spans="7:7" x14ac:dyDescent="0.35">
      <c r="G649"/>
    </row>
    <row r="650" spans="7:7" x14ac:dyDescent="0.35">
      <c r="G650"/>
    </row>
    <row r="651" spans="7:7" x14ac:dyDescent="0.35">
      <c r="G651"/>
    </row>
    <row r="652" spans="7:7" x14ac:dyDescent="0.35">
      <c r="G652"/>
    </row>
    <row r="653" spans="7:7" x14ac:dyDescent="0.35">
      <c r="G653"/>
    </row>
    <row r="654" spans="7:7" x14ac:dyDescent="0.35">
      <c r="G654"/>
    </row>
    <row r="655" spans="7:7" x14ac:dyDescent="0.35">
      <c r="G655"/>
    </row>
    <row r="656" spans="7:7" x14ac:dyDescent="0.35">
      <c r="G656"/>
    </row>
    <row r="657" spans="7:7" x14ac:dyDescent="0.35">
      <c r="G657"/>
    </row>
    <row r="658" spans="7:7" x14ac:dyDescent="0.35">
      <c r="G658"/>
    </row>
    <row r="659" spans="7:7" x14ac:dyDescent="0.35">
      <c r="G659"/>
    </row>
    <row r="660" spans="7:7" x14ac:dyDescent="0.35">
      <c r="G660"/>
    </row>
    <row r="661" spans="7:7" x14ac:dyDescent="0.35">
      <c r="G661"/>
    </row>
    <row r="662" spans="7:7" x14ac:dyDescent="0.35">
      <c r="G662"/>
    </row>
    <row r="663" spans="7:7" x14ac:dyDescent="0.35">
      <c r="G663"/>
    </row>
    <row r="664" spans="7:7" x14ac:dyDescent="0.35">
      <c r="G664"/>
    </row>
    <row r="665" spans="7:7" x14ac:dyDescent="0.35">
      <c r="G665"/>
    </row>
    <row r="666" spans="7:7" x14ac:dyDescent="0.35">
      <c r="G666"/>
    </row>
    <row r="667" spans="7:7" x14ac:dyDescent="0.35">
      <c r="G667"/>
    </row>
    <row r="668" spans="7:7" x14ac:dyDescent="0.35">
      <c r="G668"/>
    </row>
    <row r="669" spans="7:7" x14ac:dyDescent="0.35">
      <c r="G669"/>
    </row>
    <row r="670" spans="7:7" x14ac:dyDescent="0.35">
      <c r="G670"/>
    </row>
    <row r="671" spans="7:7" x14ac:dyDescent="0.35">
      <c r="G671"/>
    </row>
    <row r="672" spans="7:7" x14ac:dyDescent="0.35">
      <c r="G672"/>
    </row>
    <row r="673" spans="7:7" x14ac:dyDescent="0.35">
      <c r="G673"/>
    </row>
    <row r="674" spans="7:7" x14ac:dyDescent="0.35">
      <c r="G674"/>
    </row>
    <row r="675" spans="7:7" x14ac:dyDescent="0.35">
      <c r="G675"/>
    </row>
    <row r="676" spans="7:7" x14ac:dyDescent="0.35">
      <c r="G676"/>
    </row>
    <row r="677" spans="7:7" x14ac:dyDescent="0.35">
      <c r="G677"/>
    </row>
    <row r="678" spans="7:7" x14ac:dyDescent="0.35">
      <c r="G678"/>
    </row>
    <row r="679" spans="7:7" x14ac:dyDescent="0.35">
      <c r="G679"/>
    </row>
    <row r="680" spans="7:7" x14ac:dyDescent="0.35">
      <c r="G680"/>
    </row>
    <row r="681" spans="7:7" x14ac:dyDescent="0.35">
      <c r="G681"/>
    </row>
    <row r="682" spans="7:7" x14ac:dyDescent="0.35">
      <c r="G682"/>
    </row>
    <row r="683" spans="7:7" x14ac:dyDescent="0.35">
      <c r="G683"/>
    </row>
    <row r="684" spans="7:7" x14ac:dyDescent="0.35">
      <c r="G684"/>
    </row>
    <row r="685" spans="7:7" x14ac:dyDescent="0.35">
      <c r="G685"/>
    </row>
    <row r="686" spans="7:7" x14ac:dyDescent="0.35">
      <c r="G686"/>
    </row>
    <row r="687" spans="7:7" x14ac:dyDescent="0.35">
      <c r="G687"/>
    </row>
    <row r="688" spans="7:7" x14ac:dyDescent="0.35">
      <c r="G688"/>
    </row>
    <row r="689" spans="7:7" x14ac:dyDescent="0.35">
      <c r="G689"/>
    </row>
    <row r="690" spans="7:7" x14ac:dyDescent="0.35">
      <c r="G690"/>
    </row>
    <row r="691" spans="7:7" x14ac:dyDescent="0.35">
      <c r="G691"/>
    </row>
    <row r="692" spans="7:7" x14ac:dyDescent="0.35">
      <c r="G692"/>
    </row>
    <row r="693" spans="7:7" x14ac:dyDescent="0.35">
      <c r="G693"/>
    </row>
    <row r="694" spans="7:7" x14ac:dyDescent="0.35">
      <c r="G694"/>
    </row>
    <row r="695" spans="7:7" x14ac:dyDescent="0.35">
      <c r="G695"/>
    </row>
    <row r="696" spans="7:7" x14ac:dyDescent="0.35">
      <c r="G696"/>
    </row>
    <row r="697" spans="7:7" x14ac:dyDescent="0.35">
      <c r="G697"/>
    </row>
    <row r="698" spans="7:7" x14ac:dyDescent="0.35">
      <c r="G698"/>
    </row>
    <row r="699" spans="7:7" x14ac:dyDescent="0.35">
      <c r="G699"/>
    </row>
    <row r="700" spans="7:7" x14ac:dyDescent="0.35">
      <c r="G700"/>
    </row>
    <row r="701" spans="7:7" x14ac:dyDescent="0.35">
      <c r="G701"/>
    </row>
    <row r="702" spans="7:7" x14ac:dyDescent="0.35">
      <c r="G702"/>
    </row>
    <row r="703" spans="7:7" x14ac:dyDescent="0.35">
      <c r="G703"/>
    </row>
    <row r="704" spans="7:7" x14ac:dyDescent="0.35">
      <c r="G704"/>
    </row>
    <row r="705" spans="7:7" x14ac:dyDescent="0.35">
      <c r="G705"/>
    </row>
    <row r="706" spans="7:7" x14ac:dyDescent="0.35">
      <c r="G706"/>
    </row>
    <row r="707" spans="7:7" x14ac:dyDescent="0.35">
      <c r="G707"/>
    </row>
    <row r="708" spans="7:7" x14ac:dyDescent="0.35">
      <c r="G708"/>
    </row>
    <row r="709" spans="7:7" x14ac:dyDescent="0.35">
      <c r="G709"/>
    </row>
    <row r="710" spans="7:7" x14ac:dyDescent="0.35">
      <c r="G710"/>
    </row>
    <row r="711" spans="7:7" x14ac:dyDescent="0.35">
      <c r="G711"/>
    </row>
    <row r="712" spans="7:7" x14ac:dyDescent="0.35">
      <c r="G712"/>
    </row>
    <row r="713" spans="7:7" x14ac:dyDescent="0.35">
      <c r="G713"/>
    </row>
    <row r="714" spans="7:7" x14ac:dyDescent="0.35">
      <c r="G714"/>
    </row>
    <row r="715" spans="7:7" x14ac:dyDescent="0.35">
      <c r="G715"/>
    </row>
    <row r="716" spans="7:7" x14ac:dyDescent="0.35">
      <c r="G716"/>
    </row>
    <row r="717" spans="7:7" x14ac:dyDescent="0.35">
      <c r="G717"/>
    </row>
    <row r="718" spans="7:7" x14ac:dyDescent="0.35">
      <c r="G718"/>
    </row>
    <row r="719" spans="7:7" x14ac:dyDescent="0.35">
      <c r="G719"/>
    </row>
    <row r="720" spans="7:7" x14ac:dyDescent="0.35">
      <c r="G720"/>
    </row>
    <row r="721" spans="7:7" x14ac:dyDescent="0.35">
      <c r="G721"/>
    </row>
    <row r="722" spans="7:7" x14ac:dyDescent="0.35">
      <c r="G722"/>
    </row>
    <row r="723" spans="7:7" x14ac:dyDescent="0.35">
      <c r="G723"/>
    </row>
    <row r="724" spans="7:7" x14ac:dyDescent="0.35">
      <c r="G724"/>
    </row>
    <row r="725" spans="7:7" x14ac:dyDescent="0.35">
      <c r="G725"/>
    </row>
    <row r="726" spans="7:7" x14ac:dyDescent="0.35">
      <c r="G726"/>
    </row>
    <row r="727" spans="7:7" x14ac:dyDescent="0.35">
      <c r="G727"/>
    </row>
    <row r="728" spans="7:7" x14ac:dyDescent="0.35">
      <c r="G728"/>
    </row>
    <row r="729" spans="7:7" x14ac:dyDescent="0.35">
      <c r="G729"/>
    </row>
    <row r="730" spans="7:7" x14ac:dyDescent="0.35">
      <c r="G730"/>
    </row>
    <row r="731" spans="7:7" x14ac:dyDescent="0.35">
      <c r="G731"/>
    </row>
    <row r="732" spans="7:7" x14ac:dyDescent="0.35">
      <c r="G732"/>
    </row>
    <row r="733" spans="7:7" x14ac:dyDescent="0.35">
      <c r="G733"/>
    </row>
    <row r="734" spans="7:7" x14ac:dyDescent="0.35">
      <c r="G734"/>
    </row>
    <row r="735" spans="7:7" x14ac:dyDescent="0.35">
      <c r="G735"/>
    </row>
    <row r="736" spans="7:7" x14ac:dyDescent="0.35">
      <c r="G736"/>
    </row>
    <row r="737" spans="7:7" x14ac:dyDescent="0.35">
      <c r="G737"/>
    </row>
    <row r="738" spans="7:7" x14ac:dyDescent="0.35">
      <c r="G738"/>
    </row>
    <row r="739" spans="7:7" x14ac:dyDescent="0.35">
      <c r="G739"/>
    </row>
    <row r="740" spans="7:7" x14ac:dyDescent="0.35">
      <c r="G740"/>
    </row>
    <row r="741" spans="7:7" x14ac:dyDescent="0.35">
      <c r="G741"/>
    </row>
    <row r="742" spans="7:7" x14ac:dyDescent="0.35">
      <c r="G742"/>
    </row>
    <row r="743" spans="7:7" x14ac:dyDescent="0.35">
      <c r="G743"/>
    </row>
    <row r="744" spans="7:7" x14ac:dyDescent="0.35">
      <c r="G744"/>
    </row>
    <row r="745" spans="7:7" x14ac:dyDescent="0.35">
      <c r="G745"/>
    </row>
    <row r="746" spans="7:7" x14ac:dyDescent="0.35">
      <c r="G746"/>
    </row>
    <row r="747" spans="7:7" x14ac:dyDescent="0.35">
      <c r="G747"/>
    </row>
    <row r="748" spans="7:7" x14ac:dyDescent="0.35">
      <c r="G748"/>
    </row>
    <row r="749" spans="7:7" x14ac:dyDescent="0.35">
      <c r="G749"/>
    </row>
    <row r="750" spans="7:7" x14ac:dyDescent="0.35">
      <c r="G750"/>
    </row>
    <row r="751" spans="7:7" x14ac:dyDescent="0.35">
      <c r="G751"/>
    </row>
    <row r="752" spans="7:7" x14ac:dyDescent="0.35">
      <c r="G752"/>
    </row>
    <row r="753" spans="7:7" x14ac:dyDescent="0.35">
      <c r="G753"/>
    </row>
    <row r="754" spans="7:7" x14ac:dyDescent="0.35">
      <c r="G754"/>
    </row>
    <row r="755" spans="7:7" x14ac:dyDescent="0.35">
      <c r="G755"/>
    </row>
    <row r="756" spans="7:7" x14ac:dyDescent="0.35">
      <c r="G756"/>
    </row>
    <row r="757" spans="7:7" x14ac:dyDescent="0.35">
      <c r="G757"/>
    </row>
    <row r="758" spans="7:7" x14ac:dyDescent="0.35">
      <c r="G758"/>
    </row>
    <row r="759" spans="7:7" x14ac:dyDescent="0.35">
      <c r="G759"/>
    </row>
    <row r="760" spans="7:7" x14ac:dyDescent="0.35">
      <c r="G760"/>
    </row>
    <row r="761" spans="7:7" x14ac:dyDescent="0.35">
      <c r="G761"/>
    </row>
    <row r="762" spans="7:7" x14ac:dyDescent="0.35">
      <c r="G762"/>
    </row>
    <row r="763" spans="7:7" x14ac:dyDescent="0.35">
      <c r="G763"/>
    </row>
    <row r="764" spans="7:7" x14ac:dyDescent="0.35">
      <c r="G764"/>
    </row>
    <row r="765" spans="7:7" x14ac:dyDescent="0.35">
      <c r="G765"/>
    </row>
    <row r="766" spans="7:7" x14ac:dyDescent="0.35">
      <c r="G766"/>
    </row>
    <row r="767" spans="7:7" x14ac:dyDescent="0.35">
      <c r="G767"/>
    </row>
    <row r="768" spans="7:7" x14ac:dyDescent="0.35">
      <c r="G768"/>
    </row>
    <row r="769" spans="7:7" x14ac:dyDescent="0.35">
      <c r="G769"/>
    </row>
    <row r="770" spans="7:7" x14ac:dyDescent="0.35">
      <c r="G770"/>
    </row>
    <row r="771" spans="7:7" x14ac:dyDescent="0.35">
      <c r="G771"/>
    </row>
    <row r="772" spans="7:7" x14ac:dyDescent="0.35">
      <c r="G772"/>
    </row>
    <row r="773" spans="7:7" x14ac:dyDescent="0.35">
      <c r="G773"/>
    </row>
    <row r="774" spans="7:7" x14ac:dyDescent="0.35">
      <c r="G774"/>
    </row>
    <row r="775" spans="7:7" x14ac:dyDescent="0.35">
      <c r="G775"/>
    </row>
    <row r="776" spans="7:7" x14ac:dyDescent="0.35">
      <c r="G776"/>
    </row>
    <row r="777" spans="7:7" x14ac:dyDescent="0.35">
      <c r="G777"/>
    </row>
    <row r="778" spans="7:7" x14ac:dyDescent="0.35">
      <c r="G778"/>
    </row>
    <row r="779" spans="7:7" x14ac:dyDescent="0.35">
      <c r="G779"/>
    </row>
    <row r="780" spans="7:7" x14ac:dyDescent="0.35">
      <c r="G780"/>
    </row>
    <row r="781" spans="7:7" x14ac:dyDescent="0.35">
      <c r="G781"/>
    </row>
    <row r="782" spans="7:7" x14ac:dyDescent="0.35">
      <c r="G782"/>
    </row>
    <row r="783" spans="7:7" x14ac:dyDescent="0.35">
      <c r="G783"/>
    </row>
    <row r="784" spans="7:7" x14ac:dyDescent="0.35">
      <c r="G784"/>
    </row>
    <row r="785" spans="7:7" x14ac:dyDescent="0.35">
      <c r="G785"/>
    </row>
    <row r="786" spans="7:7" x14ac:dyDescent="0.35">
      <c r="G786"/>
    </row>
    <row r="787" spans="7:7" x14ac:dyDescent="0.35">
      <c r="G787"/>
    </row>
    <row r="788" spans="7:7" x14ac:dyDescent="0.35">
      <c r="G788"/>
    </row>
    <row r="789" spans="7:7" x14ac:dyDescent="0.35">
      <c r="G789"/>
    </row>
    <row r="790" spans="7:7" x14ac:dyDescent="0.35">
      <c r="G790"/>
    </row>
    <row r="791" spans="7:7" x14ac:dyDescent="0.35">
      <c r="G791"/>
    </row>
    <row r="792" spans="7:7" x14ac:dyDescent="0.35">
      <c r="G792"/>
    </row>
    <row r="793" spans="7:7" x14ac:dyDescent="0.35">
      <c r="G793"/>
    </row>
    <row r="794" spans="7:7" x14ac:dyDescent="0.35">
      <c r="G794"/>
    </row>
    <row r="795" spans="7:7" x14ac:dyDescent="0.35">
      <c r="G795"/>
    </row>
    <row r="796" spans="7:7" x14ac:dyDescent="0.35">
      <c r="G796"/>
    </row>
    <row r="797" spans="7:7" x14ac:dyDescent="0.35">
      <c r="G797"/>
    </row>
    <row r="798" spans="7:7" x14ac:dyDescent="0.35">
      <c r="G798"/>
    </row>
    <row r="799" spans="7:7" x14ac:dyDescent="0.35">
      <c r="G799"/>
    </row>
    <row r="800" spans="7:7" x14ac:dyDescent="0.35">
      <c r="G800"/>
    </row>
    <row r="801" spans="7:7" x14ac:dyDescent="0.35">
      <c r="G801"/>
    </row>
    <row r="802" spans="7:7" x14ac:dyDescent="0.35">
      <c r="G802"/>
    </row>
    <row r="803" spans="7:7" x14ac:dyDescent="0.35">
      <c r="G803"/>
    </row>
    <row r="804" spans="7:7" x14ac:dyDescent="0.35">
      <c r="G804"/>
    </row>
    <row r="805" spans="7:7" x14ac:dyDescent="0.35">
      <c r="G805"/>
    </row>
    <row r="806" spans="7:7" x14ac:dyDescent="0.35">
      <c r="G806"/>
    </row>
    <row r="807" spans="7:7" x14ac:dyDescent="0.35">
      <c r="G807"/>
    </row>
    <row r="808" spans="7:7" x14ac:dyDescent="0.35">
      <c r="G808"/>
    </row>
    <row r="809" spans="7:7" x14ac:dyDescent="0.35">
      <c r="G809"/>
    </row>
    <row r="810" spans="7:7" x14ac:dyDescent="0.35">
      <c r="G810"/>
    </row>
    <row r="811" spans="7:7" x14ac:dyDescent="0.35">
      <c r="G811"/>
    </row>
    <row r="812" spans="7:7" x14ac:dyDescent="0.35">
      <c r="G812"/>
    </row>
    <row r="813" spans="7:7" x14ac:dyDescent="0.35">
      <c r="G813"/>
    </row>
    <row r="814" spans="7:7" x14ac:dyDescent="0.35">
      <c r="G814"/>
    </row>
    <row r="815" spans="7:7" x14ac:dyDescent="0.35">
      <c r="G815"/>
    </row>
    <row r="816" spans="7:7" x14ac:dyDescent="0.35">
      <c r="G816"/>
    </row>
    <row r="817" spans="7:7" x14ac:dyDescent="0.35">
      <c r="G817"/>
    </row>
    <row r="818" spans="7:7" x14ac:dyDescent="0.35">
      <c r="G818"/>
    </row>
    <row r="819" spans="7:7" x14ac:dyDescent="0.35">
      <c r="G819"/>
    </row>
    <row r="820" spans="7:7" x14ac:dyDescent="0.35">
      <c r="G820"/>
    </row>
    <row r="821" spans="7:7" x14ac:dyDescent="0.35">
      <c r="G821"/>
    </row>
    <row r="822" spans="7:7" x14ac:dyDescent="0.35">
      <c r="G822"/>
    </row>
    <row r="823" spans="7:7" x14ac:dyDescent="0.35">
      <c r="G823"/>
    </row>
    <row r="824" spans="7:7" x14ac:dyDescent="0.35">
      <c r="G824"/>
    </row>
    <row r="825" spans="7:7" x14ac:dyDescent="0.35">
      <c r="G825"/>
    </row>
    <row r="826" spans="7:7" x14ac:dyDescent="0.35">
      <c r="G826"/>
    </row>
    <row r="827" spans="7:7" x14ac:dyDescent="0.35">
      <c r="G827"/>
    </row>
    <row r="828" spans="7:7" x14ac:dyDescent="0.35">
      <c r="G828"/>
    </row>
    <row r="829" spans="7:7" x14ac:dyDescent="0.35">
      <c r="G829"/>
    </row>
    <row r="830" spans="7:7" x14ac:dyDescent="0.35">
      <c r="G830"/>
    </row>
    <row r="831" spans="7:7" x14ac:dyDescent="0.35">
      <c r="G831"/>
    </row>
    <row r="832" spans="7:7" x14ac:dyDescent="0.35">
      <c r="G832"/>
    </row>
    <row r="833" spans="7:7" x14ac:dyDescent="0.35">
      <c r="G833"/>
    </row>
    <row r="834" spans="7:7" x14ac:dyDescent="0.35">
      <c r="G834"/>
    </row>
    <row r="835" spans="7:7" x14ac:dyDescent="0.35">
      <c r="G835"/>
    </row>
    <row r="836" spans="7:7" x14ac:dyDescent="0.35">
      <c r="G836"/>
    </row>
    <row r="837" spans="7:7" x14ac:dyDescent="0.35">
      <c r="G837"/>
    </row>
    <row r="838" spans="7:7" x14ac:dyDescent="0.35">
      <c r="G838"/>
    </row>
    <row r="839" spans="7:7" x14ac:dyDescent="0.35">
      <c r="G839"/>
    </row>
    <row r="840" spans="7:7" x14ac:dyDescent="0.35">
      <c r="G840"/>
    </row>
    <row r="841" spans="7:7" x14ac:dyDescent="0.35">
      <c r="G841"/>
    </row>
    <row r="842" spans="7:7" x14ac:dyDescent="0.35">
      <c r="G842"/>
    </row>
    <row r="843" spans="7:7" x14ac:dyDescent="0.35">
      <c r="G843"/>
    </row>
    <row r="844" spans="7:7" x14ac:dyDescent="0.35">
      <c r="G844"/>
    </row>
    <row r="845" spans="7:7" x14ac:dyDescent="0.35">
      <c r="G845"/>
    </row>
    <row r="846" spans="7:7" x14ac:dyDescent="0.35">
      <c r="G846"/>
    </row>
    <row r="847" spans="7:7" x14ac:dyDescent="0.35">
      <c r="G847"/>
    </row>
    <row r="848" spans="7:7" x14ac:dyDescent="0.35">
      <c r="G848"/>
    </row>
    <row r="849" spans="7:7" x14ac:dyDescent="0.35">
      <c r="G849"/>
    </row>
    <row r="850" spans="7:7" x14ac:dyDescent="0.35">
      <c r="G850"/>
    </row>
    <row r="851" spans="7:7" x14ac:dyDescent="0.35">
      <c r="G851"/>
    </row>
    <row r="852" spans="7:7" x14ac:dyDescent="0.35">
      <c r="G852"/>
    </row>
    <row r="853" spans="7:7" x14ac:dyDescent="0.35">
      <c r="G853"/>
    </row>
    <row r="854" spans="7:7" x14ac:dyDescent="0.35">
      <c r="G854"/>
    </row>
    <row r="855" spans="7:7" x14ac:dyDescent="0.35">
      <c r="G855"/>
    </row>
    <row r="856" spans="7:7" x14ac:dyDescent="0.35">
      <c r="G856"/>
    </row>
    <row r="857" spans="7:7" x14ac:dyDescent="0.35">
      <c r="G857"/>
    </row>
    <row r="858" spans="7:7" x14ac:dyDescent="0.35">
      <c r="G858"/>
    </row>
    <row r="859" spans="7:7" x14ac:dyDescent="0.35">
      <c r="G859"/>
    </row>
    <row r="860" spans="7:7" x14ac:dyDescent="0.35">
      <c r="G860"/>
    </row>
    <row r="861" spans="7:7" x14ac:dyDescent="0.35">
      <c r="G861"/>
    </row>
    <row r="862" spans="7:7" x14ac:dyDescent="0.35">
      <c r="G862"/>
    </row>
    <row r="863" spans="7:7" x14ac:dyDescent="0.35">
      <c r="G863"/>
    </row>
    <row r="864" spans="7:7" x14ac:dyDescent="0.35">
      <c r="G864"/>
    </row>
    <row r="865" spans="7:7" x14ac:dyDescent="0.35">
      <c r="G865"/>
    </row>
    <row r="866" spans="7:7" x14ac:dyDescent="0.35">
      <c r="G866"/>
    </row>
    <row r="867" spans="7:7" x14ac:dyDescent="0.35">
      <c r="G867"/>
    </row>
    <row r="868" spans="7:7" x14ac:dyDescent="0.35">
      <c r="G868"/>
    </row>
    <row r="869" spans="7:7" x14ac:dyDescent="0.35">
      <c r="G869"/>
    </row>
    <row r="870" spans="7:7" x14ac:dyDescent="0.35">
      <c r="G870"/>
    </row>
    <row r="871" spans="7:7" x14ac:dyDescent="0.35">
      <c r="G871"/>
    </row>
    <row r="872" spans="7:7" x14ac:dyDescent="0.35">
      <c r="G872"/>
    </row>
    <row r="873" spans="7:7" x14ac:dyDescent="0.35">
      <c r="G873"/>
    </row>
    <row r="874" spans="7:7" x14ac:dyDescent="0.35">
      <c r="G874"/>
    </row>
    <row r="875" spans="7:7" x14ac:dyDescent="0.35">
      <c r="G875"/>
    </row>
    <row r="876" spans="7:7" x14ac:dyDescent="0.35">
      <c r="G876"/>
    </row>
    <row r="877" spans="7:7" x14ac:dyDescent="0.35">
      <c r="G877"/>
    </row>
    <row r="878" spans="7:7" x14ac:dyDescent="0.35">
      <c r="G878"/>
    </row>
    <row r="879" spans="7:7" x14ac:dyDescent="0.35">
      <c r="G879"/>
    </row>
    <row r="880" spans="7:7" x14ac:dyDescent="0.35">
      <c r="G880"/>
    </row>
    <row r="881" spans="7:7" x14ac:dyDescent="0.35">
      <c r="G881"/>
    </row>
    <row r="882" spans="7:7" x14ac:dyDescent="0.35">
      <c r="G882"/>
    </row>
    <row r="883" spans="7:7" x14ac:dyDescent="0.35">
      <c r="G883"/>
    </row>
    <row r="884" spans="7:7" x14ac:dyDescent="0.35">
      <c r="G884"/>
    </row>
    <row r="885" spans="7:7" x14ac:dyDescent="0.35">
      <c r="G885"/>
    </row>
    <row r="886" spans="7:7" x14ac:dyDescent="0.35">
      <c r="G886"/>
    </row>
    <row r="887" spans="7:7" x14ac:dyDescent="0.35">
      <c r="G887"/>
    </row>
    <row r="888" spans="7:7" x14ac:dyDescent="0.35">
      <c r="G888"/>
    </row>
    <row r="889" spans="7:7" x14ac:dyDescent="0.35">
      <c r="G889"/>
    </row>
    <row r="890" spans="7:7" x14ac:dyDescent="0.35">
      <c r="G890"/>
    </row>
    <row r="891" spans="7:7" x14ac:dyDescent="0.35">
      <c r="G891"/>
    </row>
    <row r="892" spans="7:7" x14ac:dyDescent="0.35">
      <c r="G892"/>
    </row>
    <row r="893" spans="7:7" x14ac:dyDescent="0.35">
      <c r="G893"/>
    </row>
    <row r="894" spans="7:7" x14ac:dyDescent="0.35">
      <c r="G894"/>
    </row>
    <row r="895" spans="7:7" x14ac:dyDescent="0.35">
      <c r="G895"/>
    </row>
    <row r="896" spans="7:7" x14ac:dyDescent="0.35">
      <c r="G896"/>
    </row>
    <row r="897" spans="7:7" x14ac:dyDescent="0.35">
      <c r="G897"/>
    </row>
    <row r="898" spans="7:7" x14ac:dyDescent="0.35">
      <c r="G898"/>
    </row>
    <row r="899" spans="7:7" x14ac:dyDescent="0.35">
      <c r="G899"/>
    </row>
    <row r="900" spans="7:7" x14ac:dyDescent="0.35">
      <c r="G900"/>
    </row>
    <row r="901" spans="7:7" x14ac:dyDescent="0.35">
      <c r="G901"/>
    </row>
    <row r="902" spans="7:7" x14ac:dyDescent="0.35">
      <c r="G902"/>
    </row>
    <row r="903" spans="7:7" x14ac:dyDescent="0.35">
      <c r="G903"/>
    </row>
    <row r="904" spans="7:7" x14ac:dyDescent="0.35">
      <c r="G904"/>
    </row>
    <row r="905" spans="7:7" x14ac:dyDescent="0.35">
      <c r="G905"/>
    </row>
    <row r="906" spans="7:7" x14ac:dyDescent="0.35">
      <c r="G906"/>
    </row>
    <row r="907" spans="7:7" x14ac:dyDescent="0.35">
      <c r="G907"/>
    </row>
    <row r="908" spans="7:7" x14ac:dyDescent="0.35">
      <c r="G908"/>
    </row>
    <row r="909" spans="7:7" x14ac:dyDescent="0.35">
      <c r="G909"/>
    </row>
    <row r="910" spans="7:7" x14ac:dyDescent="0.35">
      <c r="G910"/>
    </row>
    <row r="911" spans="7:7" x14ac:dyDescent="0.35">
      <c r="G911"/>
    </row>
    <row r="912" spans="7:7" x14ac:dyDescent="0.35">
      <c r="G912"/>
    </row>
    <row r="913" spans="7:7" x14ac:dyDescent="0.35">
      <c r="G913"/>
    </row>
    <row r="914" spans="7:7" x14ac:dyDescent="0.35">
      <c r="G914"/>
    </row>
    <row r="915" spans="7:7" x14ac:dyDescent="0.35">
      <c r="G915"/>
    </row>
    <row r="916" spans="7:7" x14ac:dyDescent="0.35">
      <c r="G916"/>
    </row>
    <row r="917" spans="7:7" x14ac:dyDescent="0.35">
      <c r="G917"/>
    </row>
    <row r="918" spans="7:7" x14ac:dyDescent="0.35">
      <c r="G918"/>
    </row>
    <row r="919" spans="7:7" x14ac:dyDescent="0.35">
      <c r="G919"/>
    </row>
    <row r="920" spans="7:7" x14ac:dyDescent="0.35">
      <c r="G920"/>
    </row>
    <row r="921" spans="7:7" x14ac:dyDescent="0.35">
      <c r="G921"/>
    </row>
    <row r="922" spans="7:7" x14ac:dyDescent="0.35">
      <c r="G922"/>
    </row>
    <row r="923" spans="7:7" x14ac:dyDescent="0.35">
      <c r="G923"/>
    </row>
    <row r="924" spans="7:7" x14ac:dyDescent="0.35">
      <c r="G924"/>
    </row>
    <row r="925" spans="7:7" x14ac:dyDescent="0.35">
      <c r="G925"/>
    </row>
    <row r="926" spans="7:7" x14ac:dyDescent="0.35">
      <c r="G926"/>
    </row>
    <row r="927" spans="7:7" x14ac:dyDescent="0.35">
      <c r="G927"/>
    </row>
    <row r="928" spans="7:7" x14ac:dyDescent="0.35">
      <c r="G928"/>
    </row>
    <row r="929" spans="7:7" x14ac:dyDescent="0.35">
      <c r="G929"/>
    </row>
    <row r="930" spans="7:7" x14ac:dyDescent="0.35">
      <c r="G930"/>
    </row>
    <row r="931" spans="7:7" x14ac:dyDescent="0.35">
      <c r="G931"/>
    </row>
    <row r="932" spans="7:7" x14ac:dyDescent="0.35">
      <c r="G932"/>
    </row>
    <row r="933" spans="7:7" x14ac:dyDescent="0.35">
      <c r="G933"/>
    </row>
    <row r="934" spans="7:7" x14ac:dyDescent="0.35">
      <c r="G934"/>
    </row>
    <row r="935" spans="7:7" x14ac:dyDescent="0.35">
      <c r="G935"/>
    </row>
    <row r="936" spans="7:7" x14ac:dyDescent="0.35">
      <c r="G936"/>
    </row>
    <row r="937" spans="7:7" x14ac:dyDescent="0.35">
      <c r="G937"/>
    </row>
    <row r="938" spans="7:7" x14ac:dyDescent="0.35">
      <c r="G938"/>
    </row>
    <row r="939" spans="7:7" x14ac:dyDescent="0.35">
      <c r="G939"/>
    </row>
    <row r="940" spans="7:7" x14ac:dyDescent="0.35">
      <c r="G940"/>
    </row>
    <row r="941" spans="7:7" x14ac:dyDescent="0.35">
      <c r="G941"/>
    </row>
    <row r="942" spans="7:7" x14ac:dyDescent="0.35">
      <c r="G942"/>
    </row>
    <row r="943" spans="7:7" x14ac:dyDescent="0.35">
      <c r="G943"/>
    </row>
    <row r="944" spans="7:7" x14ac:dyDescent="0.35">
      <c r="G944"/>
    </row>
    <row r="945" spans="7:7" x14ac:dyDescent="0.35">
      <c r="G945"/>
    </row>
    <row r="946" spans="7:7" x14ac:dyDescent="0.35">
      <c r="G946"/>
    </row>
    <row r="947" spans="7:7" x14ac:dyDescent="0.35">
      <c r="G947"/>
    </row>
    <row r="948" spans="7:7" x14ac:dyDescent="0.35">
      <c r="G948"/>
    </row>
    <row r="949" spans="7:7" x14ac:dyDescent="0.35">
      <c r="G949"/>
    </row>
    <row r="950" spans="7:7" x14ac:dyDescent="0.35">
      <c r="G950"/>
    </row>
    <row r="951" spans="7:7" x14ac:dyDescent="0.35">
      <c r="G951"/>
    </row>
    <row r="952" spans="7:7" x14ac:dyDescent="0.35">
      <c r="G952"/>
    </row>
    <row r="953" spans="7:7" x14ac:dyDescent="0.35">
      <c r="G953"/>
    </row>
    <row r="954" spans="7:7" x14ac:dyDescent="0.35">
      <c r="G954"/>
    </row>
    <row r="955" spans="7:7" x14ac:dyDescent="0.35">
      <c r="G955"/>
    </row>
    <row r="956" spans="7:7" x14ac:dyDescent="0.35">
      <c r="G956"/>
    </row>
    <row r="957" spans="7:7" x14ac:dyDescent="0.35">
      <c r="G957"/>
    </row>
    <row r="958" spans="7:7" x14ac:dyDescent="0.35">
      <c r="G958"/>
    </row>
    <row r="959" spans="7:7" x14ac:dyDescent="0.35">
      <c r="G959"/>
    </row>
    <row r="960" spans="7:7" x14ac:dyDescent="0.35">
      <c r="G960"/>
    </row>
    <row r="961" spans="7:7" x14ac:dyDescent="0.35">
      <c r="G961"/>
    </row>
    <row r="962" spans="7:7" x14ac:dyDescent="0.35">
      <c r="G962"/>
    </row>
    <row r="963" spans="7:7" x14ac:dyDescent="0.35">
      <c r="G963"/>
    </row>
    <row r="964" spans="7:7" x14ac:dyDescent="0.35">
      <c r="G964"/>
    </row>
    <row r="965" spans="7:7" x14ac:dyDescent="0.35">
      <c r="G965"/>
    </row>
    <row r="966" spans="7:7" x14ac:dyDescent="0.35">
      <c r="G966"/>
    </row>
    <row r="967" spans="7:7" x14ac:dyDescent="0.35">
      <c r="G967"/>
    </row>
    <row r="968" spans="7:7" x14ac:dyDescent="0.35">
      <c r="G968"/>
    </row>
    <row r="969" spans="7:7" x14ac:dyDescent="0.35">
      <c r="G969"/>
    </row>
    <row r="970" spans="7:7" x14ac:dyDescent="0.35">
      <c r="G970"/>
    </row>
    <row r="971" spans="7:7" x14ac:dyDescent="0.35">
      <c r="G971"/>
    </row>
    <row r="972" spans="7:7" x14ac:dyDescent="0.35">
      <c r="G972"/>
    </row>
    <row r="973" spans="7:7" x14ac:dyDescent="0.35">
      <c r="G973"/>
    </row>
    <row r="974" spans="7:7" x14ac:dyDescent="0.35">
      <c r="G974"/>
    </row>
    <row r="975" spans="7:7" x14ac:dyDescent="0.35">
      <c r="G975"/>
    </row>
    <row r="976" spans="7:7" x14ac:dyDescent="0.35">
      <c r="G976"/>
    </row>
    <row r="977" spans="7:7" x14ac:dyDescent="0.35">
      <c r="G977"/>
    </row>
    <row r="978" spans="7:7" x14ac:dyDescent="0.35">
      <c r="G978"/>
    </row>
    <row r="979" spans="7:7" x14ac:dyDescent="0.35">
      <c r="G979"/>
    </row>
    <row r="980" spans="7:7" x14ac:dyDescent="0.35">
      <c r="G980"/>
    </row>
    <row r="981" spans="7:7" x14ac:dyDescent="0.35">
      <c r="G981"/>
    </row>
    <row r="982" spans="7:7" x14ac:dyDescent="0.35">
      <c r="G982"/>
    </row>
    <row r="983" spans="7:7" x14ac:dyDescent="0.35">
      <c r="G983"/>
    </row>
    <row r="984" spans="7:7" x14ac:dyDescent="0.35">
      <c r="G984"/>
    </row>
    <row r="985" spans="7:7" x14ac:dyDescent="0.35">
      <c r="G985"/>
    </row>
    <row r="986" spans="7:7" x14ac:dyDescent="0.35">
      <c r="G986"/>
    </row>
    <row r="987" spans="7:7" x14ac:dyDescent="0.35">
      <c r="G987"/>
    </row>
    <row r="988" spans="7:7" x14ac:dyDescent="0.35">
      <c r="G988"/>
    </row>
    <row r="989" spans="7:7" x14ac:dyDescent="0.35">
      <c r="G989"/>
    </row>
    <row r="990" spans="7:7" x14ac:dyDescent="0.35">
      <c r="G990"/>
    </row>
    <row r="991" spans="7:7" x14ac:dyDescent="0.35">
      <c r="G991"/>
    </row>
    <row r="992" spans="7:7" x14ac:dyDescent="0.35">
      <c r="G992"/>
    </row>
    <row r="993" spans="7:7" x14ac:dyDescent="0.35">
      <c r="G993"/>
    </row>
    <row r="994" spans="7:7" x14ac:dyDescent="0.35">
      <c r="G994"/>
    </row>
    <row r="995" spans="7:7" x14ac:dyDescent="0.35">
      <c r="G995"/>
    </row>
    <row r="996" spans="7:7" x14ac:dyDescent="0.35">
      <c r="G996"/>
    </row>
    <row r="997" spans="7:7" x14ac:dyDescent="0.35">
      <c r="G997"/>
    </row>
    <row r="998" spans="7:7" x14ac:dyDescent="0.35">
      <c r="G998"/>
    </row>
    <row r="999" spans="7:7" x14ac:dyDescent="0.35">
      <c r="G999"/>
    </row>
    <row r="1000" spans="7:7" x14ac:dyDescent="0.35">
      <c r="G1000"/>
    </row>
    <row r="1001" spans="7:7" x14ac:dyDescent="0.35">
      <c r="G1001"/>
    </row>
    <row r="1002" spans="7:7" x14ac:dyDescent="0.35">
      <c r="G1002"/>
    </row>
    <row r="1003" spans="7:7" x14ac:dyDescent="0.35">
      <c r="G1003"/>
    </row>
    <row r="1004" spans="7:7" x14ac:dyDescent="0.35">
      <c r="G1004"/>
    </row>
    <row r="1005" spans="7:7" x14ac:dyDescent="0.35">
      <c r="G1005"/>
    </row>
    <row r="1006" spans="7:7" x14ac:dyDescent="0.35">
      <c r="G1006"/>
    </row>
    <row r="1007" spans="7:7" x14ac:dyDescent="0.35">
      <c r="G1007"/>
    </row>
    <row r="1008" spans="7:7" x14ac:dyDescent="0.35">
      <c r="G1008"/>
    </row>
    <row r="1009" spans="7:7" x14ac:dyDescent="0.35">
      <c r="G1009"/>
    </row>
    <row r="1010" spans="7:7" x14ac:dyDescent="0.35">
      <c r="G1010"/>
    </row>
    <row r="1011" spans="7:7" x14ac:dyDescent="0.35">
      <c r="G1011"/>
    </row>
    <row r="1012" spans="7:7" x14ac:dyDescent="0.35">
      <c r="G1012"/>
    </row>
    <row r="1013" spans="7:7" x14ac:dyDescent="0.35">
      <c r="G1013"/>
    </row>
    <row r="1014" spans="7:7" x14ac:dyDescent="0.35">
      <c r="G1014"/>
    </row>
    <row r="1015" spans="7:7" x14ac:dyDescent="0.35">
      <c r="G1015"/>
    </row>
    <row r="1016" spans="7:7" x14ac:dyDescent="0.35">
      <c r="G1016"/>
    </row>
    <row r="1017" spans="7:7" x14ac:dyDescent="0.35">
      <c r="G1017"/>
    </row>
    <row r="1018" spans="7:7" x14ac:dyDescent="0.35">
      <c r="G1018"/>
    </row>
    <row r="1019" spans="7:7" x14ac:dyDescent="0.35">
      <c r="G1019"/>
    </row>
    <row r="1020" spans="7:7" x14ac:dyDescent="0.35">
      <c r="G1020"/>
    </row>
    <row r="1021" spans="7:7" x14ac:dyDescent="0.35">
      <c r="G1021"/>
    </row>
    <row r="1022" spans="7:7" x14ac:dyDescent="0.35">
      <c r="G1022"/>
    </row>
    <row r="1023" spans="7:7" x14ac:dyDescent="0.35">
      <c r="G1023"/>
    </row>
    <row r="1024" spans="7:7" x14ac:dyDescent="0.35">
      <c r="G1024"/>
    </row>
    <row r="1025" spans="7:7" x14ac:dyDescent="0.35">
      <c r="G1025"/>
    </row>
    <row r="1026" spans="7:7" x14ac:dyDescent="0.35">
      <c r="G1026"/>
    </row>
    <row r="1027" spans="7:7" x14ac:dyDescent="0.35">
      <c r="G1027"/>
    </row>
    <row r="1028" spans="7:7" x14ac:dyDescent="0.35">
      <c r="G1028"/>
    </row>
    <row r="1029" spans="7:7" x14ac:dyDescent="0.35">
      <c r="G1029"/>
    </row>
    <row r="1030" spans="7:7" x14ac:dyDescent="0.35">
      <c r="G1030"/>
    </row>
    <row r="1031" spans="7:7" x14ac:dyDescent="0.35">
      <c r="G1031"/>
    </row>
    <row r="1032" spans="7:7" x14ac:dyDescent="0.35">
      <c r="G1032"/>
    </row>
    <row r="1033" spans="7:7" x14ac:dyDescent="0.35">
      <c r="G1033"/>
    </row>
    <row r="1034" spans="7:7" x14ac:dyDescent="0.35">
      <c r="G1034"/>
    </row>
    <row r="1035" spans="7:7" x14ac:dyDescent="0.35">
      <c r="G1035"/>
    </row>
    <row r="1036" spans="7:7" x14ac:dyDescent="0.35">
      <c r="G1036"/>
    </row>
    <row r="1037" spans="7:7" x14ac:dyDescent="0.35">
      <c r="G1037"/>
    </row>
    <row r="1038" spans="7:7" x14ac:dyDescent="0.35">
      <c r="G1038"/>
    </row>
    <row r="1039" spans="7:7" x14ac:dyDescent="0.35">
      <c r="G1039"/>
    </row>
    <row r="1040" spans="7:7" x14ac:dyDescent="0.35">
      <c r="G1040"/>
    </row>
    <row r="1041" spans="7:7" x14ac:dyDescent="0.35">
      <c r="G1041"/>
    </row>
    <row r="1042" spans="7:7" x14ac:dyDescent="0.35">
      <c r="G1042"/>
    </row>
    <row r="1043" spans="7:7" x14ac:dyDescent="0.35">
      <c r="G1043"/>
    </row>
    <row r="1044" spans="7:7" x14ac:dyDescent="0.35">
      <c r="G1044"/>
    </row>
    <row r="1045" spans="7:7" x14ac:dyDescent="0.35">
      <c r="G1045"/>
    </row>
    <row r="1046" spans="7:7" x14ac:dyDescent="0.35">
      <c r="G1046"/>
    </row>
    <row r="1047" spans="7:7" x14ac:dyDescent="0.35">
      <c r="G1047"/>
    </row>
    <row r="1048" spans="7:7" x14ac:dyDescent="0.35">
      <c r="G1048"/>
    </row>
    <row r="1049" spans="7:7" x14ac:dyDescent="0.35">
      <c r="G1049"/>
    </row>
    <row r="1050" spans="7:7" x14ac:dyDescent="0.35">
      <c r="G1050"/>
    </row>
    <row r="1051" spans="7:7" x14ac:dyDescent="0.35">
      <c r="G1051"/>
    </row>
    <row r="1052" spans="7:7" x14ac:dyDescent="0.35">
      <c r="G1052"/>
    </row>
    <row r="1053" spans="7:7" x14ac:dyDescent="0.35">
      <c r="G1053"/>
    </row>
    <row r="1054" spans="7:7" x14ac:dyDescent="0.35">
      <c r="G1054"/>
    </row>
    <row r="1055" spans="7:7" x14ac:dyDescent="0.35">
      <c r="G1055"/>
    </row>
    <row r="1056" spans="7:7" x14ac:dyDescent="0.35">
      <c r="G1056"/>
    </row>
    <row r="1057" spans="7:7" x14ac:dyDescent="0.35">
      <c r="G1057"/>
    </row>
    <row r="1058" spans="7:7" x14ac:dyDescent="0.35">
      <c r="G1058"/>
    </row>
    <row r="1059" spans="7:7" x14ac:dyDescent="0.35">
      <c r="G1059"/>
    </row>
    <row r="1060" spans="7:7" x14ac:dyDescent="0.35">
      <c r="G1060"/>
    </row>
    <row r="1061" spans="7:7" x14ac:dyDescent="0.35">
      <c r="G1061"/>
    </row>
    <row r="1062" spans="7:7" x14ac:dyDescent="0.35">
      <c r="G1062"/>
    </row>
    <row r="1063" spans="7:7" x14ac:dyDescent="0.35">
      <c r="G1063"/>
    </row>
    <row r="1064" spans="7:7" x14ac:dyDescent="0.35">
      <c r="G1064"/>
    </row>
    <row r="1065" spans="7:7" x14ac:dyDescent="0.35">
      <c r="G1065"/>
    </row>
    <row r="1066" spans="7:7" x14ac:dyDescent="0.35">
      <c r="G1066"/>
    </row>
    <row r="1067" spans="7:7" x14ac:dyDescent="0.35">
      <c r="G1067"/>
    </row>
    <row r="1068" spans="7:7" x14ac:dyDescent="0.35">
      <c r="G1068"/>
    </row>
    <row r="1069" spans="7:7" x14ac:dyDescent="0.35">
      <c r="G1069"/>
    </row>
    <row r="1070" spans="7:7" x14ac:dyDescent="0.35">
      <c r="G1070"/>
    </row>
    <row r="1071" spans="7:7" x14ac:dyDescent="0.35">
      <c r="G1071"/>
    </row>
    <row r="1072" spans="7:7" x14ac:dyDescent="0.35">
      <c r="G1072"/>
    </row>
    <row r="1073" spans="7:7" x14ac:dyDescent="0.35">
      <c r="G1073"/>
    </row>
    <row r="1074" spans="7:7" x14ac:dyDescent="0.35">
      <c r="G1074"/>
    </row>
    <row r="1075" spans="7:7" x14ac:dyDescent="0.35">
      <c r="G1075"/>
    </row>
    <row r="1076" spans="7:7" x14ac:dyDescent="0.35">
      <c r="G1076"/>
    </row>
    <row r="1077" spans="7:7" x14ac:dyDescent="0.35">
      <c r="G1077"/>
    </row>
    <row r="1078" spans="7:7" x14ac:dyDescent="0.35">
      <c r="G1078"/>
    </row>
    <row r="1079" spans="7:7" x14ac:dyDescent="0.35">
      <c r="G1079"/>
    </row>
    <row r="1080" spans="7:7" x14ac:dyDescent="0.35">
      <c r="G1080"/>
    </row>
    <row r="1081" spans="7:7" x14ac:dyDescent="0.35">
      <c r="G1081"/>
    </row>
    <row r="1082" spans="7:7" x14ac:dyDescent="0.35">
      <c r="G1082"/>
    </row>
    <row r="1083" spans="7:7" x14ac:dyDescent="0.35">
      <c r="G1083"/>
    </row>
    <row r="1084" spans="7:7" x14ac:dyDescent="0.35">
      <c r="G1084"/>
    </row>
    <row r="1085" spans="7:7" x14ac:dyDescent="0.35">
      <c r="G1085"/>
    </row>
    <row r="1086" spans="7:7" x14ac:dyDescent="0.35">
      <c r="G1086"/>
    </row>
    <row r="1087" spans="7:7" x14ac:dyDescent="0.35">
      <c r="G1087"/>
    </row>
    <row r="1088" spans="7:7" x14ac:dyDescent="0.35">
      <c r="G1088"/>
    </row>
    <row r="1089" spans="7:7" x14ac:dyDescent="0.35">
      <c r="G1089"/>
    </row>
    <row r="1090" spans="7:7" x14ac:dyDescent="0.35">
      <c r="G1090"/>
    </row>
    <row r="1091" spans="7:7" x14ac:dyDescent="0.35">
      <c r="G1091"/>
    </row>
    <row r="1092" spans="7:7" x14ac:dyDescent="0.35">
      <c r="G1092"/>
    </row>
    <row r="1093" spans="7:7" x14ac:dyDescent="0.35">
      <c r="G1093"/>
    </row>
    <row r="1094" spans="7:7" x14ac:dyDescent="0.35">
      <c r="G1094"/>
    </row>
    <row r="1095" spans="7:7" x14ac:dyDescent="0.35">
      <c r="G1095"/>
    </row>
    <row r="1096" spans="7:7" x14ac:dyDescent="0.35">
      <c r="G1096"/>
    </row>
    <row r="1097" spans="7:7" x14ac:dyDescent="0.35">
      <c r="G1097"/>
    </row>
    <row r="1098" spans="7:7" x14ac:dyDescent="0.35">
      <c r="G1098"/>
    </row>
    <row r="1099" spans="7:7" x14ac:dyDescent="0.35">
      <c r="G1099"/>
    </row>
    <row r="1100" spans="7:7" x14ac:dyDescent="0.35">
      <c r="G1100"/>
    </row>
    <row r="1101" spans="7:7" x14ac:dyDescent="0.35">
      <c r="G1101"/>
    </row>
    <row r="1102" spans="7:7" x14ac:dyDescent="0.35">
      <c r="G1102"/>
    </row>
    <row r="1103" spans="7:7" x14ac:dyDescent="0.35">
      <c r="G1103"/>
    </row>
    <row r="1104" spans="7:7" x14ac:dyDescent="0.35">
      <c r="G1104"/>
    </row>
    <row r="1105" spans="7:7" x14ac:dyDescent="0.35">
      <c r="G1105"/>
    </row>
    <row r="1106" spans="7:7" x14ac:dyDescent="0.35">
      <c r="G1106"/>
    </row>
    <row r="1107" spans="7:7" x14ac:dyDescent="0.35">
      <c r="G1107"/>
    </row>
    <row r="1108" spans="7:7" x14ac:dyDescent="0.35">
      <c r="G1108"/>
    </row>
    <row r="1109" spans="7:7" x14ac:dyDescent="0.35">
      <c r="G1109"/>
    </row>
    <row r="1110" spans="7:7" x14ac:dyDescent="0.35">
      <c r="G1110"/>
    </row>
    <row r="1111" spans="7:7" x14ac:dyDescent="0.35">
      <c r="G1111"/>
    </row>
    <row r="1112" spans="7:7" x14ac:dyDescent="0.35">
      <c r="G1112"/>
    </row>
    <row r="1113" spans="7:7" x14ac:dyDescent="0.35">
      <c r="G1113"/>
    </row>
    <row r="1114" spans="7:7" x14ac:dyDescent="0.35">
      <c r="G1114"/>
    </row>
    <row r="1115" spans="7:7" x14ac:dyDescent="0.35">
      <c r="G1115"/>
    </row>
    <row r="1116" spans="7:7" x14ac:dyDescent="0.35">
      <c r="G1116"/>
    </row>
    <row r="1117" spans="7:7" x14ac:dyDescent="0.35">
      <c r="G1117"/>
    </row>
    <row r="1118" spans="7:7" x14ac:dyDescent="0.35">
      <c r="G1118"/>
    </row>
    <row r="1119" spans="7:7" x14ac:dyDescent="0.35">
      <c r="G1119"/>
    </row>
    <row r="1120" spans="7:7" x14ac:dyDescent="0.35">
      <c r="G1120"/>
    </row>
    <row r="1121" spans="7:7" x14ac:dyDescent="0.35">
      <c r="G1121"/>
    </row>
    <row r="1122" spans="7:7" x14ac:dyDescent="0.35">
      <c r="G1122"/>
    </row>
    <row r="1123" spans="7:7" x14ac:dyDescent="0.35">
      <c r="G1123"/>
    </row>
    <row r="1124" spans="7:7" x14ac:dyDescent="0.35">
      <c r="G1124"/>
    </row>
    <row r="1125" spans="7:7" x14ac:dyDescent="0.35">
      <c r="G1125"/>
    </row>
    <row r="1126" spans="7:7" x14ac:dyDescent="0.35">
      <c r="G1126"/>
    </row>
    <row r="1127" spans="7:7" x14ac:dyDescent="0.35">
      <c r="G1127"/>
    </row>
    <row r="1128" spans="7:7" x14ac:dyDescent="0.35">
      <c r="G1128"/>
    </row>
    <row r="1129" spans="7:7" x14ac:dyDescent="0.35">
      <c r="G1129"/>
    </row>
    <row r="1130" spans="7:7" x14ac:dyDescent="0.35">
      <c r="G1130"/>
    </row>
    <row r="1131" spans="7:7" x14ac:dyDescent="0.35">
      <c r="G1131"/>
    </row>
    <row r="1132" spans="7:7" x14ac:dyDescent="0.35">
      <c r="G1132"/>
    </row>
    <row r="1133" spans="7:7" x14ac:dyDescent="0.35">
      <c r="G1133"/>
    </row>
    <row r="1134" spans="7:7" x14ac:dyDescent="0.35">
      <c r="G1134"/>
    </row>
    <row r="1135" spans="7:7" x14ac:dyDescent="0.35">
      <c r="G1135"/>
    </row>
    <row r="1136" spans="7:7" x14ac:dyDescent="0.35">
      <c r="G1136"/>
    </row>
    <row r="1137" spans="7:7" x14ac:dyDescent="0.35">
      <c r="G1137"/>
    </row>
    <row r="1138" spans="7:7" x14ac:dyDescent="0.35">
      <c r="G1138"/>
    </row>
    <row r="1139" spans="7:7" x14ac:dyDescent="0.35">
      <c r="G1139"/>
    </row>
    <row r="1140" spans="7:7" x14ac:dyDescent="0.35">
      <c r="G1140"/>
    </row>
    <row r="1141" spans="7:7" x14ac:dyDescent="0.35">
      <c r="G1141"/>
    </row>
    <row r="1142" spans="7:7" x14ac:dyDescent="0.35">
      <c r="G1142"/>
    </row>
    <row r="1143" spans="7:7" x14ac:dyDescent="0.35">
      <c r="G1143"/>
    </row>
    <row r="1144" spans="7:7" x14ac:dyDescent="0.35">
      <c r="G1144"/>
    </row>
    <row r="1145" spans="7:7" x14ac:dyDescent="0.35">
      <c r="G1145"/>
    </row>
    <row r="1146" spans="7:7" x14ac:dyDescent="0.35">
      <c r="G1146"/>
    </row>
    <row r="1147" spans="7:7" x14ac:dyDescent="0.35">
      <c r="G1147"/>
    </row>
    <row r="1148" spans="7:7" x14ac:dyDescent="0.35">
      <c r="G1148"/>
    </row>
    <row r="1149" spans="7:7" x14ac:dyDescent="0.35">
      <c r="G1149"/>
    </row>
    <row r="1150" spans="7:7" x14ac:dyDescent="0.35">
      <c r="G1150"/>
    </row>
    <row r="1151" spans="7:7" x14ac:dyDescent="0.35">
      <c r="G1151"/>
    </row>
    <row r="1152" spans="7:7" x14ac:dyDescent="0.35">
      <c r="G1152"/>
    </row>
    <row r="1153" spans="7:7" x14ac:dyDescent="0.35">
      <c r="G1153"/>
    </row>
    <row r="1154" spans="7:7" x14ac:dyDescent="0.35">
      <c r="G1154"/>
    </row>
    <row r="1155" spans="7:7" x14ac:dyDescent="0.35">
      <c r="G1155"/>
    </row>
    <row r="1156" spans="7:7" x14ac:dyDescent="0.35">
      <c r="G1156"/>
    </row>
    <row r="1157" spans="7:7" x14ac:dyDescent="0.35">
      <c r="G1157"/>
    </row>
    <row r="1158" spans="7:7" x14ac:dyDescent="0.35">
      <c r="G1158"/>
    </row>
    <row r="1159" spans="7:7" x14ac:dyDescent="0.35">
      <c r="G1159"/>
    </row>
    <row r="1160" spans="7:7" x14ac:dyDescent="0.35">
      <c r="G1160"/>
    </row>
    <row r="1161" spans="7:7" x14ac:dyDescent="0.35">
      <c r="G1161"/>
    </row>
    <row r="1162" spans="7:7" x14ac:dyDescent="0.35">
      <c r="G1162"/>
    </row>
    <row r="1163" spans="7:7" x14ac:dyDescent="0.35">
      <c r="G1163"/>
    </row>
    <row r="1164" spans="7:7" x14ac:dyDescent="0.35">
      <c r="G1164"/>
    </row>
    <row r="1165" spans="7:7" x14ac:dyDescent="0.35">
      <c r="G1165"/>
    </row>
    <row r="1166" spans="7:7" x14ac:dyDescent="0.35">
      <c r="G1166"/>
    </row>
    <row r="1167" spans="7:7" x14ac:dyDescent="0.35">
      <c r="G1167"/>
    </row>
    <row r="1168" spans="7:7" x14ac:dyDescent="0.35">
      <c r="G1168"/>
    </row>
    <row r="1169" spans="7:7" x14ac:dyDescent="0.35">
      <c r="G1169"/>
    </row>
    <row r="1170" spans="7:7" x14ac:dyDescent="0.35">
      <c r="G1170"/>
    </row>
    <row r="1171" spans="7:7" x14ac:dyDescent="0.35">
      <c r="G1171"/>
    </row>
    <row r="1172" spans="7:7" x14ac:dyDescent="0.35">
      <c r="G1172"/>
    </row>
    <row r="1173" spans="7:7" x14ac:dyDescent="0.35">
      <c r="G1173"/>
    </row>
    <row r="1174" spans="7:7" x14ac:dyDescent="0.35">
      <c r="G1174"/>
    </row>
    <row r="1175" spans="7:7" x14ac:dyDescent="0.35">
      <c r="G1175"/>
    </row>
    <row r="1176" spans="7:7" x14ac:dyDescent="0.35">
      <c r="G1176"/>
    </row>
    <row r="1177" spans="7:7" x14ac:dyDescent="0.35">
      <c r="G1177"/>
    </row>
    <row r="1178" spans="7:7" x14ac:dyDescent="0.35">
      <c r="G1178"/>
    </row>
    <row r="1179" spans="7:7" x14ac:dyDescent="0.35">
      <c r="G1179"/>
    </row>
    <row r="1180" spans="7:7" x14ac:dyDescent="0.35">
      <c r="G1180"/>
    </row>
    <row r="1181" spans="7:7" x14ac:dyDescent="0.35">
      <c r="G1181"/>
    </row>
    <row r="1182" spans="7:7" x14ac:dyDescent="0.35">
      <c r="G1182"/>
    </row>
    <row r="1183" spans="7:7" x14ac:dyDescent="0.35">
      <c r="G1183"/>
    </row>
    <row r="1184" spans="7:7" x14ac:dyDescent="0.35">
      <c r="G1184"/>
    </row>
    <row r="1185" spans="7:7" x14ac:dyDescent="0.35">
      <c r="G1185"/>
    </row>
    <row r="1186" spans="7:7" x14ac:dyDescent="0.35">
      <c r="G1186"/>
    </row>
    <row r="1187" spans="7:7" x14ac:dyDescent="0.35">
      <c r="G1187"/>
    </row>
    <row r="1188" spans="7:7" x14ac:dyDescent="0.35">
      <c r="G1188"/>
    </row>
    <row r="1189" spans="7:7" x14ac:dyDescent="0.35">
      <c r="G1189"/>
    </row>
    <row r="1190" spans="7:7" x14ac:dyDescent="0.35">
      <c r="G1190"/>
    </row>
    <row r="1191" spans="7:7" x14ac:dyDescent="0.35">
      <c r="G1191"/>
    </row>
    <row r="1192" spans="7:7" x14ac:dyDescent="0.35">
      <c r="G1192"/>
    </row>
    <row r="1193" spans="7:7" x14ac:dyDescent="0.35">
      <c r="G1193"/>
    </row>
    <row r="1194" spans="7:7" x14ac:dyDescent="0.35">
      <c r="G1194"/>
    </row>
    <row r="1195" spans="7:7" x14ac:dyDescent="0.35">
      <c r="G1195"/>
    </row>
    <row r="1196" spans="7:7" x14ac:dyDescent="0.35">
      <c r="G1196"/>
    </row>
    <row r="1197" spans="7:7" x14ac:dyDescent="0.35">
      <c r="G1197"/>
    </row>
    <row r="1198" spans="7:7" x14ac:dyDescent="0.35">
      <c r="G1198"/>
    </row>
    <row r="1199" spans="7:7" x14ac:dyDescent="0.35">
      <c r="G1199"/>
    </row>
    <row r="1200" spans="7:7" x14ac:dyDescent="0.35">
      <c r="G1200"/>
    </row>
    <row r="1201" spans="7:7" x14ac:dyDescent="0.35">
      <c r="G1201"/>
    </row>
    <row r="1202" spans="7:7" x14ac:dyDescent="0.35">
      <c r="G1202"/>
    </row>
    <row r="1203" spans="7:7" x14ac:dyDescent="0.35">
      <c r="G1203"/>
    </row>
    <row r="1204" spans="7:7" x14ac:dyDescent="0.35">
      <c r="G1204"/>
    </row>
    <row r="1205" spans="7:7" x14ac:dyDescent="0.35">
      <c r="G1205"/>
    </row>
    <row r="1206" spans="7:7" x14ac:dyDescent="0.35">
      <c r="G1206"/>
    </row>
    <row r="1207" spans="7:7" x14ac:dyDescent="0.35">
      <c r="G1207"/>
    </row>
    <row r="1208" spans="7:7" x14ac:dyDescent="0.35">
      <c r="G1208"/>
    </row>
    <row r="1209" spans="7:7" x14ac:dyDescent="0.35">
      <c r="G1209"/>
    </row>
    <row r="1210" spans="7:7" x14ac:dyDescent="0.35">
      <c r="G1210"/>
    </row>
    <row r="1211" spans="7:7" x14ac:dyDescent="0.35">
      <c r="G1211"/>
    </row>
    <row r="1212" spans="7:7" x14ac:dyDescent="0.35">
      <c r="G1212"/>
    </row>
    <row r="1213" spans="7:7" x14ac:dyDescent="0.35">
      <c r="G1213"/>
    </row>
    <row r="1214" spans="7:7" x14ac:dyDescent="0.35">
      <c r="G1214"/>
    </row>
    <row r="1215" spans="7:7" x14ac:dyDescent="0.35">
      <c r="G1215"/>
    </row>
    <row r="1216" spans="7:7" x14ac:dyDescent="0.35">
      <c r="G1216"/>
    </row>
    <row r="1217" spans="7:7" x14ac:dyDescent="0.35">
      <c r="G1217"/>
    </row>
    <row r="1218" spans="7:7" x14ac:dyDescent="0.35">
      <c r="G1218"/>
    </row>
    <row r="1219" spans="7:7" x14ac:dyDescent="0.35">
      <c r="G1219"/>
    </row>
    <row r="1220" spans="7:7" x14ac:dyDescent="0.35">
      <c r="G1220"/>
    </row>
    <row r="1221" spans="7:7" x14ac:dyDescent="0.35">
      <c r="G1221"/>
    </row>
    <row r="1222" spans="7:7" x14ac:dyDescent="0.35">
      <c r="G1222"/>
    </row>
    <row r="1223" spans="7:7" x14ac:dyDescent="0.35">
      <c r="G1223"/>
    </row>
    <row r="1224" spans="7:7" x14ac:dyDescent="0.35">
      <c r="G1224"/>
    </row>
    <row r="1225" spans="7:7" x14ac:dyDescent="0.35">
      <c r="G1225"/>
    </row>
    <row r="1226" spans="7:7" x14ac:dyDescent="0.35">
      <c r="G1226"/>
    </row>
    <row r="1227" spans="7:7" x14ac:dyDescent="0.35">
      <c r="G1227"/>
    </row>
    <row r="1228" spans="7:7" x14ac:dyDescent="0.35">
      <c r="G1228"/>
    </row>
    <row r="1229" spans="7:7" x14ac:dyDescent="0.35">
      <c r="G1229"/>
    </row>
    <row r="1230" spans="7:7" x14ac:dyDescent="0.35">
      <c r="G1230"/>
    </row>
    <row r="1231" spans="7:7" x14ac:dyDescent="0.35">
      <c r="G1231"/>
    </row>
    <row r="1232" spans="7:7" x14ac:dyDescent="0.35">
      <c r="G1232"/>
    </row>
    <row r="1233" spans="7:7" x14ac:dyDescent="0.35">
      <c r="G1233"/>
    </row>
    <row r="1234" spans="7:7" x14ac:dyDescent="0.35">
      <c r="G1234"/>
    </row>
    <row r="1235" spans="7:7" x14ac:dyDescent="0.35">
      <c r="G1235"/>
    </row>
    <row r="1236" spans="7:7" x14ac:dyDescent="0.35">
      <c r="G1236"/>
    </row>
    <row r="1237" spans="7:7" x14ac:dyDescent="0.35">
      <c r="G1237"/>
    </row>
    <row r="1238" spans="7:7" x14ac:dyDescent="0.35">
      <c r="G1238"/>
    </row>
    <row r="1239" spans="7:7" x14ac:dyDescent="0.35">
      <c r="G1239"/>
    </row>
    <row r="1240" spans="7:7" x14ac:dyDescent="0.35">
      <c r="G1240"/>
    </row>
    <row r="1241" spans="7:7" x14ac:dyDescent="0.35">
      <c r="G1241"/>
    </row>
    <row r="1242" spans="7:7" x14ac:dyDescent="0.35">
      <c r="G1242"/>
    </row>
    <row r="1243" spans="7:7" x14ac:dyDescent="0.35">
      <c r="G1243"/>
    </row>
    <row r="1244" spans="7:7" x14ac:dyDescent="0.35">
      <c r="G1244"/>
    </row>
    <row r="1245" spans="7:7" x14ac:dyDescent="0.35">
      <c r="G1245"/>
    </row>
    <row r="1246" spans="7:7" x14ac:dyDescent="0.35">
      <c r="G1246"/>
    </row>
    <row r="1247" spans="7:7" x14ac:dyDescent="0.35">
      <c r="G1247"/>
    </row>
    <row r="1248" spans="7:7" x14ac:dyDescent="0.35">
      <c r="G1248"/>
    </row>
    <row r="1249" spans="7:7" x14ac:dyDescent="0.35">
      <c r="G1249"/>
    </row>
    <row r="1250" spans="7:7" x14ac:dyDescent="0.35">
      <c r="G1250"/>
    </row>
    <row r="1251" spans="7:7" x14ac:dyDescent="0.35">
      <c r="G1251"/>
    </row>
    <row r="1252" spans="7:7" x14ac:dyDescent="0.35">
      <c r="G1252"/>
    </row>
    <row r="1253" spans="7:7" x14ac:dyDescent="0.35">
      <c r="G1253"/>
    </row>
    <row r="1254" spans="7:7" x14ac:dyDescent="0.35">
      <c r="G1254"/>
    </row>
    <row r="1255" spans="7:7" x14ac:dyDescent="0.35">
      <c r="G1255"/>
    </row>
    <row r="1256" spans="7:7" x14ac:dyDescent="0.35">
      <c r="G1256"/>
    </row>
    <row r="1257" spans="7:7" x14ac:dyDescent="0.35">
      <c r="G1257"/>
    </row>
    <row r="1258" spans="7:7" x14ac:dyDescent="0.35">
      <c r="G1258"/>
    </row>
    <row r="1259" spans="7:7" x14ac:dyDescent="0.35">
      <c r="G1259"/>
    </row>
    <row r="1260" spans="7:7" x14ac:dyDescent="0.35">
      <c r="G1260"/>
    </row>
    <row r="1261" spans="7:7" x14ac:dyDescent="0.35">
      <c r="G1261"/>
    </row>
    <row r="1262" spans="7:7" x14ac:dyDescent="0.35">
      <c r="G1262"/>
    </row>
    <row r="1263" spans="7:7" x14ac:dyDescent="0.35">
      <c r="G1263"/>
    </row>
    <row r="1264" spans="7:7" x14ac:dyDescent="0.35">
      <c r="G1264"/>
    </row>
    <row r="1265" spans="7:7" x14ac:dyDescent="0.35">
      <c r="G1265"/>
    </row>
    <row r="1266" spans="7:7" x14ac:dyDescent="0.35">
      <c r="G1266"/>
    </row>
    <row r="1267" spans="7:7" x14ac:dyDescent="0.35">
      <c r="G1267"/>
    </row>
    <row r="1268" spans="7:7" x14ac:dyDescent="0.35">
      <c r="G1268"/>
    </row>
    <row r="1269" spans="7:7" x14ac:dyDescent="0.35">
      <c r="G1269"/>
    </row>
    <row r="1270" spans="7:7" x14ac:dyDescent="0.35">
      <c r="G1270"/>
    </row>
    <row r="1271" spans="7:7" x14ac:dyDescent="0.35">
      <c r="G1271"/>
    </row>
    <row r="1272" spans="7:7" x14ac:dyDescent="0.35">
      <c r="G1272"/>
    </row>
    <row r="1273" spans="7:7" x14ac:dyDescent="0.35">
      <c r="G1273"/>
    </row>
    <row r="1274" spans="7:7" x14ac:dyDescent="0.35">
      <c r="G1274"/>
    </row>
    <row r="1275" spans="7:7" x14ac:dyDescent="0.35">
      <c r="G1275"/>
    </row>
    <row r="1276" spans="7:7" x14ac:dyDescent="0.35">
      <c r="G1276"/>
    </row>
    <row r="1277" spans="7:7" x14ac:dyDescent="0.35">
      <c r="G1277"/>
    </row>
    <row r="1278" spans="7:7" x14ac:dyDescent="0.35">
      <c r="G1278"/>
    </row>
    <row r="1279" spans="7:7" x14ac:dyDescent="0.35">
      <c r="G1279"/>
    </row>
    <row r="1280" spans="7:7" x14ac:dyDescent="0.35">
      <c r="G1280"/>
    </row>
    <row r="1281" spans="7:7" x14ac:dyDescent="0.35">
      <c r="G1281"/>
    </row>
    <row r="1282" spans="7:7" x14ac:dyDescent="0.35">
      <c r="G1282"/>
    </row>
    <row r="1283" spans="7:7" x14ac:dyDescent="0.35">
      <c r="G1283"/>
    </row>
    <row r="1284" spans="7:7" x14ac:dyDescent="0.35">
      <c r="G1284"/>
    </row>
    <row r="1285" spans="7:7" x14ac:dyDescent="0.35">
      <c r="G1285"/>
    </row>
    <row r="1286" spans="7:7" x14ac:dyDescent="0.35">
      <c r="G1286"/>
    </row>
    <row r="1287" spans="7:7" x14ac:dyDescent="0.35">
      <c r="G1287"/>
    </row>
    <row r="1288" spans="7:7" x14ac:dyDescent="0.35">
      <c r="G1288"/>
    </row>
    <row r="1289" spans="7:7" x14ac:dyDescent="0.35">
      <c r="G1289"/>
    </row>
    <row r="1290" spans="7:7" x14ac:dyDescent="0.35">
      <c r="G1290"/>
    </row>
    <row r="1291" spans="7:7" x14ac:dyDescent="0.35">
      <c r="G1291"/>
    </row>
    <row r="1292" spans="7:7" x14ac:dyDescent="0.35">
      <c r="G1292"/>
    </row>
    <row r="1293" spans="7:7" x14ac:dyDescent="0.35">
      <c r="G1293"/>
    </row>
    <row r="1294" spans="7:7" x14ac:dyDescent="0.35">
      <c r="G1294"/>
    </row>
    <row r="1295" spans="7:7" x14ac:dyDescent="0.35">
      <c r="G1295"/>
    </row>
    <row r="1296" spans="7:7" x14ac:dyDescent="0.35">
      <c r="G1296"/>
    </row>
    <row r="1297" spans="7:7" x14ac:dyDescent="0.35">
      <c r="G1297"/>
    </row>
    <row r="1298" spans="7:7" x14ac:dyDescent="0.35">
      <c r="G1298"/>
    </row>
    <row r="1299" spans="7:7" x14ac:dyDescent="0.35">
      <c r="G1299"/>
    </row>
    <row r="1300" spans="7:7" x14ac:dyDescent="0.35">
      <c r="G1300"/>
    </row>
    <row r="1301" spans="7:7" x14ac:dyDescent="0.35">
      <c r="G1301"/>
    </row>
    <row r="1302" spans="7:7" x14ac:dyDescent="0.35">
      <c r="G1302"/>
    </row>
    <row r="1303" spans="7:7" x14ac:dyDescent="0.35">
      <c r="G1303"/>
    </row>
    <row r="1304" spans="7:7" x14ac:dyDescent="0.35">
      <c r="G1304"/>
    </row>
    <row r="1305" spans="7:7" x14ac:dyDescent="0.35">
      <c r="G1305"/>
    </row>
    <row r="1306" spans="7:7" x14ac:dyDescent="0.35">
      <c r="G1306"/>
    </row>
    <row r="1307" spans="7:7" x14ac:dyDescent="0.35">
      <c r="G1307"/>
    </row>
    <row r="1308" spans="7:7" x14ac:dyDescent="0.35">
      <c r="G1308"/>
    </row>
    <row r="1309" spans="7:7" x14ac:dyDescent="0.35">
      <c r="G1309"/>
    </row>
    <row r="1310" spans="7:7" x14ac:dyDescent="0.35">
      <c r="G1310"/>
    </row>
    <row r="1311" spans="7:7" x14ac:dyDescent="0.35">
      <c r="G1311"/>
    </row>
    <row r="1312" spans="7:7" x14ac:dyDescent="0.35">
      <c r="G1312"/>
    </row>
    <row r="1313" spans="7:7" x14ac:dyDescent="0.35">
      <c r="G1313"/>
    </row>
    <row r="1314" spans="7:7" x14ac:dyDescent="0.35">
      <c r="G1314"/>
    </row>
    <row r="1315" spans="7:7" x14ac:dyDescent="0.35">
      <c r="G1315"/>
    </row>
    <row r="1316" spans="7:7" x14ac:dyDescent="0.35">
      <c r="G1316"/>
    </row>
    <row r="1317" spans="7:7" x14ac:dyDescent="0.35">
      <c r="G1317"/>
    </row>
    <row r="1318" spans="7:7" x14ac:dyDescent="0.35">
      <c r="G1318"/>
    </row>
    <row r="1319" spans="7:7" x14ac:dyDescent="0.35">
      <c r="G1319"/>
    </row>
    <row r="1320" spans="7:7" x14ac:dyDescent="0.35">
      <c r="G1320"/>
    </row>
    <row r="1321" spans="7:7" x14ac:dyDescent="0.35">
      <c r="G1321"/>
    </row>
    <row r="1322" spans="7:7" x14ac:dyDescent="0.35">
      <c r="G1322"/>
    </row>
    <row r="1323" spans="7:7" x14ac:dyDescent="0.35">
      <c r="G1323"/>
    </row>
    <row r="1324" spans="7:7" x14ac:dyDescent="0.35">
      <c r="G1324"/>
    </row>
    <row r="1325" spans="7:7" x14ac:dyDescent="0.35">
      <c r="G1325"/>
    </row>
    <row r="1326" spans="7:7" x14ac:dyDescent="0.35">
      <c r="G1326"/>
    </row>
    <row r="1327" spans="7:7" x14ac:dyDescent="0.35">
      <c r="G1327"/>
    </row>
    <row r="1328" spans="7:7" x14ac:dyDescent="0.35">
      <c r="G1328"/>
    </row>
    <row r="1329" spans="7:7" x14ac:dyDescent="0.35">
      <c r="G1329"/>
    </row>
    <row r="1330" spans="7:7" x14ac:dyDescent="0.35">
      <c r="G1330"/>
    </row>
    <row r="1331" spans="7:7" x14ac:dyDescent="0.35">
      <c r="G1331"/>
    </row>
    <row r="1332" spans="7:7" x14ac:dyDescent="0.35">
      <c r="G1332"/>
    </row>
    <row r="1333" spans="7:7" x14ac:dyDescent="0.35">
      <c r="G1333"/>
    </row>
    <row r="1334" spans="7:7" x14ac:dyDescent="0.35">
      <c r="G1334"/>
    </row>
    <row r="1335" spans="7:7" x14ac:dyDescent="0.35">
      <c r="G1335"/>
    </row>
    <row r="1336" spans="7:7" x14ac:dyDescent="0.35">
      <c r="G1336"/>
    </row>
    <row r="1337" spans="7:7" x14ac:dyDescent="0.35">
      <c r="G1337"/>
    </row>
    <row r="1338" spans="7:7" x14ac:dyDescent="0.35">
      <c r="G1338"/>
    </row>
    <row r="1339" spans="7:7" x14ac:dyDescent="0.35">
      <c r="G1339"/>
    </row>
    <row r="1340" spans="7:7" x14ac:dyDescent="0.35">
      <c r="G1340"/>
    </row>
    <row r="1341" spans="7:7" x14ac:dyDescent="0.35">
      <c r="G1341"/>
    </row>
    <row r="1342" spans="7:7" x14ac:dyDescent="0.35">
      <c r="G1342"/>
    </row>
    <row r="1343" spans="7:7" x14ac:dyDescent="0.35">
      <c r="G1343"/>
    </row>
    <row r="1344" spans="7:7" x14ac:dyDescent="0.35">
      <c r="G1344"/>
    </row>
    <row r="1345" spans="7:7" x14ac:dyDescent="0.35">
      <c r="G1345"/>
    </row>
    <row r="1346" spans="7:7" x14ac:dyDescent="0.35">
      <c r="G1346"/>
    </row>
    <row r="1347" spans="7:7" x14ac:dyDescent="0.35">
      <c r="G1347"/>
    </row>
    <row r="1348" spans="7:7" x14ac:dyDescent="0.35">
      <c r="G1348"/>
    </row>
    <row r="1349" spans="7:7" x14ac:dyDescent="0.35">
      <c r="G1349"/>
    </row>
    <row r="1350" spans="7:7" x14ac:dyDescent="0.35">
      <c r="G1350"/>
    </row>
    <row r="1351" spans="7:7" x14ac:dyDescent="0.35">
      <c r="G1351"/>
    </row>
    <row r="1352" spans="7:7" x14ac:dyDescent="0.35">
      <c r="G1352"/>
    </row>
    <row r="1353" spans="7:7" x14ac:dyDescent="0.35">
      <c r="G1353"/>
    </row>
    <row r="1354" spans="7:7" x14ac:dyDescent="0.35">
      <c r="G1354"/>
    </row>
    <row r="1355" spans="7:7" x14ac:dyDescent="0.35">
      <c r="G1355"/>
    </row>
    <row r="1356" spans="7:7" x14ac:dyDescent="0.35">
      <c r="G1356"/>
    </row>
    <row r="1357" spans="7:7" x14ac:dyDescent="0.35">
      <c r="G1357"/>
    </row>
    <row r="1358" spans="7:7" x14ac:dyDescent="0.35">
      <c r="G1358"/>
    </row>
    <row r="1359" spans="7:7" x14ac:dyDescent="0.35">
      <c r="G1359"/>
    </row>
    <row r="1360" spans="7:7" x14ac:dyDescent="0.35">
      <c r="G1360"/>
    </row>
    <row r="1361" spans="7:7" x14ac:dyDescent="0.35">
      <c r="G1361"/>
    </row>
    <row r="1362" spans="7:7" x14ac:dyDescent="0.35">
      <c r="G1362"/>
    </row>
    <row r="1363" spans="7:7" x14ac:dyDescent="0.35">
      <c r="G1363"/>
    </row>
    <row r="1364" spans="7:7" x14ac:dyDescent="0.35">
      <c r="G1364"/>
    </row>
    <row r="1365" spans="7:7" x14ac:dyDescent="0.35">
      <c r="G1365"/>
    </row>
    <row r="1366" spans="7:7" x14ac:dyDescent="0.35">
      <c r="G1366"/>
    </row>
    <row r="1367" spans="7:7" x14ac:dyDescent="0.35">
      <c r="G1367"/>
    </row>
    <row r="1368" spans="7:7" x14ac:dyDescent="0.35">
      <c r="G1368"/>
    </row>
    <row r="1369" spans="7:7" x14ac:dyDescent="0.35">
      <c r="G1369"/>
    </row>
    <row r="1370" spans="7:7" x14ac:dyDescent="0.35">
      <c r="G1370"/>
    </row>
    <row r="1371" spans="7:7" x14ac:dyDescent="0.35">
      <c r="G1371"/>
    </row>
    <row r="1372" spans="7:7" x14ac:dyDescent="0.35">
      <c r="G1372"/>
    </row>
    <row r="1373" spans="7:7" x14ac:dyDescent="0.35">
      <c r="G1373"/>
    </row>
    <row r="1374" spans="7:7" x14ac:dyDescent="0.35">
      <c r="G1374"/>
    </row>
    <row r="1375" spans="7:7" x14ac:dyDescent="0.35">
      <c r="G1375"/>
    </row>
    <row r="1376" spans="7:7" x14ac:dyDescent="0.35">
      <c r="G1376"/>
    </row>
    <row r="1377" spans="7:7" x14ac:dyDescent="0.35">
      <c r="G1377"/>
    </row>
    <row r="1378" spans="7:7" x14ac:dyDescent="0.35">
      <c r="G1378"/>
    </row>
    <row r="1379" spans="7:7" x14ac:dyDescent="0.35">
      <c r="G1379"/>
    </row>
    <row r="1380" spans="7:7" x14ac:dyDescent="0.35">
      <c r="G1380"/>
    </row>
    <row r="1381" spans="7:7" x14ac:dyDescent="0.35">
      <c r="G1381"/>
    </row>
    <row r="1382" spans="7:7" x14ac:dyDescent="0.35">
      <c r="G1382"/>
    </row>
    <row r="1383" spans="7:7" x14ac:dyDescent="0.35">
      <c r="G1383"/>
    </row>
    <row r="1384" spans="7:7" x14ac:dyDescent="0.35">
      <c r="G1384"/>
    </row>
    <row r="1385" spans="7:7" x14ac:dyDescent="0.35">
      <c r="G1385"/>
    </row>
    <row r="1386" spans="7:7" x14ac:dyDescent="0.35">
      <c r="G1386"/>
    </row>
    <row r="1387" spans="7:7" x14ac:dyDescent="0.35">
      <c r="G1387"/>
    </row>
    <row r="1388" spans="7:7" x14ac:dyDescent="0.35">
      <c r="G1388"/>
    </row>
    <row r="1389" spans="7:7" x14ac:dyDescent="0.35">
      <c r="G1389"/>
    </row>
    <row r="1390" spans="7:7" x14ac:dyDescent="0.35">
      <c r="G1390"/>
    </row>
    <row r="1391" spans="7:7" x14ac:dyDescent="0.35">
      <c r="G1391"/>
    </row>
    <row r="1392" spans="7:7" x14ac:dyDescent="0.35">
      <c r="G1392"/>
    </row>
    <row r="1393" spans="7:7" x14ac:dyDescent="0.35">
      <c r="G1393"/>
    </row>
    <row r="1394" spans="7:7" x14ac:dyDescent="0.35">
      <c r="G1394"/>
    </row>
    <row r="1395" spans="7:7" x14ac:dyDescent="0.35">
      <c r="G1395"/>
    </row>
    <row r="1396" spans="7:7" x14ac:dyDescent="0.35">
      <c r="G1396"/>
    </row>
    <row r="1397" spans="7:7" x14ac:dyDescent="0.35">
      <c r="G1397"/>
    </row>
    <row r="1398" spans="7:7" x14ac:dyDescent="0.35">
      <c r="G1398"/>
    </row>
    <row r="1399" spans="7:7" x14ac:dyDescent="0.35">
      <c r="G1399"/>
    </row>
    <row r="1400" spans="7:7" x14ac:dyDescent="0.35">
      <c r="G1400"/>
    </row>
    <row r="1401" spans="7:7" x14ac:dyDescent="0.35">
      <c r="G1401"/>
    </row>
    <row r="1402" spans="7:7" x14ac:dyDescent="0.35">
      <c r="G1402"/>
    </row>
    <row r="1403" spans="7:7" x14ac:dyDescent="0.35">
      <c r="G1403"/>
    </row>
    <row r="1404" spans="7:7" x14ac:dyDescent="0.35">
      <c r="G1404"/>
    </row>
    <row r="1405" spans="7:7" x14ac:dyDescent="0.35">
      <c r="G1405"/>
    </row>
    <row r="1406" spans="7:7" x14ac:dyDescent="0.35">
      <c r="G1406"/>
    </row>
    <row r="1407" spans="7:7" x14ac:dyDescent="0.35">
      <c r="G1407"/>
    </row>
    <row r="1408" spans="7:7" x14ac:dyDescent="0.35">
      <c r="G1408"/>
    </row>
    <row r="1409" spans="7:7" x14ac:dyDescent="0.35">
      <c r="G1409"/>
    </row>
    <row r="1410" spans="7:7" x14ac:dyDescent="0.35">
      <c r="G1410"/>
    </row>
    <row r="1411" spans="7:7" x14ac:dyDescent="0.35">
      <c r="G1411"/>
    </row>
    <row r="1412" spans="7:7" x14ac:dyDescent="0.35">
      <c r="G1412"/>
    </row>
    <row r="1413" spans="7:7" x14ac:dyDescent="0.35">
      <c r="G1413"/>
    </row>
    <row r="1414" spans="7:7" x14ac:dyDescent="0.35">
      <c r="G1414"/>
    </row>
    <row r="1415" spans="7:7" x14ac:dyDescent="0.35">
      <c r="G1415"/>
    </row>
    <row r="1416" spans="7:7" x14ac:dyDescent="0.35">
      <c r="G1416"/>
    </row>
    <row r="1417" spans="7:7" x14ac:dyDescent="0.35">
      <c r="G1417"/>
    </row>
    <row r="1418" spans="7:7" x14ac:dyDescent="0.35">
      <c r="G1418"/>
    </row>
    <row r="1419" spans="7:7" x14ac:dyDescent="0.35">
      <c r="G1419"/>
    </row>
    <row r="1420" spans="7:7" x14ac:dyDescent="0.35">
      <c r="G1420"/>
    </row>
    <row r="1421" spans="7:7" x14ac:dyDescent="0.35">
      <c r="G1421"/>
    </row>
    <row r="1422" spans="7:7" x14ac:dyDescent="0.35">
      <c r="G1422"/>
    </row>
    <row r="1423" spans="7:7" x14ac:dyDescent="0.35">
      <c r="G1423"/>
    </row>
    <row r="1424" spans="7:7" x14ac:dyDescent="0.35">
      <c r="G1424"/>
    </row>
    <row r="1425" spans="7:7" x14ac:dyDescent="0.35">
      <c r="G1425"/>
    </row>
    <row r="1426" spans="7:7" x14ac:dyDescent="0.35">
      <c r="G1426"/>
    </row>
    <row r="1427" spans="7:7" x14ac:dyDescent="0.35">
      <c r="G1427"/>
    </row>
    <row r="1428" spans="7:7" x14ac:dyDescent="0.35">
      <c r="G1428"/>
    </row>
    <row r="1429" spans="7:7" x14ac:dyDescent="0.35">
      <c r="G1429"/>
    </row>
    <row r="1430" spans="7:7" x14ac:dyDescent="0.35">
      <c r="G1430"/>
    </row>
    <row r="1431" spans="7:7" x14ac:dyDescent="0.35">
      <c r="G1431"/>
    </row>
    <row r="1432" spans="7:7" x14ac:dyDescent="0.35">
      <c r="G1432"/>
    </row>
    <row r="1433" spans="7:7" x14ac:dyDescent="0.35">
      <c r="G1433"/>
    </row>
    <row r="1434" spans="7:7" x14ac:dyDescent="0.35">
      <c r="G1434"/>
    </row>
    <row r="1435" spans="7:7" x14ac:dyDescent="0.35">
      <c r="G1435"/>
    </row>
    <row r="1436" spans="7:7" x14ac:dyDescent="0.35">
      <c r="G1436"/>
    </row>
    <row r="1437" spans="7:7" x14ac:dyDescent="0.35">
      <c r="G1437"/>
    </row>
    <row r="1438" spans="7:7" x14ac:dyDescent="0.35">
      <c r="G1438"/>
    </row>
    <row r="1439" spans="7:7" x14ac:dyDescent="0.35">
      <c r="G1439"/>
    </row>
    <row r="1440" spans="7:7" x14ac:dyDescent="0.35">
      <c r="G1440"/>
    </row>
    <row r="1441" spans="7:7" x14ac:dyDescent="0.35">
      <c r="G1441"/>
    </row>
    <row r="1442" spans="7:7" x14ac:dyDescent="0.35">
      <c r="G1442"/>
    </row>
    <row r="1443" spans="7:7" x14ac:dyDescent="0.35">
      <c r="G1443"/>
    </row>
    <row r="1444" spans="7:7" x14ac:dyDescent="0.35">
      <c r="G1444"/>
    </row>
    <row r="1445" spans="7:7" x14ac:dyDescent="0.35">
      <c r="G1445"/>
    </row>
    <row r="1446" spans="7:7" x14ac:dyDescent="0.35">
      <c r="G1446"/>
    </row>
    <row r="1447" spans="7:7" x14ac:dyDescent="0.35">
      <c r="G1447"/>
    </row>
    <row r="1448" spans="7:7" x14ac:dyDescent="0.35">
      <c r="G1448"/>
    </row>
    <row r="1449" spans="7:7" x14ac:dyDescent="0.35">
      <c r="G1449"/>
    </row>
    <row r="1450" spans="7:7" x14ac:dyDescent="0.35">
      <c r="G1450"/>
    </row>
    <row r="1451" spans="7:7" x14ac:dyDescent="0.35">
      <c r="G1451"/>
    </row>
    <row r="1452" spans="7:7" x14ac:dyDescent="0.35">
      <c r="G1452"/>
    </row>
    <row r="1453" spans="7:7" x14ac:dyDescent="0.35">
      <c r="G1453"/>
    </row>
    <row r="1454" spans="7:7" x14ac:dyDescent="0.35">
      <c r="G1454"/>
    </row>
    <row r="1455" spans="7:7" x14ac:dyDescent="0.35">
      <c r="G1455"/>
    </row>
    <row r="1456" spans="7:7" x14ac:dyDescent="0.35">
      <c r="G1456"/>
    </row>
    <row r="1457" spans="7:7" x14ac:dyDescent="0.35">
      <c r="G1457"/>
    </row>
    <row r="1458" spans="7:7" x14ac:dyDescent="0.35">
      <c r="G1458"/>
    </row>
    <row r="1459" spans="7:7" x14ac:dyDescent="0.35">
      <c r="G1459"/>
    </row>
    <row r="1460" spans="7:7" x14ac:dyDescent="0.35">
      <c r="G1460"/>
    </row>
    <row r="1461" spans="7:7" x14ac:dyDescent="0.35">
      <c r="G1461"/>
    </row>
    <row r="1462" spans="7:7" x14ac:dyDescent="0.35">
      <c r="G1462"/>
    </row>
    <row r="1463" spans="7:7" x14ac:dyDescent="0.35">
      <c r="G1463"/>
    </row>
    <row r="1464" spans="7:7" x14ac:dyDescent="0.35">
      <c r="G1464"/>
    </row>
    <row r="1465" spans="7:7" x14ac:dyDescent="0.35">
      <c r="G1465"/>
    </row>
    <row r="1466" spans="7:7" x14ac:dyDescent="0.35">
      <c r="G1466"/>
    </row>
    <row r="1467" spans="7:7" x14ac:dyDescent="0.35">
      <c r="G1467"/>
    </row>
    <row r="1468" spans="7:7" x14ac:dyDescent="0.35">
      <c r="G1468"/>
    </row>
    <row r="1469" spans="7:7" x14ac:dyDescent="0.35">
      <c r="G1469"/>
    </row>
    <row r="1470" spans="7:7" x14ac:dyDescent="0.35">
      <c r="G1470"/>
    </row>
    <row r="1471" spans="7:7" x14ac:dyDescent="0.35">
      <c r="G1471"/>
    </row>
    <row r="1472" spans="7:7" x14ac:dyDescent="0.35">
      <c r="G1472"/>
    </row>
    <row r="1473" spans="7:7" x14ac:dyDescent="0.35">
      <c r="G1473"/>
    </row>
    <row r="1474" spans="7:7" x14ac:dyDescent="0.35">
      <c r="G1474"/>
    </row>
    <row r="1475" spans="7:7" x14ac:dyDescent="0.35">
      <c r="G1475"/>
    </row>
    <row r="1476" spans="7:7" x14ac:dyDescent="0.35">
      <c r="G1476"/>
    </row>
    <row r="1477" spans="7:7" x14ac:dyDescent="0.35">
      <c r="G1477"/>
    </row>
    <row r="1478" spans="7:7" x14ac:dyDescent="0.35">
      <c r="G1478"/>
    </row>
    <row r="1479" spans="7:7" x14ac:dyDescent="0.35">
      <c r="G1479"/>
    </row>
    <row r="1480" spans="7:7" x14ac:dyDescent="0.35">
      <c r="G1480"/>
    </row>
    <row r="1481" spans="7:7" x14ac:dyDescent="0.35">
      <c r="G1481"/>
    </row>
    <row r="1482" spans="7:7" x14ac:dyDescent="0.35">
      <c r="G1482"/>
    </row>
    <row r="1483" spans="7:7" x14ac:dyDescent="0.35">
      <c r="G1483"/>
    </row>
    <row r="1484" spans="7:7" x14ac:dyDescent="0.35">
      <c r="G1484"/>
    </row>
    <row r="1485" spans="7:7" x14ac:dyDescent="0.35">
      <c r="G1485"/>
    </row>
    <row r="1486" spans="7:7" x14ac:dyDescent="0.35">
      <c r="G1486"/>
    </row>
    <row r="1487" spans="7:7" x14ac:dyDescent="0.35">
      <c r="G1487"/>
    </row>
    <row r="1488" spans="7:7" x14ac:dyDescent="0.35">
      <c r="G1488"/>
    </row>
    <row r="1489" spans="7:7" x14ac:dyDescent="0.35">
      <c r="G1489"/>
    </row>
    <row r="1490" spans="7:7" x14ac:dyDescent="0.35">
      <c r="G1490"/>
    </row>
    <row r="1491" spans="7:7" x14ac:dyDescent="0.35">
      <c r="G1491"/>
    </row>
    <row r="1492" spans="7:7" x14ac:dyDescent="0.35">
      <c r="G1492"/>
    </row>
    <row r="1493" spans="7:7" x14ac:dyDescent="0.35">
      <c r="G1493"/>
    </row>
    <row r="1494" spans="7:7" x14ac:dyDescent="0.35">
      <c r="G1494"/>
    </row>
    <row r="1495" spans="7:7" x14ac:dyDescent="0.35">
      <c r="G1495"/>
    </row>
    <row r="1496" spans="7:7" x14ac:dyDescent="0.35">
      <c r="G1496"/>
    </row>
    <row r="1497" spans="7:7" x14ac:dyDescent="0.35">
      <c r="G1497"/>
    </row>
    <row r="1498" spans="7:7" x14ac:dyDescent="0.35">
      <c r="G1498"/>
    </row>
    <row r="1499" spans="7:7" x14ac:dyDescent="0.35">
      <c r="G1499"/>
    </row>
    <row r="1500" spans="7:7" x14ac:dyDescent="0.35">
      <c r="G1500"/>
    </row>
    <row r="1501" spans="7:7" x14ac:dyDescent="0.35">
      <c r="G1501"/>
    </row>
    <row r="1502" spans="7:7" x14ac:dyDescent="0.35">
      <c r="G1502"/>
    </row>
    <row r="1503" spans="7:7" x14ac:dyDescent="0.35">
      <c r="G1503"/>
    </row>
    <row r="1504" spans="7:7" x14ac:dyDescent="0.35">
      <c r="G1504"/>
    </row>
    <row r="1505" spans="7:7" x14ac:dyDescent="0.35">
      <c r="G1505"/>
    </row>
    <row r="1506" spans="7:7" x14ac:dyDescent="0.35">
      <c r="G1506"/>
    </row>
    <row r="1507" spans="7:7" x14ac:dyDescent="0.35">
      <c r="G1507"/>
    </row>
    <row r="1508" spans="7:7" x14ac:dyDescent="0.35">
      <c r="G1508"/>
    </row>
    <row r="1509" spans="7:7" x14ac:dyDescent="0.35">
      <c r="G1509"/>
    </row>
    <row r="1510" spans="7:7" x14ac:dyDescent="0.35">
      <c r="G1510"/>
    </row>
    <row r="1511" spans="7:7" x14ac:dyDescent="0.35">
      <c r="G1511"/>
    </row>
    <row r="1512" spans="7:7" x14ac:dyDescent="0.35">
      <c r="G1512"/>
    </row>
    <row r="1513" spans="7:7" x14ac:dyDescent="0.35">
      <c r="G1513"/>
    </row>
    <row r="1514" spans="7:7" x14ac:dyDescent="0.35">
      <c r="G1514"/>
    </row>
    <row r="1515" spans="7:7" x14ac:dyDescent="0.35">
      <c r="G1515"/>
    </row>
    <row r="1516" spans="7:7" x14ac:dyDescent="0.35">
      <c r="G1516"/>
    </row>
    <row r="1517" spans="7:7" x14ac:dyDescent="0.35">
      <c r="G1517"/>
    </row>
    <row r="1518" spans="7:7" x14ac:dyDescent="0.35">
      <c r="G1518"/>
    </row>
    <row r="1519" spans="7:7" x14ac:dyDescent="0.35">
      <c r="G1519"/>
    </row>
    <row r="1520" spans="7:7" x14ac:dyDescent="0.35">
      <c r="G1520"/>
    </row>
    <row r="1521" spans="7:7" x14ac:dyDescent="0.35">
      <c r="G1521"/>
    </row>
    <row r="1522" spans="7:7" x14ac:dyDescent="0.35">
      <c r="G1522"/>
    </row>
    <row r="1523" spans="7:7" x14ac:dyDescent="0.35">
      <c r="G1523"/>
    </row>
    <row r="1524" spans="7:7" x14ac:dyDescent="0.35">
      <c r="G1524"/>
    </row>
    <row r="1525" spans="7:7" x14ac:dyDescent="0.35">
      <c r="G1525"/>
    </row>
    <row r="1526" spans="7:7" x14ac:dyDescent="0.35">
      <c r="G1526"/>
    </row>
    <row r="1527" spans="7:7" x14ac:dyDescent="0.35">
      <c r="G1527"/>
    </row>
    <row r="1528" spans="7:7" x14ac:dyDescent="0.35">
      <c r="G1528"/>
    </row>
    <row r="1529" spans="7:7" x14ac:dyDescent="0.35">
      <c r="G1529"/>
    </row>
    <row r="1530" spans="7:7" x14ac:dyDescent="0.35">
      <c r="G1530"/>
    </row>
    <row r="1531" spans="7:7" x14ac:dyDescent="0.35">
      <c r="G1531"/>
    </row>
    <row r="1532" spans="7:7" x14ac:dyDescent="0.35">
      <c r="G1532"/>
    </row>
    <row r="1533" spans="7:7" x14ac:dyDescent="0.35">
      <c r="G1533"/>
    </row>
    <row r="1534" spans="7:7" x14ac:dyDescent="0.35">
      <c r="G1534"/>
    </row>
    <row r="1535" spans="7:7" x14ac:dyDescent="0.35">
      <c r="G1535"/>
    </row>
    <row r="1536" spans="7:7" x14ac:dyDescent="0.35">
      <c r="G1536"/>
    </row>
    <row r="1537" spans="7:7" x14ac:dyDescent="0.35">
      <c r="G1537"/>
    </row>
    <row r="1538" spans="7:7" x14ac:dyDescent="0.35">
      <c r="G1538"/>
    </row>
    <row r="1539" spans="7:7" x14ac:dyDescent="0.35">
      <c r="G1539"/>
    </row>
    <row r="1540" spans="7:7" x14ac:dyDescent="0.35">
      <c r="G1540"/>
    </row>
    <row r="1541" spans="7:7" x14ac:dyDescent="0.35">
      <c r="G1541"/>
    </row>
    <row r="1542" spans="7:7" x14ac:dyDescent="0.35">
      <c r="G1542"/>
    </row>
    <row r="1543" spans="7:7" x14ac:dyDescent="0.35">
      <c r="G1543"/>
    </row>
    <row r="1544" spans="7:7" x14ac:dyDescent="0.35">
      <c r="G1544"/>
    </row>
    <row r="1545" spans="7:7" x14ac:dyDescent="0.35">
      <c r="G1545"/>
    </row>
    <row r="1546" spans="7:7" x14ac:dyDescent="0.35">
      <c r="G1546"/>
    </row>
    <row r="1547" spans="7:7" x14ac:dyDescent="0.35">
      <c r="G1547"/>
    </row>
    <row r="1548" spans="7:7" x14ac:dyDescent="0.35">
      <c r="G1548"/>
    </row>
    <row r="1549" spans="7:7" x14ac:dyDescent="0.35">
      <c r="G1549"/>
    </row>
    <row r="1550" spans="7:7" x14ac:dyDescent="0.35">
      <c r="G1550"/>
    </row>
    <row r="1551" spans="7:7" x14ac:dyDescent="0.35">
      <c r="G1551"/>
    </row>
    <row r="1552" spans="7:7" x14ac:dyDescent="0.35">
      <c r="G1552"/>
    </row>
    <row r="1553" spans="7:7" x14ac:dyDescent="0.35">
      <c r="G1553"/>
    </row>
    <row r="1554" spans="7:7" x14ac:dyDescent="0.35">
      <c r="G1554"/>
    </row>
    <row r="1555" spans="7:7" x14ac:dyDescent="0.35">
      <c r="G1555"/>
    </row>
    <row r="1556" spans="7:7" x14ac:dyDescent="0.35">
      <c r="G1556"/>
    </row>
    <row r="1557" spans="7:7" x14ac:dyDescent="0.35">
      <c r="G1557"/>
    </row>
    <row r="1558" spans="7:7" x14ac:dyDescent="0.35">
      <c r="G1558"/>
    </row>
    <row r="1559" spans="7:7" x14ac:dyDescent="0.35">
      <c r="G1559"/>
    </row>
    <row r="1560" spans="7:7" x14ac:dyDescent="0.35">
      <c r="G1560"/>
    </row>
    <row r="1561" spans="7:7" x14ac:dyDescent="0.35">
      <c r="G1561"/>
    </row>
    <row r="1562" spans="7:7" x14ac:dyDescent="0.35">
      <c r="G1562"/>
    </row>
    <row r="1563" spans="7:7" x14ac:dyDescent="0.35">
      <c r="G1563"/>
    </row>
    <row r="1564" spans="7:7" x14ac:dyDescent="0.35">
      <c r="G1564"/>
    </row>
    <row r="1565" spans="7:7" x14ac:dyDescent="0.35">
      <c r="G1565"/>
    </row>
    <row r="1566" spans="7:7" x14ac:dyDescent="0.35">
      <c r="G1566"/>
    </row>
    <row r="1567" spans="7:7" x14ac:dyDescent="0.35">
      <c r="G1567"/>
    </row>
    <row r="1568" spans="7:7" x14ac:dyDescent="0.35">
      <c r="G1568"/>
    </row>
    <row r="1569" spans="7:7" x14ac:dyDescent="0.35">
      <c r="G1569"/>
    </row>
    <row r="1570" spans="7:7" x14ac:dyDescent="0.35">
      <c r="G1570"/>
    </row>
    <row r="1571" spans="7:7" x14ac:dyDescent="0.35">
      <c r="G1571"/>
    </row>
    <row r="1572" spans="7:7" x14ac:dyDescent="0.35">
      <c r="G1572"/>
    </row>
    <row r="1573" spans="7:7" x14ac:dyDescent="0.35">
      <c r="G1573"/>
    </row>
    <row r="1574" spans="7:7" x14ac:dyDescent="0.35">
      <c r="G1574"/>
    </row>
    <row r="1575" spans="7:7" x14ac:dyDescent="0.35">
      <c r="G1575"/>
    </row>
    <row r="1576" spans="7:7" x14ac:dyDescent="0.35">
      <c r="G1576"/>
    </row>
    <row r="1577" spans="7:7" x14ac:dyDescent="0.35">
      <c r="G1577"/>
    </row>
    <row r="1578" spans="7:7" x14ac:dyDescent="0.35">
      <c r="G1578"/>
    </row>
    <row r="1579" spans="7:7" x14ac:dyDescent="0.35">
      <c r="G1579"/>
    </row>
    <row r="1580" spans="7:7" x14ac:dyDescent="0.35">
      <c r="G1580"/>
    </row>
    <row r="1581" spans="7:7" x14ac:dyDescent="0.35">
      <c r="G1581"/>
    </row>
    <row r="1582" spans="7:7" x14ac:dyDescent="0.35">
      <c r="G1582"/>
    </row>
    <row r="1583" spans="7:7" x14ac:dyDescent="0.35">
      <c r="G1583"/>
    </row>
    <row r="1584" spans="7:7" x14ac:dyDescent="0.35">
      <c r="G1584"/>
    </row>
    <row r="1585" spans="7:7" x14ac:dyDescent="0.35">
      <c r="G1585"/>
    </row>
    <row r="1586" spans="7:7" x14ac:dyDescent="0.35">
      <c r="G1586"/>
    </row>
    <row r="1587" spans="7:7" x14ac:dyDescent="0.35">
      <c r="G1587"/>
    </row>
    <row r="1588" spans="7:7" x14ac:dyDescent="0.35">
      <c r="G1588"/>
    </row>
    <row r="1589" spans="7:7" x14ac:dyDescent="0.35">
      <c r="G1589"/>
    </row>
    <row r="1590" spans="7:7" x14ac:dyDescent="0.35">
      <c r="G1590"/>
    </row>
    <row r="1591" spans="7:7" x14ac:dyDescent="0.35">
      <c r="G1591"/>
    </row>
    <row r="1592" spans="7:7" x14ac:dyDescent="0.35">
      <c r="G1592"/>
    </row>
    <row r="1593" spans="7:7" x14ac:dyDescent="0.35">
      <c r="G1593"/>
    </row>
    <row r="1594" spans="7:7" x14ac:dyDescent="0.35">
      <c r="G1594"/>
    </row>
    <row r="1595" spans="7:7" x14ac:dyDescent="0.35">
      <c r="G1595"/>
    </row>
    <row r="1596" spans="7:7" x14ac:dyDescent="0.35">
      <c r="G1596"/>
    </row>
    <row r="1597" spans="7:7" x14ac:dyDescent="0.35">
      <c r="G1597"/>
    </row>
    <row r="1598" spans="7:7" x14ac:dyDescent="0.35">
      <c r="G1598"/>
    </row>
    <row r="1599" spans="7:7" x14ac:dyDescent="0.35">
      <c r="G1599"/>
    </row>
    <row r="1600" spans="7:7" x14ac:dyDescent="0.35">
      <c r="G1600"/>
    </row>
    <row r="1601" spans="7:7" x14ac:dyDescent="0.35">
      <c r="G1601"/>
    </row>
    <row r="1602" spans="7:7" x14ac:dyDescent="0.35">
      <c r="G1602"/>
    </row>
    <row r="1603" spans="7:7" x14ac:dyDescent="0.35">
      <c r="G1603"/>
    </row>
    <row r="1604" spans="7:7" x14ac:dyDescent="0.35">
      <c r="G1604"/>
    </row>
    <row r="1605" spans="7:7" x14ac:dyDescent="0.35">
      <c r="G1605"/>
    </row>
    <row r="1606" spans="7:7" x14ac:dyDescent="0.35">
      <c r="G1606"/>
    </row>
    <row r="1607" spans="7:7" x14ac:dyDescent="0.35">
      <c r="G1607"/>
    </row>
    <row r="1608" spans="7:7" x14ac:dyDescent="0.35">
      <c r="G1608"/>
    </row>
    <row r="1609" spans="7:7" x14ac:dyDescent="0.35">
      <c r="G1609"/>
    </row>
    <row r="1610" spans="7:7" x14ac:dyDescent="0.35">
      <c r="G1610"/>
    </row>
    <row r="1611" spans="7:7" x14ac:dyDescent="0.35">
      <c r="G1611"/>
    </row>
    <row r="1612" spans="7:7" x14ac:dyDescent="0.35">
      <c r="G1612"/>
    </row>
    <row r="1613" spans="7:7" x14ac:dyDescent="0.35">
      <c r="G1613"/>
    </row>
    <row r="1614" spans="7:7" x14ac:dyDescent="0.35">
      <c r="G1614"/>
    </row>
    <row r="1615" spans="7:7" x14ac:dyDescent="0.35">
      <c r="G1615"/>
    </row>
    <row r="1616" spans="7:7" x14ac:dyDescent="0.35">
      <c r="G1616"/>
    </row>
    <row r="1617" spans="7:7" x14ac:dyDescent="0.35">
      <c r="G1617"/>
    </row>
    <row r="1618" spans="7:7" x14ac:dyDescent="0.35">
      <c r="G1618"/>
    </row>
    <row r="1619" spans="7:7" x14ac:dyDescent="0.35">
      <c r="G1619"/>
    </row>
    <row r="1620" spans="7:7" x14ac:dyDescent="0.35">
      <c r="G1620"/>
    </row>
    <row r="1621" spans="7:7" x14ac:dyDescent="0.35">
      <c r="G1621"/>
    </row>
    <row r="1622" spans="7:7" x14ac:dyDescent="0.35">
      <c r="G1622"/>
    </row>
    <row r="1623" spans="7:7" x14ac:dyDescent="0.35">
      <c r="G1623"/>
    </row>
    <row r="1624" spans="7:7" x14ac:dyDescent="0.35">
      <c r="G1624"/>
    </row>
    <row r="1625" spans="7:7" x14ac:dyDescent="0.35">
      <c r="G1625"/>
    </row>
    <row r="1626" spans="7:7" x14ac:dyDescent="0.35">
      <c r="G1626"/>
    </row>
    <row r="1627" spans="7:7" x14ac:dyDescent="0.35">
      <c r="G1627"/>
    </row>
    <row r="1628" spans="7:7" x14ac:dyDescent="0.35">
      <c r="G1628"/>
    </row>
    <row r="1629" spans="7:7" x14ac:dyDescent="0.35">
      <c r="G1629"/>
    </row>
    <row r="1630" spans="7:7" x14ac:dyDescent="0.35">
      <c r="G1630"/>
    </row>
    <row r="1631" spans="7:7" x14ac:dyDescent="0.35">
      <c r="G1631"/>
    </row>
    <row r="1632" spans="7:7" x14ac:dyDescent="0.35">
      <c r="G1632"/>
    </row>
    <row r="1633" spans="7:7" x14ac:dyDescent="0.35">
      <c r="G1633"/>
    </row>
    <row r="1634" spans="7:7" x14ac:dyDescent="0.35">
      <c r="G1634"/>
    </row>
    <row r="1635" spans="7:7" x14ac:dyDescent="0.35">
      <c r="G1635"/>
    </row>
    <row r="1636" spans="7:7" x14ac:dyDescent="0.35">
      <c r="G1636"/>
    </row>
    <row r="1637" spans="7:7" x14ac:dyDescent="0.35">
      <c r="G1637"/>
    </row>
    <row r="1638" spans="7:7" x14ac:dyDescent="0.35">
      <c r="G1638"/>
    </row>
    <row r="1639" spans="7:7" x14ac:dyDescent="0.35">
      <c r="G1639"/>
    </row>
    <row r="1640" spans="7:7" x14ac:dyDescent="0.35">
      <c r="G1640"/>
    </row>
    <row r="1641" spans="7:7" x14ac:dyDescent="0.35">
      <c r="G1641"/>
    </row>
    <row r="1642" spans="7:7" x14ac:dyDescent="0.35">
      <c r="G1642"/>
    </row>
    <row r="1643" spans="7:7" x14ac:dyDescent="0.35">
      <c r="G1643"/>
    </row>
    <row r="1644" spans="7:7" x14ac:dyDescent="0.35">
      <c r="G1644"/>
    </row>
    <row r="1645" spans="7:7" x14ac:dyDescent="0.35">
      <c r="G1645"/>
    </row>
    <row r="1646" spans="7:7" x14ac:dyDescent="0.35">
      <c r="G1646"/>
    </row>
    <row r="1647" spans="7:7" x14ac:dyDescent="0.35">
      <c r="G1647"/>
    </row>
    <row r="1648" spans="7:7" x14ac:dyDescent="0.35">
      <c r="G1648"/>
    </row>
    <row r="1649" spans="7:7" x14ac:dyDescent="0.35">
      <c r="G1649"/>
    </row>
    <row r="1650" spans="7:7" x14ac:dyDescent="0.35">
      <c r="G1650"/>
    </row>
    <row r="1651" spans="7:7" x14ac:dyDescent="0.35">
      <c r="G1651"/>
    </row>
    <row r="1652" spans="7:7" x14ac:dyDescent="0.35">
      <c r="G1652"/>
    </row>
    <row r="1653" spans="7:7" x14ac:dyDescent="0.35">
      <c r="G1653"/>
    </row>
    <row r="1654" spans="7:7" x14ac:dyDescent="0.35">
      <c r="G1654"/>
    </row>
    <row r="1655" spans="7:7" x14ac:dyDescent="0.35">
      <c r="G1655"/>
    </row>
    <row r="1656" spans="7:7" x14ac:dyDescent="0.35">
      <c r="G1656"/>
    </row>
    <row r="1657" spans="7:7" x14ac:dyDescent="0.35">
      <c r="G1657"/>
    </row>
    <row r="1658" spans="7:7" x14ac:dyDescent="0.35">
      <c r="G1658"/>
    </row>
    <row r="1659" spans="7:7" x14ac:dyDescent="0.35">
      <c r="G1659"/>
    </row>
    <row r="1660" spans="7:7" x14ac:dyDescent="0.35">
      <c r="G1660"/>
    </row>
    <row r="1661" spans="7:7" x14ac:dyDescent="0.35">
      <c r="G1661"/>
    </row>
    <row r="1662" spans="7:7" x14ac:dyDescent="0.35">
      <c r="G1662"/>
    </row>
    <row r="1663" spans="7:7" x14ac:dyDescent="0.35">
      <c r="G1663"/>
    </row>
    <row r="1664" spans="7:7" x14ac:dyDescent="0.35">
      <c r="G1664"/>
    </row>
    <row r="1665" spans="7:7" x14ac:dyDescent="0.35">
      <c r="G1665"/>
    </row>
    <row r="1666" spans="7:7" x14ac:dyDescent="0.35">
      <c r="G1666"/>
    </row>
    <row r="1667" spans="7:7" x14ac:dyDescent="0.35">
      <c r="G1667"/>
    </row>
    <row r="1668" spans="7:7" x14ac:dyDescent="0.35">
      <c r="G1668"/>
    </row>
    <row r="1669" spans="7:7" x14ac:dyDescent="0.35">
      <c r="G1669"/>
    </row>
    <row r="1670" spans="7:7" x14ac:dyDescent="0.35">
      <c r="G1670"/>
    </row>
    <row r="1671" spans="7:7" x14ac:dyDescent="0.35">
      <c r="G1671"/>
    </row>
    <row r="1672" spans="7:7" x14ac:dyDescent="0.35">
      <c r="G1672"/>
    </row>
    <row r="1673" spans="7:7" x14ac:dyDescent="0.35">
      <c r="G1673"/>
    </row>
    <row r="1674" spans="7:7" x14ac:dyDescent="0.35">
      <c r="G1674"/>
    </row>
    <row r="1675" spans="7:7" x14ac:dyDescent="0.35">
      <c r="G1675"/>
    </row>
    <row r="1676" spans="7:7" x14ac:dyDescent="0.35">
      <c r="G1676"/>
    </row>
    <row r="1677" spans="7:7" x14ac:dyDescent="0.35">
      <c r="G1677"/>
    </row>
    <row r="1678" spans="7:7" x14ac:dyDescent="0.35">
      <c r="G1678"/>
    </row>
    <row r="1679" spans="7:7" x14ac:dyDescent="0.35">
      <c r="G1679"/>
    </row>
    <row r="1680" spans="7:7" x14ac:dyDescent="0.35">
      <c r="G1680"/>
    </row>
    <row r="1681" spans="7:7" x14ac:dyDescent="0.35">
      <c r="G1681"/>
    </row>
    <row r="1682" spans="7:7" x14ac:dyDescent="0.35">
      <c r="G1682"/>
    </row>
    <row r="1683" spans="7:7" x14ac:dyDescent="0.35">
      <c r="G1683"/>
    </row>
    <row r="1684" spans="7:7" x14ac:dyDescent="0.35">
      <c r="G1684"/>
    </row>
    <row r="1685" spans="7:7" x14ac:dyDescent="0.35">
      <c r="G1685"/>
    </row>
    <row r="1686" spans="7:7" x14ac:dyDescent="0.35">
      <c r="G1686"/>
    </row>
    <row r="1687" spans="7:7" x14ac:dyDescent="0.35">
      <c r="G1687"/>
    </row>
    <row r="1688" spans="7:7" x14ac:dyDescent="0.35">
      <c r="G1688"/>
    </row>
    <row r="1689" spans="7:7" x14ac:dyDescent="0.35">
      <c r="G1689"/>
    </row>
    <row r="1690" spans="7:7" x14ac:dyDescent="0.35">
      <c r="G1690"/>
    </row>
    <row r="1691" spans="7:7" x14ac:dyDescent="0.35">
      <c r="G1691"/>
    </row>
    <row r="1692" spans="7:7" x14ac:dyDescent="0.35">
      <c r="G1692"/>
    </row>
    <row r="1693" spans="7:7" x14ac:dyDescent="0.35">
      <c r="G1693"/>
    </row>
    <row r="1694" spans="7:7" x14ac:dyDescent="0.35">
      <c r="G1694"/>
    </row>
    <row r="1695" spans="7:7" x14ac:dyDescent="0.35">
      <c r="G1695"/>
    </row>
    <row r="1696" spans="7:7" x14ac:dyDescent="0.35">
      <c r="G1696"/>
    </row>
    <row r="1697" spans="7:7" x14ac:dyDescent="0.35">
      <c r="G1697"/>
    </row>
    <row r="1698" spans="7:7" x14ac:dyDescent="0.35">
      <c r="G1698"/>
    </row>
    <row r="1699" spans="7:7" x14ac:dyDescent="0.35">
      <c r="G1699"/>
    </row>
    <row r="1700" spans="7:7" x14ac:dyDescent="0.35">
      <c r="G1700"/>
    </row>
    <row r="1701" spans="7:7" x14ac:dyDescent="0.35">
      <c r="G1701"/>
    </row>
    <row r="1702" spans="7:7" x14ac:dyDescent="0.35">
      <c r="G1702"/>
    </row>
    <row r="1703" spans="7:7" x14ac:dyDescent="0.35">
      <c r="G1703"/>
    </row>
    <row r="1704" spans="7:7" x14ac:dyDescent="0.35">
      <c r="G1704"/>
    </row>
    <row r="1705" spans="7:7" x14ac:dyDescent="0.35">
      <c r="G1705"/>
    </row>
    <row r="1706" spans="7:7" x14ac:dyDescent="0.35">
      <c r="G1706"/>
    </row>
    <row r="1707" spans="7:7" x14ac:dyDescent="0.35">
      <c r="G1707"/>
    </row>
    <row r="1708" spans="7:7" x14ac:dyDescent="0.35">
      <c r="G1708"/>
    </row>
    <row r="1709" spans="7:7" x14ac:dyDescent="0.35">
      <c r="G1709"/>
    </row>
    <row r="1710" spans="7:7" x14ac:dyDescent="0.35">
      <c r="G1710"/>
    </row>
    <row r="1711" spans="7:7" x14ac:dyDescent="0.35">
      <c r="G1711"/>
    </row>
    <row r="1712" spans="7:7" x14ac:dyDescent="0.35">
      <c r="G1712"/>
    </row>
    <row r="1713" spans="7:7" x14ac:dyDescent="0.35">
      <c r="G1713"/>
    </row>
    <row r="1714" spans="7:7" x14ac:dyDescent="0.35">
      <c r="G1714"/>
    </row>
    <row r="1715" spans="7:7" x14ac:dyDescent="0.35">
      <c r="G1715"/>
    </row>
    <row r="1716" spans="7:7" x14ac:dyDescent="0.35">
      <c r="G1716"/>
    </row>
    <row r="1717" spans="7:7" x14ac:dyDescent="0.35">
      <c r="G1717"/>
    </row>
    <row r="1718" spans="7:7" x14ac:dyDescent="0.35">
      <c r="G1718"/>
    </row>
    <row r="1719" spans="7:7" x14ac:dyDescent="0.35">
      <c r="G1719"/>
    </row>
    <row r="1720" spans="7:7" x14ac:dyDescent="0.35">
      <c r="G1720"/>
    </row>
    <row r="1721" spans="7:7" x14ac:dyDescent="0.35">
      <c r="G1721"/>
    </row>
    <row r="1722" spans="7:7" x14ac:dyDescent="0.35">
      <c r="G1722"/>
    </row>
    <row r="1723" spans="7:7" x14ac:dyDescent="0.35">
      <c r="G1723"/>
    </row>
    <row r="1724" spans="7:7" x14ac:dyDescent="0.35">
      <c r="G1724"/>
    </row>
    <row r="1725" spans="7:7" x14ac:dyDescent="0.35">
      <c r="G1725"/>
    </row>
    <row r="1726" spans="7:7" x14ac:dyDescent="0.35">
      <c r="G1726"/>
    </row>
    <row r="1727" spans="7:7" x14ac:dyDescent="0.35">
      <c r="G1727"/>
    </row>
    <row r="1728" spans="7:7" x14ac:dyDescent="0.35">
      <c r="G1728"/>
    </row>
    <row r="1729" spans="7:7" x14ac:dyDescent="0.35">
      <c r="G1729"/>
    </row>
    <row r="1730" spans="7:7" x14ac:dyDescent="0.35">
      <c r="G1730"/>
    </row>
    <row r="1731" spans="7:7" x14ac:dyDescent="0.35">
      <c r="G1731"/>
    </row>
    <row r="1732" spans="7:7" x14ac:dyDescent="0.35">
      <c r="G1732"/>
    </row>
    <row r="1733" spans="7:7" x14ac:dyDescent="0.35">
      <c r="G1733"/>
    </row>
    <row r="1734" spans="7:7" x14ac:dyDescent="0.35">
      <c r="G1734"/>
    </row>
    <row r="1735" spans="7:7" x14ac:dyDescent="0.35">
      <c r="G1735"/>
    </row>
    <row r="1736" spans="7:7" x14ac:dyDescent="0.35">
      <c r="G1736"/>
    </row>
    <row r="1737" spans="7:7" x14ac:dyDescent="0.35">
      <c r="G1737"/>
    </row>
    <row r="1738" spans="7:7" x14ac:dyDescent="0.35">
      <c r="G1738"/>
    </row>
    <row r="1739" spans="7:7" x14ac:dyDescent="0.35">
      <c r="G1739"/>
    </row>
    <row r="1740" spans="7:7" x14ac:dyDescent="0.35">
      <c r="G1740"/>
    </row>
    <row r="1741" spans="7:7" x14ac:dyDescent="0.35">
      <c r="G1741"/>
    </row>
    <row r="1742" spans="7:7" x14ac:dyDescent="0.35">
      <c r="G1742"/>
    </row>
    <row r="1743" spans="7:7" x14ac:dyDescent="0.35">
      <c r="G1743"/>
    </row>
    <row r="1744" spans="7:7" x14ac:dyDescent="0.35">
      <c r="G1744"/>
    </row>
    <row r="1745" spans="7:7" x14ac:dyDescent="0.35">
      <c r="G1745"/>
    </row>
    <row r="1746" spans="7:7" x14ac:dyDescent="0.35">
      <c r="G1746"/>
    </row>
    <row r="1747" spans="7:7" x14ac:dyDescent="0.35">
      <c r="G1747"/>
    </row>
    <row r="1748" spans="7:7" x14ac:dyDescent="0.35">
      <c r="G1748"/>
    </row>
    <row r="1749" spans="7:7" x14ac:dyDescent="0.35">
      <c r="G1749"/>
    </row>
    <row r="1750" spans="7:7" x14ac:dyDescent="0.35">
      <c r="G1750"/>
    </row>
    <row r="1751" spans="7:7" x14ac:dyDescent="0.35">
      <c r="G1751"/>
    </row>
    <row r="1752" spans="7:7" x14ac:dyDescent="0.35">
      <c r="G1752"/>
    </row>
    <row r="1753" spans="7:7" x14ac:dyDescent="0.35">
      <c r="G1753"/>
    </row>
    <row r="1754" spans="7:7" x14ac:dyDescent="0.35">
      <c r="G1754"/>
    </row>
    <row r="1755" spans="7:7" x14ac:dyDescent="0.35">
      <c r="G1755"/>
    </row>
    <row r="1756" spans="7:7" x14ac:dyDescent="0.35">
      <c r="G1756"/>
    </row>
    <row r="1757" spans="7:7" x14ac:dyDescent="0.35">
      <c r="G1757"/>
    </row>
    <row r="1758" spans="7:7" x14ac:dyDescent="0.35">
      <c r="G1758"/>
    </row>
    <row r="1759" spans="7:7" x14ac:dyDescent="0.35">
      <c r="G1759"/>
    </row>
    <row r="1760" spans="7:7" x14ac:dyDescent="0.35">
      <c r="G1760"/>
    </row>
    <row r="1761" spans="7:7" x14ac:dyDescent="0.35">
      <c r="G1761"/>
    </row>
    <row r="1762" spans="7:7" x14ac:dyDescent="0.35">
      <c r="G1762"/>
    </row>
    <row r="1763" spans="7:7" x14ac:dyDescent="0.35">
      <c r="G1763"/>
    </row>
    <row r="1764" spans="7:7" x14ac:dyDescent="0.35">
      <c r="G1764"/>
    </row>
    <row r="1765" spans="7:7" x14ac:dyDescent="0.35">
      <c r="G1765"/>
    </row>
    <row r="1766" spans="7:7" x14ac:dyDescent="0.35">
      <c r="G1766"/>
    </row>
    <row r="1767" spans="7:7" x14ac:dyDescent="0.35">
      <c r="G1767"/>
    </row>
    <row r="1768" spans="7:7" x14ac:dyDescent="0.35">
      <c r="G1768"/>
    </row>
    <row r="1769" spans="7:7" x14ac:dyDescent="0.35">
      <c r="G1769"/>
    </row>
    <row r="1770" spans="7:7" x14ac:dyDescent="0.35">
      <c r="G1770"/>
    </row>
    <row r="1771" spans="7:7" x14ac:dyDescent="0.35">
      <c r="G1771"/>
    </row>
    <row r="1772" spans="7:7" x14ac:dyDescent="0.35">
      <c r="G1772"/>
    </row>
    <row r="1773" spans="7:7" x14ac:dyDescent="0.35">
      <c r="G1773"/>
    </row>
    <row r="1774" spans="7:7" x14ac:dyDescent="0.35">
      <c r="G1774"/>
    </row>
    <row r="1775" spans="7:7" x14ac:dyDescent="0.35">
      <c r="G1775"/>
    </row>
    <row r="1776" spans="7:7" x14ac:dyDescent="0.35">
      <c r="G1776"/>
    </row>
    <row r="1777" spans="7:7" x14ac:dyDescent="0.35">
      <c r="G1777"/>
    </row>
    <row r="1778" spans="7:7" x14ac:dyDescent="0.35">
      <c r="G1778"/>
    </row>
    <row r="1779" spans="7:7" x14ac:dyDescent="0.35">
      <c r="G1779"/>
    </row>
    <row r="1780" spans="7:7" x14ac:dyDescent="0.35">
      <c r="G1780"/>
    </row>
    <row r="1781" spans="7:7" x14ac:dyDescent="0.35">
      <c r="G1781"/>
    </row>
    <row r="1782" spans="7:7" x14ac:dyDescent="0.35">
      <c r="G1782"/>
    </row>
    <row r="1783" spans="7:7" x14ac:dyDescent="0.35">
      <c r="G1783"/>
    </row>
    <row r="1784" spans="7:7" x14ac:dyDescent="0.35">
      <c r="G1784"/>
    </row>
    <row r="1785" spans="7:7" x14ac:dyDescent="0.35">
      <c r="G1785"/>
    </row>
    <row r="1786" spans="7:7" x14ac:dyDescent="0.35">
      <c r="G1786"/>
    </row>
    <row r="1787" spans="7:7" x14ac:dyDescent="0.35">
      <c r="G1787"/>
    </row>
    <row r="1788" spans="7:7" x14ac:dyDescent="0.35">
      <c r="G1788"/>
    </row>
    <row r="1789" spans="7:7" x14ac:dyDescent="0.35">
      <c r="G1789"/>
    </row>
    <row r="1790" spans="7:7" x14ac:dyDescent="0.35">
      <c r="G1790"/>
    </row>
    <row r="1791" spans="7:7" x14ac:dyDescent="0.35">
      <c r="G1791"/>
    </row>
    <row r="1792" spans="7:7" x14ac:dyDescent="0.35">
      <c r="G1792"/>
    </row>
    <row r="1793" spans="7:7" x14ac:dyDescent="0.35">
      <c r="G1793"/>
    </row>
    <row r="1794" spans="7:7" x14ac:dyDescent="0.35">
      <c r="G1794"/>
    </row>
    <row r="1795" spans="7:7" x14ac:dyDescent="0.35">
      <c r="G1795"/>
    </row>
    <row r="1796" spans="7:7" x14ac:dyDescent="0.35">
      <c r="G1796"/>
    </row>
    <row r="1797" spans="7:7" x14ac:dyDescent="0.35">
      <c r="G1797"/>
    </row>
    <row r="1798" spans="7:7" x14ac:dyDescent="0.35">
      <c r="G1798"/>
    </row>
    <row r="1799" spans="7:7" x14ac:dyDescent="0.35">
      <c r="G1799"/>
    </row>
    <row r="1800" spans="7:7" x14ac:dyDescent="0.35">
      <c r="G1800"/>
    </row>
    <row r="1801" spans="7:7" x14ac:dyDescent="0.35">
      <c r="G1801"/>
    </row>
    <row r="1802" spans="7:7" x14ac:dyDescent="0.35">
      <c r="G1802"/>
    </row>
    <row r="1803" spans="7:7" x14ac:dyDescent="0.35">
      <c r="G1803"/>
    </row>
    <row r="1804" spans="7:7" x14ac:dyDescent="0.35">
      <c r="G1804"/>
    </row>
    <row r="1805" spans="7:7" x14ac:dyDescent="0.35">
      <c r="G1805"/>
    </row>
    <row r="1806" spans="7:7" x14ac:dyDescent="0.35">
      <c r="G1806"/>
    </row>
    <row r="1807" spans="7:7" x14ac:dyDescent="0.35">
      <c r="G1807"/>
    </row>
    <row r="1808" spans="7:7" x14ac:dyDescent="0.35">
      <c r="G1808"/>
    </row>
    <row r="1809" spans="7:7" x14ac:dyDescent="0.35">
      <c r="G1809"/>
    </row>
    <row r="1810" spans="7:7" x14ac:dyDescent="0.35">
      <c r="G1810"/>
    </row>
    <row r="1811" spans="7:7" x14ac:dyDescent="0.35">
      <c r="G1811"/>
    </row>
    <row r="1812" spans="7:7" x14ac:dyDescent="0.35">
      <c r="G1812"/>
    </row>
    <row r="1813" spans="7:7" x14ac:dyDescent="0.35">
      <c r="G1813"/>
    </row>
    <row r="1814" spans="7:7" x14ac:dyDescent="0.35">
      <c r="G1814"/>
    </row>
    <row r="1815" spans="7:7" x14ac:dyDescent="0.35">
      <c r="G1815"/>
    </row>
    <row r="1816" spans="7:7" x14ac:dyDescent="0.35">
      <c r="G1816"/>
    </row>
    <row r="1817" spans="7:7" x14ac:dyDescent="0.35">
      <c r="G1817"/>
    </row>
    <row r="1818" spans="7:7" x14ac:dyDescent="0.35">
      <c r="G1818"/>
    </row>
    <row r="1819" spans="7:7" x14ac:dyDescent="0.35">
      <c r="G1819"/>
    </row>
    <row r="1820" spans="7:7" x14ac:dyDescent="0.35">
      <c r="G18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E E A A B Q S w M E F A A C A A g A r 3 S L V B o E k 3 O m A A A A + A A A A B I A H A B D b 2 5 m a W c v U G F j a 2 F n Z S 5 4 b W w g o h g A K K A U A A A A A A A A A A A A A A A A A A A A A A A A A A A A h Y 8 x D o I w G E a v Q r r T l k K i I T 9 l c B U 1 M T G u t V Z o h G J o s d z N w S N 5 B U k U d X P 8 X t 7 w v s f t D v n Q 1 M F V d V a 3 J k M R p i h Q R r Z H b c o M 9 e 4 U z l H O Y S P k W Z Q q G G V j 0 8 E e M 1 Q 5 d 0 k J 8 d 5 j H + O 2 K w m j N C L 7 Y r m V l W o E + s j 6 v x x q Y 5 0 w U i E O u 1 c M Z z h m O I n p D E c J A z J h K L T 5 K m w s x h T I D 4 R F X 7 u + U 9 w c w t U a y D S B v F / w J 1 B L A w Q U A A I A C A C v d I t 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3 S L V L A m 5 v k J A Q A A C g Q A A B M A H A B G b 3 J t d W x h c y 9 T Z W N 0 a W 9 u M S 5 t I K I Y A C i g F A A A A A A A A A A A A A A A A A A A A A A A A A A A A O 2 R Q W v C Q B C F 7 4 H 8 h 2 G 9 J B A E b W / F U 2 i 9 S A 9 N o A c R W d N R g 5 t Z m d 0 E Q 8 h / 7 6 Y B k c b 4 A 0 r 3 s j D f v M f w n s H M 5 p o g 6 f / Z i + / 5 n j l K x i 9 Y 6 g q Z C i S 7 Z a y Q S j R b K 3 c K Y Q E K r e + B e 4 k u O e s m r 5 c M 1 T Q u m Z 3 g U / N p p / U p C J v 1 u y x w I U b N x K Z d x 5 q s I 5 u o 9 5 y I + C j p 4 E 5 I 6 z M K Z 5 5 2 m 9 O U J Z m 9 5 i L W q i y o g y b o D 4 i a R i z f E l g 5 b w U z E Y F 1 F C x e b B v B L Z s / Y E 8 P 2 P N d F i t p T L 7 P M 9 n F N 1 j p Y t U 8 G H / 0 C Y C x j L I A c g k N 3 a + B g T w g Z f W o S y V V e d V L q n 9 g X 8 Q v V R v 6 X k 5 3 Q 7 4 t f j L e F g T z U P z 3 / w f 7 / w Z Q S w E C L Q A U A A I A C A C v d I t U G g S T c 6 Y A A A D 4 A A A A E g A A A A A A A A A A A A A A A A A A A A A A Q 2 9 u Z m l n L 1 B h Y 2 t h Z 2 U u e G 1 s U E s B A i 0 A F A A C A A g A r 3 S L V A / K 6 a u k A A A A 6 Q A A A B M A A A A A A A A A A A A A A A A A 8 g A A A F t D b 2 5 0 Z W 5 0 X 1 R 5 c G V z X S 5 4 b W x Q S w E C L Q A U A A I A C A C v d I t U s C b m + Q k B A A A K B A A A E w A A A A A A A A A A A A A A A A D j A Q A A R m 9 y b X V s Y X M v U 2 V j d G l v b j E u b V B L B Q Y A A A A A A w A D A M I A A A A 5 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p H A A A A A A A A A c c 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R 2 9 2 Z X J u b W V u d F 9 y Z X Z l b n V l c 1 9 0 Y W J s Z 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5 h b W V V c G R h d G V k Q W Z 0 Z X J G a W x s I i B W Y W x 1 Z T 0 i b D A 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g t M j F U M T E 6 N D M 6 M D M u N D Y 0 N T I 4 M F 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Q 2 9 s d W 1 u Q 2 9 1 b n Q m c X V v d D s 6 M T A s J n F 1 b 3 Q 7 S 2 V 5 Q 2 9 s d W 1 u T m F t Z X M m c X V v d D s 6 W 1 0 s J n F 1 b 3 Q 7 Q 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S Z W x h d G l v b n N o a X B J b m Z v J n F 1 b 3 Q 7 O l t d f S I g L z 4 8 L 1 N 0 Y W J s Z U V u d H J p Z X M + P C 9 J d G V t P j x J d G V t P j x J d G V t T G 9 j Y X R p b 2 4 + P E l 0 Z W 1 U e X B l P k Z v c m 1 1 b G E 8 L 0 l 0 Z W 1 U e X B l P j x J d G V t U G F 0 a D 5 T Z W N 0 a W 9 u M S 9 H b 3 Z l c m 5 t Z W 5 0 X 3 J l d m V u d W V z X 3 R h Y m x l L 1 N v d X J j Z T w v S X R l b V B h d G g + P C 9 J d G V t T G 9 j Y X R p b 2 4 + P F N 0 Y W J s Z U V u d H J p Z X M g L z 4 8 L 0 l 0 Z W 0 + P E l 0 Z W 0 + P E l 0 Z W 1 M b 2 N h d G l v b j 4 8 S X R l b V R 5 c G U + R m 9 y b X V s Y T w v S X R l b V R 5 c G U + P E l 0 Z W 1 Q Y X R o P l N l Y 3 R p b 2 4 x L 0 d v d m V y b m 1 l b n R f c m V 2 Z W 5 1 Z X N f d G F i b G U v Q 2 h h b m d l Z C U y M F R 5 c G U 8 L 0 l 0 Z W 1 Q Y X R o P j w v S X R l b U x v Y 2 F 0 a W 9 u P j x T d G F i b G V F b n R y a W V z I C 8 + P C 9 J d G V t P j x J d G V t P j x J d G V t T G 9 j Y X R p b 2 4 + P E l 0 Z W 1 U e X B l P k Z v c m 1 1 b G E 8 L 0 l 0 Z W 1 U e X B l P j x J d G V t U G F 0 a D 5 T Z W N 0 a W 9 u M S 9 H b 3 Z l c m 5 t Z W 5 0 X 3 J l d m V u d W V z X 3 R h Y m x l J T I w K D I p 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J g E A A A E A A A D Q j J 3 f A R X R E Y x 6 A M B P w p f r A Q A A A P p s C X V / w 7 5 M u + k E 6 f E g y x w A A A A A A g A A A A A A E G Y A A A A B A A A g A A A A h A 6 g G Z o a H U i c L G n i b C C m J E H o M i l P l S D z S m a D I a 4 Z f q c A A A A A D o A A A A A C A A A g A A A A c k U e C d 8 t 1 c Q u P + j n 3 Z O Z I V P 6 v 7 Z h n H A 6 A o O a q J G G l K V Q A A A A 9 b h a X 2 P y M 1 + V B S c I v 9 r Q 3 N + X X A I z s 5 R m f o w s T w t i r 1 T p Q r h Z C C a g i f e f k B D d r Q T l r j 4 C 7 0 t V w i 1 Y U S J R Q j R h L T d m l c p Z 0 N A 1 F j W f 9 h n u V Z F A A A A A j 6 T J L 0 V A P + 1 d T n O j 6 U B B i s n 9 F j W t h N v D Z y X O 3 n b v i G H 3 m 0 a + R C s F X B Z z i 9 k f H T y D K 2 t X F V 7 k g E G M t V 4 p l F l N s w = = < / 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906BBE-28AB-4794-ACAB-A8CABAA613A0}">
  <ds:schemaRefs>
    <ds:schemaRef ds:uri="http://schemas.microsoft.com/DataMashup"/>
  </ds:schemaRefs>
</ds:datastoreItem>
</file>

<file path=customXml/itemProps2.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3.xml><?xml version="1.0" encoding="utf-8"?>
<ds:datastoreItem xmlns:ds="http://schemas.openxmlformats.org/officeDocument/2006/customXml" ds:itemID="{0F68D025-06F6-4640-BB62-1DF4693B56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16</vt:i4>
      </vt:variant>
    </vt:vector>
  </HeadingPairs>
  <TitlesOfParts>
    <vt:vector size="28" baseType="lpstr">
      <vt:lpstr>Introduction</vt:lpstr>
      <vt:lpstr>Partie 1 - Présentation</vt:lpstr>
      <vt:lpstr>Partie 2 - Liste de pointage</vt:lpstr>
      <vt:lpstr>Partie 3 - Entités déclarantes</vt:lpstr>
      <vt:lpstr>Partie 4 - Recettes de l’État</vt:lpstr>
      <vt:lpstr>Partie 5 - Données d’entreprise</vt:lpstr>
      <vt:lpstr>Feuil1</vt:lpstr>
      <vt:lpstr>Feuil2</vt:lpstr>
      <vt:lpstr>Feuil3</vt:lpstr>
      <vt:lpstr>Feuil4</vt:lpstr>
      <vt:lpstr>Feuil5</vt:lpstr>
      <vt:lpstr>Listes</vt:lpstr>
      <vt:lpstr>Companies_list</vt:lpstr>
      <vt:lpstr>Currency_code_list</vt:lpstr>
      <vt:lpstr>GFS_list</vt:lpstr>
      <vt:lpstr>Government_entities_list</vt:lpstr>
      <vt:lpstr>Introduction!Print_Area</vt:lpstr>
      <vt:lpstr>'Partie 1 - Présentation'!Print_Area</vt:lpstr>
      <vt:lpstr>'Partie 2 - Liste de pointage'!Print_Area</vt:lpstr>
      <vt:lpstr>'Partie 3 - Entités déclarantes'!Print_Area</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Thea Garmager</cp:lastModifiedBy>
  <cp:revision/>
  <dcterms:created xsi:type="dcterms:W3CDTF">2018-04-20T09:16:43Z</dcterms:created>
  <dcterms:modified xsi:type="dcterms:W3CDTF">2025-05-14T13:50:31Z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