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United Kingdom/"/>
    </mc:Choice>
  </mc:AlternateContent>
  <xr:revisionPtr revIDLastSave="69" documentId="8_{E843D12A-EE2D-4D7B-BAEF-01AE4CC2B08F}" xr6:coauthVersionLast="47" xr6:coauthVersionMax="47" xr10:uidLastSave="{D9DECFA6-6B5C-4D0E-B3E4-2B4E7141DA94}"/>
  <bookViews>
    <workbookView xWindow="28680" yWindow="-120" windowWidth="29040" windowHeight="17520" tabRatio="903" firstSheet="2" activeTab="2"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2.1 Sources" sheetId="15" state="hidden" r:id="rId7"/>
    <sheet name="2.2 Sources" sheetId="16" state="hidden" r:id="rId8"/>
    <sheet name="2.3 Sources" sheetId="17" state="hidden" r:id="rId9"/>
    <sheet name="3.1 Sources" sheetId="19" state="hidden" r:id="rId10"/>
    <sheet name="3.2 Sources" sheetId="18" state="hidden" r:id="rId11"/>
    <sheet name="5.1 Sources" sheetId="23" state="hidden" r:id="rId12"/>
    <sheet name="5.2 Sources" sheetId="24" state="hidden" r:id="rId13"/>
    <sheet name="5.3 Sources" sheetId="25" state="hidden" r:id="rId14"/>
    <sheet name="6.3 Sources" sheetId="26" state="hidden" r:id="rId15"/>
    <sheet name="Lists" sheetId="10" state="hidden" r:id="rId16"/>
  </sheets>
  <externalReferences>
    <externalReference r:id="rId17"/>
  </externalReferences>
  <definedNames>
    <definedName name="_xlnm._FilterDatabase" localSheetId="5" hidden="1">'Part 5 - Company data'!$C$11:$N$11</definedName>
    <definedName name="_ftn1" localSheetId="3">'Part 3 - Reporting entities'!$B$69</definedName>
    <definedName name="_ftn2" localSheetId="3">'Part 3 - Reporting entities'!$D$63</definedName>
    <definedName name="_ftn3" localSheetId="3">'Part 3 - Reporting entities'!$D$64</definedName>
    <definedName name="_ftn4" localSheetId="3">'Part 3 - Reporting entities'!$D$65</definedName>
    <definedName name="_ftn5" localSheetId="3">'Part 3 - Reporting entities'!$D$66</definedName>
    <definedName name="_ftn6" localSheetId="3">'Part 3 - Reporting entities'!$D$67</definedName>
    <definedName name="_ftn7" localSheetId="3">'Part 3 - Reporting entities'!$D$68</definedName>
    <definedName name="_ftnref1" localSheetId="3">'Part 3 - Reporting entities'!$B$56</definedName>
    <definedName name="_ftnref6" localSheetId="3">'Part 3 - Reporting entities'!$D$43</definedName>
    <definedName name="_ftnref7" localSheetId="3">'Part 3 - Reporting entities'!$D$44</definedName>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7" i="8" l="1"/>
  <c r="D122" i="8" l="1"/>
  <c r="D121" i="8"/>
  <c r="D105" i="8"/>
  <c r="I52" i="12" l="1"/>
  <c r="J31" i="4" l="1"/>
  <c r="J30" i="4"/>
  <c r="B30" i="4"/>
  <c r="C30" i="4"/>
  <c r="D30" i="4"/>
  <c r="E30" i="4"/>
  <c r="J29" i="4"/>
  <c r="J28" i="4"/>
  <c r="J27" i="4"/>
  <c r="J26" i="4"/>
  <c r="J25" i="4"/>
  <c r="J24" i="4"/>
  <c r="J23" i="4"/>
  <c r="J22" i="4"/>
  <c r="J33" i="4" s="1"/>
  <c r="E17" i="12" l="1"/>
  <c r="J356" i="11"/>
  <c r="J354" i="11" l="1"/>
  <c r="H356" i="11" l="1"/>
  <c r="I26" i="12" l="1"/>
  <c r="J35" i="4" l="1"/>
  <c r="I71" i="12"/>
  <c r="I70" i="12"/>
  <c r="I69" i="12"/>
  <c r="I68" i="12"/>
  <c r="I67" i="12"/>
  <c r="I66" i="12"/>
  <c r="I65" i="12"/>
  <c r="I64" i="12"/>
  <c r="I63" i="12"/>
  <c r="I62" i="12"/>
  <c r="I61" i="12"/>
  <c r="I60" i="12"/>
  <c r="I59" i="12"/>
  <c r="I58" i="12"/>
  <c r="I57" i="12"/>
  <c r="I56" i="12"/>
  <c r="I55" i="12"/>
  <c r="I54" i="12"/>
  <c r="I53"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5" i="12" l="1"/>
  <c r="B74" i="8" l="1"/>
  <c r="B64" i="8"/>
  <c r="B62" i="8"/>
  <c r="B66" i="8" l="1"/>
  <c r="B76" i="8"/>
  <c r="C12" i="17" l="1"/>
  <c r="C11" i="17"/>
  <c r="C10" i="17"/>
  <c r="C9" i="17"/>
  <c r="C8" i="17"/>
  <c r="C7" i="17"/>
  <c r="C6" i="17"/>
  <c r="C5" i="17"/>
  <c r="C4" i="17"/>
  <c r="C3" i="17"/>
  <c r="C2" i="17"/>
  <c r="C8" i="16"/>
  <c r="C7" i="16"/>
  <c r="C6" i="16"/>
  <c r="C5" i="16"/>
  <c r="C4" i="16"/>
  <c r="C3" i="16"/>
  <c r="C2" i="16"/>
  <c r="C15" i="15"/>
  <c r="C14" i="15"/>
  <c r="C13" i="15"/>
  <c r="C12" i="15"/>
  <c r="C11" i="15"/>
  <c r="C10" i="15"/>
  <c r="C9" i="15"/>
  <c r="C8" i="15"/>
  <c r="C7" i="15"/>
  <c r="C6" i="15"/>
  <c r="C5" i="15"/>
  <c r="C4" i="15"/>
  <c r="C3" i="15"/>
  <c r="D149" i="8"/>
  <c r="I35" i="4"/>
  <c r="C2" i="15"/>
  <c r="B2" i="18"/>
  <c r="B9" i="18"/>
  <c r="B3" i="19"/>
  <c r="B14" i="18"/>
  <c r="B7" i="18"/>
  <c r="B2" i="25"/>
  <c r="B2" i="26"/>
  <c r="B3" i="26"/>
  <c r="B4" i="19"/>
  <c r="B3" i="24"/>
  <c r="B4" i="26"/>
  <c r="B10" i="26"/>
  <c r="B3" i="25"/>
  <c r="B8" i="18"/>
  <c r="B10" i="19"/>
  <c r="B4" i="25"/>
  <c r="B7" i="26"/>
  <c r="B11" i="18"/>
  <c r="B13" i="18"/>
  <c r="B11" i="19"/>
  <c r="B3" i="18"/>
  <c r="B8" i="26"/>
  <c r="B5" i="18"/>
  <c r="B2" i="19"/>
  <c r="B10" i="18"/>
  <c r="B6" i="19"/>
  <c r="B5" i="26"/>
  <c r="B3" i="23"/>
  <c r="B6" i="26"/>
  <c r="B2" i="24"/>
  <c r="B2" i="23"/>
  <c r="B7" i="19"/>
  <c r="B9" i="19"/>
  <c r="B9" i="26"/>
  <c r="B12" i="18"/>
  <c r="B8" i="19"/>
  <c r="B5" i="19"/>
  <c r="B4" i="18"/>
  <c r="B6" i="18"/>
  <c r="C3" i="24" l="1"/>
  <c r="C2" i="24"/>
  <c r="C2" i="25"/>
  <c r="C4" i="25"/>
  <c r="C3" i="25"/>
  <c r="C6" i="26"/>
  <c r="C2" i="26"/>
  <c r="C3" i="26"/>
  <c r="C7" i="26"/>
  <c r="C10" i="26"/>
  <c r="C4" i="26"/>
  <c r="C9" i="26"/>
  <c r="C8" i="26"/>
  <c r="C5" i="26"/>
  <c r="C3" i="23"/>
  <c r="C2" i="23"/>
  <c r="C3" i="19"/>
  <c r="C4" i="18"/>
  <c r="C4" i="19"/>
  <c r="C12" i="18"/>
  <c r="C5" i="19"/>
  <c r="C9" i="18"/>
  <c r="C7" i="18"/>
  <c r="C10" i="18"/>
  <c r="C7" i="19"/>
  <c r="C3" i="18"/>
  <c r="C10" i="19"/>
  <c r="C11" i="19"/>
  <c r="C8" i="18"/>
  <c r="C6" i="19"/>
  <c r="C14" i="18"/>
  <c r="C5" i="18"/>
  <c r="C13" i="18"/>
  <c r="C8" i="19"/>
  <c r="C2" i="19"/>
  <c r="C9" i="19"/>
  <c r="C11" i="18"/>
  <c r="C6" i="18"/>
  <c r="C2" i="18"/>
  <c r="E16" i="9" l="1"/>
  <c r="E17" i="9"/>
  <c r="E15" i="9"/>
  <c r="E15" i="12" l="1"/>
  <c r="D81" i="8" l="1"/>
  <c r="B72" i="8" l="1"/>
  <c r="E18" i="12" l="1"/>
  <c r="E16" i="12"/>
  <c r="N4" i="4"/>
  <c r="B101" i="8"/>
  <c r="D23" i="4"/>
  <c r="E24" i="4"/>
  <c r="D24" i="4"/>
  <c r="C24" i="4"/>
  <c r="B24" i="4"/>
  <c r="E23" i="4"/>
  <c r="C23" i="4"/>
  <c r="B23" i="4"/>
  <c r="E22" i="4"/>
  <c r="D22" i="4"/>
  <c r="C22" i="4"/>
  <c r="B22" i="4"/>
  <c r="C25" i="4"/>
  <c r="C26" i="4"/>
  <c r="C27" i="4"/>
  <c r="C28" i="4"/>
  <c r="C29" i="4"/>
  <c r="C31" i="4"/>
  <c r="D25" i="4"/>
  <c r="D26" i="4"/>
  <c r="D27" i="4"/>
  <c r="D28" i="4"/>
  <c r="D29" i="4"/>
  <c r="D31" i="4"/>
  <c r="E25" i="4"/>
  <c r="E26" i="4"/>
  <c r="E27" i="4"/>
  <c r="E28" i="4"/>
  <c r="E29" i="4"/>
  <c r="E31" i="4"/>
  <c r="B25" i="4"/>
  <c r="B26" i="4"/>
  <c r="B27" i="4"/>
  <c r="B28" i="4"/>
  <c r="B29" i="4"/>
  <c r="B31" i="4"/>
  <c r="E53" i="9" l="1"/>
  <c r="D117" i="8"/>
  <c r="E54" i="9"/>
  <c r="E56" i="9"/>
  <c r="E55" i="9"/>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<sst xmlns="http://schemas.openxmlformats.org/spreadsheetml/2006/main" count="13178" uniqueCount="3303">
  <si>
    <t>Completed on:</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</si>
  <si>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</si>
  <si>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</si>
  <si>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</si>
  <si>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</si>
  <si>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</si>
  <si>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</si>
  <si>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</si>
  <si>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</si>
  <si>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</si>
  <si>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</si>
  <si>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</si>
  <si>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</si>
  <si>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</si>
  <si>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</si>
  <si>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</si>
  <si>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</si>
  <si>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</si>
  <si>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</si>
  <si>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</si>
  <si>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</si>
  <si>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</si>
  <si>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</si>
  <si>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</si>
  <si>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</si>
  <si>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</si>
  <si>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</si>
  <si>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</si>
  <si>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</si>
  <si>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</si>
  <si>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</si>
  <si>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</si>
  <si>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</si>
  <si>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</si>
  <si>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</si>
  <si>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</si>
  <si>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</si>
  <si>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</si>
  <si>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</si>
  <si>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</si>
  <si>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</si>
  <si>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</si>
  <si>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</si>
  <si>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</si>
  <si>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</si>
  <si>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</si>
  <si>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</si>
  <si>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</si>
  <si>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</si>
  <si>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</si>
  <si>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</si>
  <si>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United Kingdom</t>
  </si>
  <si>
    <t>ISO Alpha-3 Code</t>
  </si>
  <si>
    <t>National currency name</t>
  </si>
  <si>
    <t>National currency ISO-4217</t>
  </si>
  <si>
    <t>Fiscal year covered by this data file</t>
  </si>
  <si>
    <t>Start Date</t>
  </si>
  <si>
    <t>End Date</t>
  </si>
  <si>
    <t>Data source</t>
  </si>
  <si>
    <t>Has an EITI Report been prepared by an Independent Administrator?</t>
  </si>
  <si>
    <t>Partially</t>
  </si>
  <si>
    <t>The UK EITI report is divided to several chapters:
- Approach and methodology ;
- UK EITI Payments Report 2020 (including payments) ;
- Sector Introduction (Overview of the extractive sectors in the UK) ;
- Sector Data ;
- Oil &amp; Gas in the UK ; 
- Mining &amp; Quarrying in the UK ;
- Energy Transition ; and
- Revenue allocations.
Only the first chapter is prepared by the Independant Administrator. The IA also reconciles the payments data disclosed in the UK EITI Payments Report. 
The other chapters are prepared by the MSG.</t>
  </si>
  <si>
    <t>What is the name of the company?</t>
  </si>
  <si>
    <t>BDO UK LLP</t>
  </si>
  <si>
    <t>Date that the EITI Report was made public</t>
  </si>
  <si>
    <t>URL, EITI Report</t>
  </si>
  <si>
    <t>https://www.ukeiti.org/news-item/uk-eiti-payments-report-2022-published</t>
  </si>
  <si>
    <t>Select "UK EITI Reports" filter</t>
  </si>
  <si>
    <t>Does the government systematically disclose EITI data at a single location?</t>
  </si>
  <si>
    <t>Yes</t>
  </si>
  <si>
    <t>Publication date of the EITI data</t>
  </si>
  <si>
    <t>Website link (URL) to EITI data</t>
  </si>
  <si>
    <t>https://www.ukeiti.org/</t>
  </si>
  <si>
    <t>Are there other files of relevance?</t>
  </si>
  <si>
    <t>Date that other file was made public</t>
  </si>
  <si>
    <t>The UK EITI MSG systematically publishes the information related to its activity through the same website (Minutes of MSG Meetings, MSG ToR, Annual Progress Reports, Communication Strategy, Mainstreaming Feasibility Study, Annual Workplans...).</t>
  </si>
  <si>
    <t>URL</t>
  </si>
  <si>
    <t>https://www.ukeiti.org/publications-reports</t>
  </si>
  <si>
    <r>
      <t>EITI Requirement 7.2</t>
    </r>
    <r>
      <rPr>
        <b/>
        <sz val="11"/>
        <rFont val="Franklin Gothic Book"/>
        <family val="2"/>
      </rPr>
      <t>: Data accessibility and open data</t>
    </r>
  </si>
  <si>
    <t>Does the government have an open data policy?</t>
  </si>
  <si>
    <t>Yes, systematically disclosed</t>
  </si>
  <si>
    <t>Data coverage / scope</t>
  </si>
  <si>
    <t>Open data portal / files</t>
  </si>
  <si>
    <t>https://www.nstauthority.co.uk/data-and-insights/data/</t>
  </si>
  <si>
    <t>Open Data policy: https://www.ukeiti.org/index.php/publication/uk-eiti-open-data-policy-0</t>
  </si>
  <si>
    <t>Sector coverage</t>
  </si>
  <si>
    <t>Oil</t>
  </si>
  <si>
    <t>Gas</t>
  </si>
  <si>
    <t>Mining (incl. Quarrying)</t>
  </si>
  <si>
    <t>Other, non-upstream sectors</t>
  </si>
  <si>
    <t>Not applicable</t>
  </si>
  <si>
    <t>If yes, please specify name (insert new rows if multiple)</t>
  </si>
  <si>
    <t>Number of reporting government entities (incl SOEs if recipient)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</si>
  <si>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</si>
  <si>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</si>
  <si>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GBP</t>
  </si>
  <si>
    <t xml:space="preserve">Exchange rate used: 1 USD = </t>
  </si>
  <si>
    <t>All payments were made in GBP. The average annual exchange rate GBP/USD for 2022 is for reference only.</t>
  </si>
  <si>
    <t>Exchange rate source (URL,…)</t>
  </si>
  <si>
    <t>https://www.bankofengland.co.uk/</t>
  </si>
  <si>
    <t>Based on the Monthly average Spot exchange rate, US$ into Sterling published by the Bank of England (series XUMAUSS).</t>
  </si>
  <si>
    <r>
      <t>EITI Requirement 4.7</t>
    </r>
    <r>
      <rPr>
        <b/>
        <sz val="11"/>
        <rFont val="Franklin Gothic Book"/>
        <family val="2"/>
      </rPr>
      <t>: Disaggregation</t>
    </r>
  </si>
  <si>
    <t>… by revenue stream</t>
  </si>
  <si>
    <t>… by government agency</t>
  </si>
  <si>
    <t>… by company</t>
  </si>
  <si>
    <t>… by project</t>
  </si>
  <si>
    <t>The following payments levied by license/project level, were disaggregated: 
- Payments collected by TCE ;
- Payments collected by CES ;
- Petroleum License Fees collected by NSTA ; and
- Petroleum Revenue Tax collected by HMRC.</t>
  </si>
  <si>
    <t>Data overview / requirement</t>
  </si>
  <si>
    <t>Systematically disclosed</t>
  </si>
  <si>
    <t>Calculated using the Disclosure checklist</t>
  </si>
  <si>
    <t>Through EITI Reporting</t>
  </si>
  <si>
    <t>Contact details: data submission</t>
  </si>
  <si>
    <t>Not available</t>
  </si>
  <si>
    <t>Name and contact information of the person submitting this file</t>
  </si>
  <si>
    <t>Name</t>
  </si>
  <si>
    <t>Helmi Ben Rhouma</t>
  </si>
  <si>
    <t>Organisation</t>
  </si>
  <si>
    <t>Email address</t>
  </si>
  <si>
    <t>Helmi.benrhouma@bdo.co.uk</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</si>
  <si>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</si>
  <si>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</si>
  <si>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</si>
  <si>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</si>
  <si>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</si>
  <si>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</si>
  <si>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</si>
  <si>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</si>
  <si>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</si>
  <si>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</si>
  <si>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</si>
  <si>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</si>
  <si>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</si>
  <si>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</si>
  <si>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 xml:space="preserve">UK EITI commissioned the Business Frameworks Analysis team in the (DESNZ) to conduct a feasibility study into the UK’s readiness to mainstream EITI implementation via routine online disclosures. The final version of the study was approved by the MSG in January 2019 and is available, along with the final mapping tool. </t>
  </si>
  <si>
    <t>Does the government publish information about</t>
  </si>
  <si>
    <r>
      <rPr>
        <sz val="10.5"/>
        <rFont val="Calibri"/>
        <family val="2"/>
      </rPr>
      <t>The publicly available sources presented below are extracted from the Mainstreaming Mapping Tool. For more information please visit the below URL:</t>
    </r>
    <r>
      <rPr>
        <u/>
        <sz val="10.5"/>
        <color theme="10"/>
        <rFont val="Calibri"/>
        <family val="2"/>
      </rPr>
      <t xml:space="preserve">
https://www.ukeiti.org/publications-reports </t>
    </r>
    <r>
      <rPr>
        <sz val="10.5"/>
        <rFont val="Calibri"/>
        <family val="2"/>
      </rPr>
      <t>and select "Mainstreaming Feasibility Study" filter</t>
    </r>
  </si>
  <si>
    <t>Laws and regulations?</t>
  </si>
  <si>
    <t xml:space="preserve">Guidance: Minerals (MHCLG) : https://www.gov.uk/guidance/minerals;
Investing on the UKCS: Fiscal (Oil &amp; Gas Authority): https://www.nstauthority.co.uk/about-us/investing-on-the-ukcs/;
Minerals Planning Policy (Welsh Government) : https://gov.wales/topics/planning/policy/minerals/?lang=en;
Minerals UK: Planning : http://www.bgs.ac.uk/mineralsuk/planning/home.html;
National Planning Framework 3 (Scottish Government) : https://beta.gov.scot/publications/national-planning-framework-3/;
National Planning Policy Framework (MHCLG) : https://www.gov.uk/government/uploads/system/uploads/attachment_data/file/6077/2116950.pdf;
Onshore oil and gas exploration and Northern Ireland: Regulation and Best Practice (NI Government): https://www.economy-ni.gov.uk/publications/onshore-oil-and-gas-exploration-northern-ireland-regulation-and-best-practice;
Petroleum (Production) Act (Northern Ireland) 1964: http://www.legislation.gov.uk/apni/1964/28/contents;
</t>
  </si>
  <si>
    <t>2) Through EITI Reporting: 
- For Oil &amp; Gas sector: https://www.ukeiti.org/oil-gas
- For Mining and Quarrying sector: https://www.ukeiti.org/mining-quarrying</t>
  </si>
  <si>
    <t>Overview of government agencies' roles?</t>
  </si>
  <si>
    <t>Mineral and petroleum rights' regime?</t>
  </si>
  <si>
    <t>Fiscal regime?</t>
  </si>
  <si>
    <t>Business Income Manual (HMRC) : https://www.gov.uk/government/collections/business-income-manual-bim;
Company Taxation Manual (HMRC) : https://www.gov.uk/government/collections/company-taxation-manual;
Exploration &amp; Production Taxation Overview (Oil &amp; Gas Authority): https://www.nstauthority.co.uk/exploration-production/taxation/overview;
Oil Taxation Manual (HMRC): https://www.gov.uk/hmrc-internal-manuals/oil-taxation-manual;</t>
  </si>
  <si>
    <r>
      <t>EITI Requirement 2.2</t>
    </r>
    <r>
      <rPr>
        <b/>
        <sz val="11"/>
        <rFont val="Franklin Gothic Book"/>
        <family val="2"/>
      </rPr>
      <t>: Contract and license allocations</t>
    </r>
  </si>
  <si>
    <t>The UK EITI Secretariat have been working closely with government agencies and devolved administrations to ensure that information under requirement 2.3 is publicly disclosed for all government agencies in scope of EITI and hopes to achieve full compliance with this requirement in early 2021.</t>
  </si>
  <si>
    <t>the award process(es)?</t>
  </si>
  <si>
    <t xml:space="preserve">UK extractive licence and contract structure: https://www.ukeiti.org/index.php/publication/uk-extractive-licence-and-contract-structure;
Coal mining licence applications (Coal Authority): https://www.gov.uk/government/collections/coal-mining-licence-applications;
Crown Estate, The: http://www.thecrownestate.co.uk/;
Get a permit to deal with coal or coal mines (Coal Authority): https://www.gov.uk/get-a-permit-to-deal-with-a-coal-mine-on-your-property;
Licensing &amp; Consents (Oil &amp; Gas Authority): https://www.nstauthority.co.uk/licensing-consents/;
Licensing and regulation (British Marine Aggregate Producers Association): http://www.bmapa.org/regulation_and_management/licensing_and_regulation.php;
Minerals Licensing (NI government): http://www.economy-ni.gov.uk/articles/minerals-licensing;
Petroleum Licensing (NI government): http://www.economy-ni.gov.uk/articles/petroleum-licensing;
</t>
  </si>
  <si>
    <t>and the technical and financial criteria used?</t>
  </si>
  <si>
    <t>The study noted that the technical and financial criteria were not published by mining and quarrying regulators.</t>
  </si>
  <si>
    <t>the transfer process(es)?</t>
  </si>
  <si>
    <t>UK extractive licence and contract structure: https://www.ukeiti.org/index.php/publication/uk-extractive-licence-and-contract-structure;</t>
  </si>
  <si>
    <t>bidding rounds/process(es)?</t>
  </si>
  <si>
    <t xml:space="preserve">UK extractive licence and contract structure: https://www.ukeiti.org/index.php/publication/uk-extractive-licence-and-contract-structure;
Licensing &amp; Consents (Oil &amp; Gas Authority): https://www.nstauthority.co.uk/licensing-consents/;
Minerals Licensing (NI government): http://www.economy-ni.gov.uk/articles/minerals-licensing;
Petroleum Licensing (NI government): http://www.economy-ni.gov.uk/articles/petroleum-licensing;
</t>
  </si>
  <si>
    <t>No. of license awards and transfers for the covered year</t>
  </si>
  <si>
    <r>
      <t xml:space="preserve">EITI Requirement 2.3: </t>
    </r>
    <r>
      <rPr>
        <b/>
        <sz val="11"/>
        <rFont val="Franklin Gothic Book"/>
        <family val="2"/>
      </rPr>
      <t>Register of licenses</t>
    </r>
  </si>
  <si>
    <t>License register for mining sector</t>
  </si>
  <si>
    <t>UK extractive licence and contract structure: https://www.ukeiti.org/index.php/publication/uk-extractive-licence-and-contract-structure;
Coal Authority: https://www.gov.uk/government/organisations/the-coal-authority;
Coal Authority metadata: https://www.gov.uk/government/collections/coal-mining-data;
Marine Licensing Applications received and determined (Welsh Government): https://naturalresources.wales/permits-and-permissions/marine-licensing/applications-received-and-determined/?lang=en;
Marine Licensing Information (Scottish Government): http://www.gov.scot/Topics/marine/Licensing/marine/register;
Northern Ireland Environment Agency: https://www.daera-ni.gov.uk/northern-ireland-environment-agency;
Production Licences (British Marine Aggregate Producers Association): https://www.bmapa.org/resources_and_operations/production_licences.php;
Public register (Marine Management Organisation): https://marinelicensing.marinemanagement.org.uk/mmo/fox/live/MMO_PUBLIC_REGISTER;</t>
  </si>
  <si>
    <t>Sources updated frequently, often once awards are granted (in near real-time in the case of oil &amp; gas awards)</t>
  </si>
  <si>
    <t>License register for petroleum sector</t>
  </si>
  <si>
    <t>UK extractive licence and contract structure: https://www.ukeiti.org/index.php/publication/uk-extractive-licence-and-contract-structure;
Interactive maps and tools (Oil &amp; Gas Authority): https://www.nstauthority.co.uk/data-centre/interactive-maps-and-tools/;
Licence Data (Oil &amp; Gas Authority): https://www.nstauthority.co.uk/data-centre/data-downloads-and-publications/licence-data;
Petroleum licence map (NI Government): https://www.daera-ni.gov.uk/northern-ireland-environment-agency;
Petroleum licensing (NI Government): http://www.economy-ni.gov.uk/articles/petroleum-licensing;</t>
  </si>
  <si>
    <t>License register for other sector(s) - add rows if several</t>
  </si>
  <si>
    <t>No other sector</t>
  </si>
  <si>
    <r>
      <t>EITI Requirement 2.4</t>
    </r>
    <r>
      <rPr>
        <b/>
        <sz val="11"/>
        <rFont val="Franklin Gothic Book"/>
        <family val="2"/>
      </rPr>
      <t>: Contract disclosure</t>
    </r>
  </si>
  <si>
    <t>Government policy on contract disclosure</t>
  </si>
  <si>
    <t>https://www.ukeiti.org/contract-and-licence-transparency</t>
  </si>
  <si>
    <t>Are contracts or full license texts disclosed?</t>
  </si>
  <si>
    <t>Contract register for mining sector</t>
  </si>
  <si>
    <t>Contract register for petroleum sector</t>
  </si>
  <si>
    <r>
      <t>EITI Requirement 2.5</t>
    </r>
    <r>
      <rPr>
        <b/>
        <sz val="11"/>
        <rFont val="Franklin Gothic Book"/>
        <family val="2"/>
      </rPr>
      <t>: Beneficial ownership</t>
    </r>
  </si>
  <si>
    <t>Government policy on beneficial ownership</t>
  </si>
  <si>
    <t>PSC requirements for companies and limited liability partnerships (Companies House/DESNZ)</t>
  </si>
  <si>
    <t>Is beneficial ownership data disclosed?</t>
  </si>
  <si>
    <t>https://beta.companieshouse.gov.uk/</t>
  </si>
  <si>
    <t>Companies House hosts and maintains the People with Significant Control (PSC) Register, which records company beneficial ownership information for ALL UK companies</t>
  </si>
  <si>
    <t>Beneficial ownership registry</t>
  </si>
  <si>
    <t>Companies House (PSC Register)</t>
  </si>
  <si>
    <t>Search for the company you are interested in and use the 'people' tab to access information about 'People With Significant Control' (PSC)</t>
  </si>
  <si>
    <r>
      <t>EITI Requirement 2.6</t>
    </r>
    <r>
      <rPr>
        <b/>
        <sz val="11"/>
        <rFont val="Franklin Gothic Book"/>
        <family val="2"/>
      </rPr>
      <t>: State participation</t>
    </r>
  </si>
  <si>
    <t>Does the government report how it participates in the extractive sector?</t>
  </si>
  <si>
    <t>https://eiti.org/united-kingdom#validation</t>
  </si>
  <si>
    <t>All of the UK’s EITI Reports confirm that there is no state participation in the extractive industries and that Requirement 2.6 is not applicable in the UK context. The NSTA does not hold equity in the extractive industries and is not entitled to participate in or retain revenues from the extractive industries it regulates.</t>
  </si>
  <si>
    <t>References to state-owned enterprises portals or company website(s), for example as stated in the Report (Add rows if several SOEs)</t>
  </si>
  <si>
    <t>References to state-owned enterprises or company Audited Financial Statement (Add rows if several SOEs)</t>
  </si>
  <si>
    <r>
      <t>EITI Requirement 3.1</t>
    </r>
    <r>
      <rPr>
        <b/>
        <sz val="11"/>
        <rFont val="Franklin Gothic Book"/>
        <family val="2"/>
      </rPr>
      <t>: Exploration</t>
    </r>
  </si>
  <si>
    <t>Overview of the extractive industries, including any significant exploration activities</t>
  </si>
  <si>
    <t>Business Outlook 2022 (Offshore Energies UK): https://oeuk.org.uk/wp-content/uploads/woocommerce_uploads/2022/03/Business-Outlook-2022-OEUK-axxiz6.pdf;
Exploration (North Sea Transition Authority): https://www.nstauthority.co.uk/exploration-production/exploration/;
Exploration: Current Activities (Minerals UK): http://www.bgs.ac.uk/mineralsuk/exploration/current.html;
Mineral Products Association: https://mineralproducts.org/;
Oil &amp; Gas Authority Annual Report and Accounts 2021-22: https://www.nstauthority.co.uk/media/8255/nsta-ara_final_accessible_2022.pdf;
United Kingdom Minerals Yearbook 2021 (British Geological Survey): https://www.bgs.ac.uk/news/uk-minerals-yearbook-2021/</t>
  </si>
  <si>
    <t>1) Generally, industry (and sector) overviews are prepared annually. 
Exploration data is updated at varying times on different sources, but at no less that an annual frequency.
2) Through EITI Reporting: 
- For Oil &amp; Gas sector: https://www.ukeiti.org/oil-gas
- For Mining and Quarrying sector: https://www.ukeiti.org/mining-quarrying</t>
  </si>
  <si>
    <r>
      <t>EITI Requirement 3.2</t>
    </r>
    <r>
      <rPr>
        <b/>
        <sz val="11"/>
        <rFont val="Franklin Gothic Book"/>
        <family val="2"/>
      </rPr>
      <t>: Production by commodity</t>
    </r>
  </si>
  <si>
    <t>(Harmonised System Codes)</t>
  </si>
  <si>
    <t>Disclosure of production volumes</t>
  </si>
  <si>
    <t>Digest of UK Energy Statistics (DESNZ): https://www.gov.uk/government/collections/digest-of-uk-energy-statistics-dukes</t>
  </si>
  <si>
    <t xml:space="preserve">1) Sources updated with varying frequency: DESNZ data on aggregate coal and oil &amp; gas production updated montly; DUKES is updated annually; some NSTA data produced in step with DESNZ monthly data but with a lag; gov.uk Energy Trends data updated at least quarterly; Scottish production data updated annually; other reports and summaries prepared on an annual basis.
2) Through EITI Reporting: 
- For Oil &amp; Gas sector: https://www.ukeiti.org/oil-gas
- For Mining and Quarrying sector: https://www.ukeiti.org/mining-quarrying
</t>
  </si>
  <si>
    <t>Disclosure of production values</t>
  </si>
  <si>
    <t>3) For Mining and Quarrying sector: 
Comprehensive and timely disaggregated data on production and trade volumes and values are lacking for extractives except fossil fuels. The Office for National Statistics (ONS) publishes poor quality data on the volume of production and trade of metal ores and non-metallic minerals in its material flows account for the UK while they also report on the value of imports and exports. These data are not included in the EITI 2022 report to avoid giving a misleading impression of the scale of the sector.</t>
  </si>
  <si>
    <t>Crude oil (2709), volume</t>
  </si>
  <si>
    <t>Sm3</t>
  </si>
  <si>
    <t>DESNZ - Energy Trends 3.10. 34,934,930 tonnes =41589202.381 sm3</t>
  </si>
  <si>
    <t>Source: NSTA - Income from and Expenditure on UK Upstream Oil and Gas Exploration, Development, Operating and Decommissioning Activities.</t>
  </si>
  <si>
    <t>Natural gas (2711), volume</t>
  </si>
  <si>
    <t>Sm3 o.e.</t>
  </si>
  <si>
    <t>Source: DESNZ - Energy Trends 4.2. 33884670000 sm3 = 33884670 sm3 o.e.</t>
  </si>
  <si>
    <t>Source: NSTA - Income from and Expenditure on UK Upstream Oil and Gas Exploration, Development, Operating and Decommissioning Activities</t>
  </si>
  <si>
    <t>Coal (2701), volume</t>
  </si>
  <si>
    <t>Tonnes</t>
  </si>
  <si>
    <t>Source: DESNZ - Energy Trends 2.5</t>
  </si>
  <si>
    <t>Source: DESNZ - DUKES 1.2</t>
  </si>
  <si>
    <r>
      <t>EITI Requirement 3.3</t>
    </r>
    <r>
      <rPr>
        <b/>
        <sz val="11"/>
        <rFont val="Franklin Gothic Book"/>
        <family val="2"/>
      </rPr>
      <t>: Exports</t>
    </r>
  </si>
  <si>
    <t>Disclosure of export volumes</t>
  </si>
  <si>
    <t>1) Sources updated with varying frequency: (DESNZ data on aggregate coal and oil &amp; gas production updated montly; DUKES is updated annually; some NSTA data produced in step with DESNZ monthly data but with a lag; gov.uk energy trend data updated quarterly; Scottish production data updated annually; other reports and summaries prepared on an annual basis.
2) Through EITI Reporting: 
- For Oil &amp; Gas sector: https://www.ukeiti.org/oil-gas
- For Mining and Quarrying sector: https://www.ukeiti.org/mining-quarrying</t>
  </si>
  <si>
    <t>Disclosure of export values</t>
  </si>
  <si>
    <t>Source: DESNZ - Energy Trends 3.10. 28603890 tonnes = 34052250 sm3</t>
  </si>
  <si>
    <t>Source: DESNZ - DUKES G.2</t>
  </si>
  <si>
    <t>Source: DESNZ - Energy Trends 4.2. 23454230000 sm3 = 23454230 sm3 oe.e</t>
  </si>
  <si>
    <r>
      <t>EITI Requirement 4.1</t>
    </r>
    <r>
      <rPr>
        <b/>
        <sz val="11"/>
        <rFont val="Franklin Gothic Book"/>
        <family val="2"/>
      </rPr>
      <t>: Comprehensiveness</t>
    </r>
  </si>
  <si>
    <t>Disclosure of details of applicable tax frameworks for both sectors (EXCLUDING TCE and CES REVENUE STREAMS) is available in public online sources. Coverage of other revenue streams (licence fees, rents, etc.) is also available.
Data published at most sources annually (HMT Whole Government Accounts, NSTA Annual Report and Accounts); Some sources are updated monthly (HMRC accounts (cash basis) and ONS data (accruals basis)).</t>
  </si>
  <si>
    <t>Does the government fully disclose extractive sector revenues by revenue stream?</t>
  </si>
  <si>
    <t>Yes, through EITI reporting</t>
  </si>
  <si>
    <t>Are MSG decisions on materiality thresholds publicly available?</t>
  </si>
  <si>
    <t>1) Through the MSG minutes published on the UK EITI website.
2) Through EITI reporting : "2022 Approach and Methodogy"</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</si>
  <si>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</si>
  <si>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</si>
  <si>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</si>
  <si>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</si>
  <si>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See "2022 Approach and Methodogy chapter"
https://www.ukeiti.org/sites/default/files/payment-data/Approach%20and%20methodology%20for%202022%20Payments%20Report%20-%20Final.pdf</t>
  </si>
  <si>
    <t>If yes, what was the volume received?</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</si>
  <si>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</si>
  <si>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</si>
  <si>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</si>
  <si>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</si>
  <si>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</si>
  <si>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</si>
  <si>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</si>
  <si>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</si>
  <si>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</si>
  <si>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If yes, what was the total revenues received by SOEs?</t>
  </si>
  <si>
    <r>
      <t>EITI Requirement 4.6</t>
    </r>
    <r>
      <rPr>
        <b/>
        <sz val="11"/>
        <rFont val="Franklin Gothic Book"/>
        <family val="2"/>
      </rPr>
      <t>: Direct subnational payments</t>
    </r>
  </si>
  <si>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</si>
  <si>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</si>
  <si>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</si>
  <si>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</si>
  <si>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</si>
  <si>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Is the data subject to credible, independent audits, applying international standards?</t>
  </si>
  <si>
    <t>https://www.nao.org.uk/</t>
  </si>
  <si>
    <t>Government statistics audited by National Audit Office (NAO) and scrutinised by the Public Accounts Committee. 
NAO report on HMT WGA published in annually in May for the preceeding financial year.</t>
  </si>
  <si>
    <t>Are government agencies subject to credible, independent audits?</t>
  </si>
  <si>
    <t>Government audits database</t>
  </si>
  <si>
    <t>Are companies subject to credible, independent audits?</t>
  </si>
  <si>
    <t>Companies are required to publish their audited financial statements in the Companies House.</t>
  </si>
  <si>
    <t>Company audits database</t>
  </si>
  <si>
    <t xml:space="preserve">Search for the company you are interested in and use the 'Filling histroy' tab to access information about 'Accounts' </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</si>
  <si>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</si>
  <si>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</si>
  <si>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https://obr.uk/docs/dlm_uploads/June-PSF-commentary-Accessible-PDF.pdf</t>
  </si>
  <si>
    <t xml:space="preserve">1) Coverage of the distribution of extractives revenue is provided only through UK national budget statements and OBR economic and fiscal outlook releases.  The UK government statistics used in the formulation of these are timely and of high quality.
2) Through EITI reporting : https://www.ukeiti.org/revenue-allocations
</t>
  </si>
  <si>
    <t>Does the government disclose what value of revenues are not recorded in the budget?</t>
  </si>
  <si>
    <t>Revenues collected by TCE and CES.</t>
  </si>
  <si>
    <r>
      <t>EITI Requirement 5.2</t>
    </r>
    <r>
      <rPr>
        <b/>
        <sz val="11"/>
        <rFont val="Franklin Gothic Book"/>
        <family val="2"/>
      </rPr>
      <t>: Subnational transfers</t>
    </r>
  </si>
  <si>
    <t>Does the government disclose information on Subnational transfers?</t>
  </si>
  <si>
    <t xml:space="preserve">Oil &amp; Gas Authority Annual Report and Accounts: https://assets.publishing.service.gov.uk/government/uploads/system/uploads/attachment_data/file/1170945/oil-and-gas-authority-annual-report-and-accounts-2022-23-accessible.pdf;
Public Income and Expenditure Accounts (NI Government): https://www.finance-ni.gov.uk/publications/public-income-and-expenditure-accounts;
</t>
  </si>
  <si>
    <t>Only one sub-national transfer applies in the UK - the transfer of the Northern Ireland share of continental shelf income. The amount of the transfer and the method of calculation are available in public online disclosures.</t>
  </si>
  <si>
    <t>If yes, how much should the government have transferred according to the revenue sharing formula?</t>
  </si>
  <si>
    <t>As per the NSTA annual report for the year ended 31 March 2023 (please see note 3 to the trust statement "Expenditure and disbursements")</t>
  </si>
  <si>
    <t>If yes, what amount of transfers could the government account for?</t>
  </si>
  <si>
    <t>The balance not yet transferred by NSTA for the year ended 31 March 2023 is £ 1,559k (please see note 6 to the trust statement "Payables")</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</si>
  <si>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</si>
  <si>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</si>
  <si>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With very few exceptions, central government receipts are not hypothecated to specific items or types of expenditure. The principal central government extractive revenues currently earmarked for specific UK programmes or geographic regions involve the allocation of a population-based share of income from seaward petroleum licences to the Northern Ireland Government, as required by section 2 of the Miscellaneous Financial Provisions Act 1968.</t>
  </si>
  <si>
    <t>Does the government disclose a description of the country’s budget and audit processes?</t>
  </si>
  <si>
    <t>2) Through EITI reporting : https://www.ukeiti.org/revenue-allocations</t>
  </si>
  <si>
    <t>Does the government disclose publicly available information about budgets and 
expenditures? - add rows if several</t>
  </si>
  <si>
    <r>
      <t>EITI Requirement 6.1</t>
    </r>
    <r>
      <rPr>
        <b/>
        <sz val="11"/>
        <rFont val="Franklin Gothic Book"/>
        <family val="2"/>
      </rPr>
      <t>: Social expenditures</t>
    </r>
  </si>
  <si>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</si>
  <si>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</si>
  <si>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</si>
  <si>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</si>
  <si>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Please see the Section 106 (Town and Country Planning Act 1990) Payments of the UK EITI Payments Report 2021.</t>
  </si>
  <si>
    <t>If yes, what was the total mandatory social expenditures paid?</t>
  </si>
  <si>
    <t>If yes, what was the total voluntary social expenditures paid?</t>
  </si>
  <si>
    <t>Does the government disclose information on environmental payments?</t>
  </si>
  <si>
    <t>https://www.ons.gov.uk/economy/environmentalaccounts/datasets/ukenvironmentalaccountsenvironmentaltaxes/current</t>
  </si>
  <si>
    <t>2) Through EITI Reporting: 
https://www.ukeiti.org/sector-data</t>
  </si>
  <si>
    <t>If yes, what was the total mandatory environmental payments?</t>
  </si>
  <si>
    <t>Aggregates Levy paid during 2022. Source: Environmental taxes in the United Kingdom (ONS, 4 May 2023)
https://www.ons.gov.uk/economy/environmentalaccounts/datasets/ukenvironmentalaccountsenvironmentaltaxes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</si>
  <si>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</si>
  <si>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</si>
  <si>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</si>
  <si>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All of the UK’s EITI Reports confirm that there is no quasi-fiscal expenditures in the extractive industries and that Requirement 6.2 is not applicable in the UK context.</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</si>
  <si>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</si>
  <si>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</si>
  <si>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</si>
  <si>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Business services (ONS): https://www.ons.gov.uk/businessindustryandtrade/business/businessservices;
Digest of UK Energy Statistics (DESNZ): https://www.gov.uk/government/collections/digest-of-uk-energy-statistics-dukes;
Economic and fiscal outlook – March 2020 (OBR): http://www.obr.uk/efo/;
GDP output approach – low-level aggregates (ONS): https://www.ons.gov.uk/economy/grossdomesticproductgdp/datasets/ukgdpolowlevelaggregates;
Regional gross value added (income approach) (ONS): https://www.ons.gov.uk/economy/grossvalueaddedgva/datasets/regionalgrossvalueaddedincomeapproach;
Labour market in the regions of the UK: September 2020/ https://www.ons.gov.uk/employmentandlabourmarket/peopleinwork/employmentandemployeetypes/bulletins/regionallabourmarket/october2021;
UKCS companies gross operating surplus (ONS): https://www.ons.gov.uk/economy/nationalaccounts/uksectoraccounts/timeseries/lrwx/prof;
United Kingdom mineral statistics (Minerals UK): http://www.bgs.ac.uk/mineralsUK/statistics/ukStatistics.html;
Publications &amp; Resources (Offshore Energies UK): https://oeuk.org.uk/product/clean-and-secure-energy-plan-offshore-energies-uk-oeuk-may-2022/;</t>
  </si>
  <si>
    <t>Through EITI Reporting: 
https://www.ukeiti.org/sector-data</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</si>
  <si>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</si>
  <si>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Source: ONS - GDP output approach, low level aggregates, UK</t>
  </si>
  <si>
    <t>Gross Domestic Product ASM and informal sector</t>
  </si>
  <si>
    <t>Gross Domestic Product - all sectors</t>
  </si>
  <si>
    <r>
      <rPr>
        <sz val="10.5"/>
        <rFont val="Calibri"/>
        <family val="2"/>
      </rPr>
      <t>Source: ONS - Real-time database for GDP Current Price (YBHA)</t>
    </r>
    <r>
      <rPr>
        <u/>
        <sz val="10.5"/>
        <color theme="10"/>
        <rFont val="Calibri"/>
        <family val="2"/>
      </rPr>
      <t xml:space="preserve">
https://www.ons.gov.uk/economy/grossdomesticproductgdp/timeseries/abmi/qna</t>
    </r>
  </si>
  <si>
    <t>Government revenue - extractive industries</t>
  </si>
  <si>
    <t>Note: This includes the total of payment flows (taxes) included in the reconciliation scope as reported by the Government Agencies in "Part 4 - Government Revenues" and the environmental taxes paid by the mining and quarrying companies (including oil &amp; gas) which were not included in the reconciliation scope.</t>
  </si>
  <si>
    <t>Government revenue - all sectors</t>
  </si>
  <si>
    <t>Total HMRC Receipts by month (HMRC tax receipts and National Insurance contributions for the UK)</t>
  </si>
  <si>
    <t>Exports - extractive industries</t>
  </si>
  <si>
    <t>Source: ONS - Trade in goods: CPA (08) exports and imports</t>
  </si>
  <si>
    <t>Exports - all sectors</t>
  </si>
  <si>
    <t>Source: ONS - UK trade time series</t>
  </si>
  <si>
    <t>Employment - extractive sector - male</t>
  </si>
  <si>
    <t>person</t>
  </si>
  <si>
    <t>Source: ONS - Workforce Jobs data</t>
  </si>
  <si>
    <t>Employment - extractive sector - female</t>
  </si>
  <si>
    <t>Employment - extractive sector</t>
  </si>
  <si>
    <t>Employment - all sectors</t>
  </si>
  <si>
    <t>Investment - extractive sector</t>
  </si>
  <si>
    <t>Information not available</t>
  </si>
  <si>
    <t>Investment - all sectors</t>
  </si>
  <si>
    <r>
      <t>EITI Requirement 6.4</t>
    </r>
    <r>
      <rPr>
        <b/>
        <sz val="11"/>
        <rFont val="Franklin Gothic Book"/>
        <family val="2"/>
      </rPr>
      <t>: Environmental impact</t>
    </r>
  </si>
  <si>
    <t>the relevant legal and administrative rules for environmental management?</t>
  </si>
  <si>
    <t>https://www.ukeiti.org/energy-transition</t>
  </si>
  <si>
    <t>databases containing environmental impact assessments, certification schemes or similar documentation of environmental management?</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</si>
  <si>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</si>
  <si>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</si>
  <si>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</si>
  <si>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</si>
  <si>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</si>
  <si>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</si>
  <si>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</si>
  <si>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</si>
  <si>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</si>
  <si>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</si>
  <si>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</si>
  <si>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</si>
  <si>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</si>
  <si>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</si>
  <si>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His Majesty’s Revenue and Customs (HMRC)</t>
  </si>
  <si>
    <t>Central goverment</t>
  </si>
  <si>
    <t>The Crown Estate (TCE)</t>
  </si>
  <si>
    <t>State government</t>
  </si>
  <si>
    <t>Crown Estate Scotland (CES)</t>
  </si>
  <si>
    <t>North Sea Transition Authority (NSTA)</t>
  </si>
  <si>
    <t>Reporting companies' list</t>
  </si>
  <si>
    <t>Company ID references</t>
  </si>
  <si>
    <t>Company number</t>
  </si>
  <si>
    <t>Companies House</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</si>
  <si>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</si>
  <si>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</si>
  <si>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</si>
  <si>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</si>
  <si>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</si>
  <si>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</si>
  <si>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</si>
  <si>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</si>
  <si>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Aggregate Industries UK Ltd</t>
  </si>
  <si>
    <t>Publicly listed or wholly owned subsidiaries of publicly listed companies</t>
  </si>
  <si>
    <t>Mining</t>
  </si>
  <si>
    <t>Cement, Aggregates</t>
  </si>
  <si>
    <t>https://www.six-group.com/en/products-services/the-swiss-stock-exchange.html</t>
  </si>
  <si>
    <t>https://find-and-update.company-information.service.gov.uk/company/00245717/filing-history</t>
  </si>
  <si>
    <t>Anasuria Hibiscus UK Ltd</t>
  </si>
  <si>
    <t>Oil &amp; Gas</t>
  </si>
  <si>
    <t>Oil, Gas</t>
  </si>
  <si>
    <t>https://www.bursamalaysia.com/bm/trade/trading_resources/listing_directory/company-profile?stock_code=5199</t>
  </si>
  <si>
    <t>https://find-and-update.company-information.service.gov.uk/company/09696268/filing-history</t>
  </si>
  <si>
    <t>Apache Corporation</t>
  </si>
  <si>
    <t>7720972
4614761
FC005975</t>
  </si>
  <si>
    <t>https://www.nasdaq.com/market-activity/stocks/apa</t>
  </si>
  <si>
    <t>https://find-and-update.company-information.service.gov.uk/company/07720972/filing-history
https://find-and-update.company-information.service.gov.uk/company/04614761/filing-history
https://find-and-update.company-information.service.gov.uk/company/FC005975/filing-history</t>
  </si>
  <si>
    <t>Boskalis Westminster Holdings Ltd</t>
  </si>
  <si>
    <t>338917
2380267</t>
  </si>
  <si>
    <t>Marine Aggregates</t>
  </si>
  <si>
    <t>https://live.euronext.com/en/product/equities/NL0000852580-XAMS/company-information</t>
  </si>
  <si>
    <t>https://find-and-update.company-information.service.gov.uk/company/00338917/filing-history
https://find-and-update.company-information.service.gov.uk/company/02380267/filing-history</t>
  </si>
  <si>
    <t>BP Plc</t>
  </si>
  <si>
    <t>https://www.londonstockexchange.com/stock/BP./bp-plc/company-page</t>
  </si>
  <si>
    <t>https://find-and-update.company-information.service.gov.uk/company/00102498/filing-history</t>
  </si>
  <si>
    <t>Breedon Group plc</t>
  </si>
  <si>
    <t>Jersey 98465</t>
  </si>
  <si>
    <t>Construction Materials</t>
  </si>
  <si>
    <t>https://www.londonstockexchange.com/stock/BREE/breedon-group-plc/company-page</t>
  </si>
  <si>
    <t>https://www.jerseyfsc.org/registry/registry-entities/entity/282770</t>
  </si>
  <si>
    <t>Cemex UK Materials Ltd</t>
  </si>
  <si>
    <t>https://www.bmv.com.mx/en/issuers/statistics/CEMEX-5203
https://www.nasdaq.com/market-activity/stocks/cx</t>
  </si>
  <si>
    <t>https://find-and-update.company-information.service.gov.uk/company/00658390/filing-history</t>
  </si>
  <si>
    <t>Centrica plc</t>
  </si>
  <si>
    <t>https://www.londonstockexchange.com/stock/CNA/centrica-plc/company-page</t>
  </si>
  <si>
    <t>https://find-and-update.company-information.service.gov.uk/company/03033654/filing-history</t>
  </si>
  <si>
    <t>Chevron</t>
  </si>
  <si>
    <t>https://www.nasdaq.com/market-activity/stocks/cvx</t>
  </si>
  <si>
    <t>https://find-and-update.company-information.service.gov.uk/company/01006065/filing-history</t>
  </si>
  <si>
    <t>Cleveland Potash Ltd</t>
  </si>
  <si>
    <t xml:space="preserve">Potash, Salt </t>
  </si>
  <si>
    <t>https://www.nyse.com/quote/XNYS:ICL</t>
  </si>
  <si>
    <t>https://find-and-update.company-information.service.gov.uk/company/00915392/filing-history</t>
  </si>
  <si>
    <t>CNOOC Petroleum Europe Ltd</t>
  </si>
  <si>
    <t>https://www.tsx.com/news/new-company-listings?id=223</t>
  </si>
  <si>
    <t>https://find-and-update.company-information.service.gov.uk/company/01051137/filing-history</t>
  </si>
  <si>
    <t>CNR International UK Investments Ltd</t>
  </si>
  <si>
    <t>https://money.tmx.com/en/quote/CNQ</t>
  </si>
  <si>
    <t>https://find-and-update.company-information.service.gov.uk/company/00813187/filing-history</t>
  </si>
  <si>
    <t>DEME Building Materials Ltd</t>
  </si>
  <si>
    <t>Sand, Gravel</t>
  </si>
  <si>
    <t>https://live.euronext.com/nl/product/equities/be0003883031-xbru/cfe/cfeb</t>
  </si>
  <si>
    <t>https://find-and-update.company-information.service.gov.uk/company/04590759/filing-history</t>
  </si>
  <si>
    <t>ENI UK Ltd</t>
  </si>
  <si>
    <t>https://www.borsaitaliana.it/borsa/azioni/scheda/IT0003132476.html?lang=en</t>
  </si>
  <si>
    <t>https://find-and-update.company-information.service.gov.uk/company/00862823/filing-history</t>
  </si>
  <si>
    <t>EnQuest Plc</t>
  </si>
  <si>
    <t>https://www.londonstockexchange.com/stock/ENQ/enquest-plc/company-page</t>
  </si>
  <si>
    <t>https://find-and-update.company-information.service.gov.uk/company/07140891/filing-history</t>
  </si>
  <si>
    <t>ExxonMobil International Ltd</t>
  </si>
  <si>
    <t>05458042
00207426</t>
  </si>
  <si>
    <t>https://www.nyse.com/quote/XNYS:XOM/QUOTE</t>
  </si>
  <si>
    <t>https://find-and-update.company-information.service.gov.uk/company/05458042/filing-history</t>
  </si>
  <si>
    <t>Hanson Ltd</t>
  </si>
  <si>
    <t>https://www.boerse-frankfurt.de/equity/heidelbergcement-ag</t>
  </si>
  <si>
    <t>https://find-and-update.company-information.service.gov.uk/company/04626078/filing-history</t>
  </si>
  <si>
    <t>Harbour Energy Plc</t>
  </si>
  <si>
    <t>SC234781</t>
  </si>
  <si>
    <t>https://www.londonstockexchange.com/stock/HBR/harbour-energy-plc/company-page</t>
  </si>
  <si>
    <t>https://find-and-update.company-information.service.gov.uk/company/SC234781/filing-history</t>
  </si>
  <si>
    <t>HESS Ltd</t>
  </si>
  <si>
    <t>https://www.nasdaq.com/market-activity/stocks/hes</t>
  </si>
  <si>
    <t>https://find-and-update.company-information.service.gov.uk/company/00807346/filing-history</t>
  </si>
  <si>
    <t>Hurricane Energy Plc</t>
  </si>
  <si>
    <t>https://www.londonstockexchange.com/stock/HUR/hurricane-energy-plc/company-page</t>
  </si>
  <si>
    <t>https://find-and-update.company-information.service.gov.uk/company/05245689/filing-history</t>
  </si>
  <si>
    <t>Ithaca Energy UK</t>
  </si>
  <si>
    <t>SC272009</t>
  </si>
  <si>
    <t>https://www.tase.co.il/en/market_data/company/001095/about</t>
  </si>
  <si>
    <t>https://find-and-update.company-information.service.gov.uk/company/SC272009/filing-history</t>
  </si>
  <si>
    <t>JX Nippon Exploration and Production (U.K.) Ltd</t>
  </si>
  <si>
    <t>https://www2.jpx.co.jp/tseHpFront/StockSearch.do?callJorEFlg=1&amp;method=&amp;topSearchStr=ENEOS+Holdings</t>
  </si>
  <si>
    <t>https://find-and-update.company-information.service.gov.uk/company/03288689/filing-history</t>
  </si>
  <si>
    <t>Repsol Sinopec Resources UK Ltd</t>
  </si>
  <si>
    <t>https://www.bolsamadrid.es/ing/aspx/Empresas/FichaValor.aspx?ISIN=ES0173516115</t>
  </si>
  <si>
    <t>https://find-and-update.company-information.service.gov.uk/company/00825828/filing-history</t>
  </si>
  <si>
    <t>Royal Dutch Shell Plc</t>
  </si>
  <si>
    <t>https://www.londonstockexchange.com/live-markets/market-data-dashboard/price-explorer</t>
  </si>
  <si>
    <t>https://find-and-update.company-information.service.gov.uk/company/04366849/filing-history</t>
  </si>
  <si>
    <t>Saint-Gobain Ltd</t>
  </si>
  <si>
    <t>https://live.euronext.com/en/product/equities/FR0000125007-XPAR/saint-gobain/sgo/quotes</t>
  </si>
  <si>
    <t>https://find-and-update.company-information.service.gov.uk/company/03291592/filing-history</t>
  </si>
  <si>
    <t>Serica Energy Plc</t>
  </si>
  <si>
    <t>London Stock Exchange (LSE)</t>
  </si>
  <si>
    <t>https://find-and-update.company-information.service.gov.uk/company/04073712/filing-history</t>
  </si>
  <si>
    <t>Suncor Energy UK Ltd</t>
  </si>
  <si>
    <t>https://www.nasdaq.com/market-activity/stocks/su
https://money.tmx.com/en/quote/SU</t>
  </si>
  <si>
    <t>https://find-and-update.company-information.service.gov.uk/company/00972618/filing-history</t>
  </si>
  <si>
    <t>TAQA</t>
  </si>
  <si>
    <t>Abu Dhabi Securities Exchange (ADX)</t>
  </si>
  <si>
    <t>https://find-and-update.company-information.service.gov.uk/company/05975475/filing-history</t>
  </si>
  <si>
    <t>Tarmac Holdings Ltd</t>
  </si>
  <si>
    <t>https://find-and-update.company-information.service.gov.uk/company/07533961/filing-history</t>
  </si>
  <si>
    <t>TotalEnergies Holdings UK Ltd</t>
  </si>
  <si>
    <t>Euronext Paris</t>
  </si>
  <si>
    <t>https://find-and-update.company-information.service.gov.uk/company/01722136/filing-history</t>
  </si>
  <si>
    <t>Tullow Oil Plc</t>
  </si>
  <si>
    <t>https://find-and-update.company-information.service.gov.uk/company/03919249/filing-history</t>
  </si>
  <si>
    <t>Albion Stone</t>
  </si>
  <si>
    <t>Private</t>
  </si>
  <si>
    <t>Quarrying of ornamental and building stone, limestone, gypsum, chalk and slate</t>
  </si>
  <si>
    <t>Privately held company</t>
  </si>
  <si>
    <t>https://find-and-update.company-information.service.gov.uk/company/01767530/filing-history</t>
  </si>
  <si>
    <t>Britannia Aggregates Ltd</t>
  </si>
  <si>
    <t>Extraction of aggregates</t>
  </si>
  <si>
    <t>https://find-and-update.company-information.service.gov.uk/company/02304376/filing-history</t>
  </si>
  <si>
    <t>Dana Petroleum Ltd</t>
  </si>
  <si>
    <t>https://find-and-update.company-information.service.gov.uk/company/03456891/filing-history</t>
  </si>
  <si>
    <t>INEOS Industries</t>
  </si>
  <si>
    <t>SC200459 
10660338 
09121775</t>
  </si>
  <si>
    <t>https://find-and-update.company-information.service.gov.uk/company/SC200459/filing-history</t>
  </si>
  <si>
    <t>Iranian Oil Company (U.K.) Ltd</t>
  </si>
  <si>
    <t>https://find-and-update.company-information.service.gov.uk/company/01019769/filing-history</t>
  </si>
  <si>
    <t>Irish Salt Mining &amp; Exploration Co. Ltd</t>
  </si>
  <si>
    <t>NI006389</t>
  </si>
  <si>
    <t>Salt Rock</t>
  </si>
  <si>
    <t>https://find-and-update.company-information.service.gov.uk/company/NI006389/filing-history</t>
  </si>
  <si>
    <t>NEO ENERGY</t>
  </si>
  <si>
    <t xml:space="preserve">12086835 
SC291165 </t>
  </si>
  <si>
    <t>https://find-and-update.company-information.service.gov.uk/company/12086835/filing-history</t>
  </si>
  <si>
    <t>Neptune Energy Group Ltd</t>
  </si>
  <si>
    <t>https://find-and-update.company-information.service.gov.uk/company/10647707/filing-history</t>
  </si>
  <si>
    <t xml:space="preserve">NSMP Operations Ltd </t>
  </si>
  <si>
    <t>https://find-and-update.company-information.service.gov.uk/company/09711370/filing-history</t>
  </si>
  <si>
    <t>ONE-Dyas UK Ltd</t>
  </si>
  <si>
    <t>https://find-and-update.company-information.service.gov.uk/company/03531783/filing-history</t>
  </si>
  <si>
    <t>Perenco UK Ltd</t>
  </si>
  <si>
    <t>https://find-and-update.company-information.service.gov.uk/company/04653066/filing-history</t>
  </si>
  <si>
    <t>RockRose Energy Ltd</t>
  </si>
  <si>
    <t>https://find-and-update.company-information.service.gov.uk/company/09665181/filing-history</t>
  </si>
  <si>
    <t>SAGE North Sea Ltd</t>
  </si>
  <si>
    <t>BR019059</t>
  </si>
  <si>
    <t>https://find-and-update.company-information.service.gov.uk/company/FC033971/filing-history</t>
  </si>
  <si>
    <t>Van Oord UK Ltd</t>
  </si>
  <si>
    <t>Marine Aggregate Dredging</t>
  </si>
  <si>
    <t>https://find-and-update.company-information.service.gov.uk/company/01805156/filing-history</t>
  </si>
  <si>
    <t>Volker Dredging Ltd</t>
  </si>
  <si>
    <t>https://find-and-update.company-information.service.gov.uk/company/01179300/filing-history</t>
  </si>
  <si>
    <t>Wintershall Noordzee B.V.</t>
  </si>
  <si>
    <t>BR009394</t>
  </si>
  <si>
    <t>https://find-and-update.company-information.service.gov.uk/company/BR009394/filing-history</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</si>
  <si>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</si>
  <si>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</si>
  <si>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</si>
  <si>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</si>
  <si>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</si>
  <si>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</si>
  <si>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</si>
  <si>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</si>
  <si>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</si>
  <si>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</si>
  <si>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Aker BP ASA</t>
  </si>
  <si>
    <t>E448</t>
  </si>
  <si>
    <t>Alkane Energy (UK) Ltd</t>
  </si>
  <si>
    <t>AL10</t>
  </si>
  <si>
    <t>EXL253</t>
  </si>
  <si>
    <t>PEDL1</t>
  </si>
  <si>
    <t>PEDL14</t>
  </si>
  <si>
    <t>PEDL202</t>
  </si>
  <si>
    <t>PEDL255</t>
  </si>
  <si>
    <t>PEDL265</t>
  </si>
  <si>
    <t>PEDL274</t>
  </si>
  <si>
    <t>PEDL277</t>
  </si>
  <si>
    <t>PEDL279</t>
  </si>
  <si>
    <t>PEDL281</t>
  </si>
  <si>
    <t>PEDL310</t>
  </si>
  <si>
    <t>ALPHA PETROLEUM RESOURCES LIMITED</t>
  </si>
  <si>
    <t>P1034</t>
  </si>
  <si>
    <t>Alpha Petroleum Resources Ltd</t>
  </si>
  <si>
    <t>P1062</t>
  </si>
  <si>
    <t>P1070</t>
  </si>
  <si>
    <t>P683</t>
  </si>
  <si>
    <t>Altaquest Energy Corporation (UK) Ltd</t>
  </si>
  <si>
    <t>EXL141</t>
  </si>
  <si>
    <t>Anasuria Hibiscus UK Limited</t>
  </si>
  <si>
    <t>P2518</t>
  </si>
  <si>
    <t>P2535</t>
  </si>
  <si>
    <t>Angus Energy Weald Basin No.3 Ltd</t>
  </si>
  <si>
    <t>PEDL244</t>
  </si>
  <si>
    <t>PEDL5</t>
  </si>
  <si>
    <t>PL235</t>
  </si>
  <si>
    <t>Apache Beryl 1 Ltd</t>
  </si>
  <si>
    <t>P139</t>
  </si>
  <si>
    <t>P1764</t>
  </si>
  <si>
    <t>P1985</t>
  </si>
  <si>
    <t>P1986</t>
  </si>
  <si>
    <t>P2335</t>
  </si>
  <si>
    <t>P2509</t>
  </si>
  <si>
    <t>P2510</t>
  </si>
  <si>
    <t>P337</t>
  </si>
  <si>
    <t>P87</t>
  </si>
  <si>
    <t>APACHE BERYL I LIMITED</t>
  </si>
  <si>
    <t>P2353</t>
  </si>
  <si>
    <t>P2354</t>
  </si>
  <si>
    <t>P2355</t>
  </si>
  <si>
    <t>P254</t>
  </si>
  <si>
    <t>APACHE NORTH SEA LIMITED</t>
  </si>
  <si>
    <t>P2346</t>
  </si>
  <si>
    <t>P2375</t>
  </si>
  <si>
    <t>Apache North Sea Ltd</t>
  </si>
  <si>
    <t>P246</t>
  </si>
  <si>
    <t>P2529</t>
  </si>
  <si>
    <t>P2539</t>
  </si>
  <si>
    <t>ARCO BRITISH LIMITED, LLC</t>
  </si>
  <si>
    <t>P1937</t>
  </si>
  <si>
    <t>Athena Exploration Limited</t>
  </si>
  <si>
    <t>P2417</t>
  </si>
  <si>
    <t>P2595</t>
  </si>
  <si>
    <t>P2597</t>
  </si>
  <si>
    <t>P2603</t>
  </si>
  <si>
    <t>Aurora Energy Resources Ltd</t>
  </si>
  <si>
    <t>PEDL164</t>
  </si>
  <si>
    <t>PEDL252</t>
  </si>
  <si>
    <t>PEDL261</t>
  </si>
  <si>
    <t>PEDL267</t>
  </si>
  <si>
    <t>AXXIS GEO SOLUTIONS AS</t>
  </si>
  <si>
    <t>E456</t>
  </si>
  <si>
    <t>BG International Ltd</t>
  </si>
  <si>
    <t>P98</t>
  </si>
  <si>
    <t>Biogas Technology (Sawtry) Ltd</t>
  </si>
  <si>
    <t>EXL276</t>
  </si>
  <si>
    <t>BLACKLAND PARK EXPLORATION LIMITED</t>
  </si>
  <si>
    <t>PL199</t>
  </si>
  <si>
    <t>BP Exploration Operating Co Limited</t>
  </si>
  <si>
    <t>E470</t>
  </si>
  <si>
    <t>BP EXPLORATION OPERATING COMPANY LIMITED</t>
  </si>
  <si>
    <t>E442</t>
  </si>
  <si>
    <t>BP Exploration Operating Company Limited</t>
  </si>
  <si>
    <t>P1570</t>
  </si>
  <si>
    <t>P165</t>
  </si>
  <si>
    <t>P168</t>
  </si>
  <si>
    <t>P1777</t>
  </si>
  <si>
    <t>P2189</t>
  </si>
  <si>
    <t>P2293</t>
  </si>
  <si>
    <t>P2347</t>
  </si>
  <si>
    <t>P2410</t>
  </si>
  <si>
    <t>P2413</t>
  </si>
  <si>
    <t>P2452</t>
  </si>
  <si>
    <t>P2491</t>
  </si>
  <si>
    <t>P2541</t>
  </si>
  <si>
    <t>P2590</t>
  </si>
  <si>
    <t>P358</t>
  </si>
  <si>
    <t>P363</t>
  </si>
  <si>
    <t>P57</t>
  </si>
  <si>
    <t>P803</t>
  </si>
  <si>
    <t>P92</t>
  </si>
  <si>
    <t>BRIDGE PETROLEUM 1 LIMITED</t>
  </si>
  <si>
    <t>P96</t>
  </si>
  <si>
    <t>BRIDGE PETROLEUM 3 LIMITED</t>
  </si>
  <si>
    <t>P184</t>
  </si>
  <si>
    <t>P474</t>
  </si>
  <si>
    <t>BRIDGE PETROLEUM LIMITED</t>
  </si>
  <si>
    <t>P2420</t>
  </si>
  <si>
    <t>P2426</t>
  </si>
  <si>
    <t>Britoil Ltd</t>
  </si>
  <si>
    <t>P111</t>
  </si>
  <si>
    <t>P236</t>
  </si>
  <si>
    <t>P475</t>
  </si>
  <si>
    <t>P556</t>
  </si>
  <si>
    <t>P558</t>
  </si>
  <si>
    <t>P59</t>
  </si>
  <si>
    <t>BURGATE EXPLORATION &amp; PRODUCTION LTD</t>
  </si>
  <si>
    <t>P2434</t>
  </si>
  <si>
    <t>P2583</t>
  </si>
  <si>
    <t>CAPRICORN ENERGY UK LIMITED</t>
  </si>
  <si>
    <t>E468</t>
  </si>
  <si>
    <t>P2379</t>
  </si>
  <si>
    <t>P2428</t>
  </si>
  <si>
    <t>Centrica Offshore (UK) Ltd</t>
  </si>
  <si>
    <t>P323</t>
  </si>
  <si>
    <t>CGG Services (Uk) Ltd</t>
  </si>
  <si>
    <t>E454</t>
  </si>
  <si>
    <t>CHRYSAOR LIMITED</t>
  </si>
  <si>
    <t>P2330</t>
  </si>
  <si>
    <t>P66</t>
  </si>
  <si>
    <t>Chrysaor Ltd</t>
  </si>
  <si>
    <t>P101</t>
  </si>
  <si>
    <t>P2538</t>
  </si>
  <si>
    <t>P2547</t>
  </si>
  <si>
    <t>CHRYSAOR NORTH SEA LIMITED</t>
  </si>
  <si>
    <t>P2371</t>
  </si>
  <si>
    <t>P2374</t>
  </si>
  <si>
    <t>P2389</t>
  </si>
  <si>
    <t>P2408</t>
  </si>
  <si>
    <t>P2455</t>
  </si>
  <si>
    <t>P2485</t>
  </si>
  <si>
    <t>P2489</t>
  </si>
  <si>
    <t>Chrysaor North Sea Ltd</t>
  </si>
  <si>
    <t>P110</t>
  </si>
  <si>
    <t>P355</t>
  </si>
  <si>
    <t>P356</t>
  </si>
  <si>
    <t>P591</t>
  </si>
  <si>
    <t>Chrysaor Petroleum Company U.K. Limited</t>
  </si>
  <si>
    <t>P1589</t>
  </si>
  <si>
    <t>P2221</t>
  </si>
  <si>
    <t>CHRYSAOR PETROLEUM COMPANY U.K. LIMITED</t>
  </si>
  <si>
    <t>P225</t>
  </si>
  <si>
    <t>P2399</t>
  </si>
  <si>
    <t>P2456</t>
  </si>
  <si>
    <t>P2552</t>
  </si>
  <si>
    <t>P2555</t>
  </si>
  <si>
    <t>P28</t>
  </si>
  <si>
    <t>P32</t>
  </si>
  <si>
    <t>P672</t>
  </si>
  <si>
    <t>P79</t>
  </si>
  <si>
    <t>Chrysaor Production (U.K) Limited</t>
  </si>
  <si>
    <t>P103</t>
  </si>
  <si>
    <t>P130</t>
  </si>
  <si>
    <t>P2522</t>
  </si>
  <si>
    <t>P2523</t>
  </si>
  <si>
    <t>P2525</t>
  </si>
  <si>
    <t>P2537</t>
  </si>
  <si>
    <t>P33</t>
  </si>
  <si>
    <t>P347</t>
  </si>
  <si>
    <t>P590</t>
  </si>
  <si>
    <t>P741</t>
  </si>
  <si>
    <t>Chrysaor Resources ( Irish Sea) Limited</t>
  </si>
  <si>
    <t>P251</t>
  </si>
  <si>
    <t>P287</t>
  </si>
  <si>
    <t>P547</t>
  </si>
  <si>
    <t>P706</t>
  </si>
  <si>
    <t>P99</t>
  </si>
  <si>
    <t>CNOOC PETROLEUM EUROPE LIMITED</t>
  </si>
  <si>
    <t>P2279</t>
  </si>
  <si>
    <t>Cnooc Petroleum Europe Ltd</t>
  </si>
  <si>
    <t>P1298</t>
  </si>
  <si>
    <t>P218</t>
  </si>
  <si>
    <t>P2215</t>
  </si>
  <si>
    <t>P226</t>
  </si>
  <si>
    <t>P300</t>
  </si>
  <si>
    <t>P928</t>
  </si>
  <si>
    <t>P986</t>
  </si>
  <si>
    <t>CNR International (UK) Ltd</t>
  </si>
  <si>
    <t>P199</t>
  </si>
  <si>
    <t>P202</t>
  </si>
  <si>
    <t>P203</t>
  </si>
  <si>
    <t>P204</t>
  </si>
  <si>
    <t>P329</t>
  </si>
  <si>
    <t>CONOCOPHILLIPS (U.K.) HOLDINGS LIMITED</t>
  </si>
  <si>
    <t>P2220</t>
  </si>
  <si>
    <t>CORALLIAN ENERGY LIMITED</t>
  </si>
  <si>
    <t>P2396</t>
  </si>
  <si>
    <t>P2504</t>
  </si>
  <si>
    <t>P2596</t>
  </si>
  <si>
    <t>P2605</t>
  </si>
  <si>
    <t>Corallian Energy Ltd</t>
  </si>
  <si>
    <t>P2464</t>
  </si>
  <si>
    <t>P2478</t>
  </si>
  <si>
    <t>P2493</t>
  </si>
  <si>
    <t>CORNERSTONE NORTH SEA LTD</t>
  </si>
  <si>
    <t>P2433</t>
  </si>
  <si>
    <t>CORNERSTONE OIL AND GAS LTD</t>
  </si>
  <si>
    <t>P2582</t>
  </si>
  <si>
    <t>P2598</t>
  </si>
  <si>
    <t>COURAGE ENERGY (U.K.) LIMITED</t>
  </si>
  <si>
    <t>PEDL90</t>
  </si>
  <si>
    <t>Crogga (UK) Ltd</t>
  </si>
  <si>
    <t>E458</t>
  </si>
  <si>
    <t>E472</t>
  </si>
  <si>
    <t>DANA PETROLEUM (E&amp;P) LIMITED</t>
  </si>
  <si>
    <t>P1242</t>
  </si>
  <si>
    <t>Dana Petroleum (E&amp;P) Ltd</t>
  </si>
  <si>
    <t>P21</t>
  </si>
  <si>
    <t>P215</t>
  </si>
  <si>
    <t>P2349</t>
  </si>
  <si>
    <t>P2563</t>
  </si>
  <si>
    <t>P353</t>
  </si>
  <si>
    <t>P361</t>
  </si>
  <si>
    <t>P472</t>
  </si>
  <si>
    <t>DECIPHER DEVELOPMENTS LIMITED</t>
  </si>
  <si>
    <t>P2311</t>
  </si>
  <si>
    <t>DELTIC ENERGY PLC</t>
  </si>
  <si>
    <t>P2352</t>
  </si>
  <si>
    <t>P2384</t>
  </si>
  <si>
    <t>P2424</t>
  </si>
  <si>
    <t>P2542</t>
  </si>
  <si>
    <t>P2558</t>
  </si>
  <si>
    <t>DNO NORTH SEA (U.K.) LIMITED</t>
  </si>
  <si>
    <t>P2472</t>
  </si>
  <si>
    <t>DNO North Sea (U.K.) Limited</t>
  </si>
  <si>
    <t>P2548</t>
  </si>
  <si>
    <t>P2551</t>
  </si>
  <si>
    <t>Draupner Energy Ltd</t>
  </si>
  <si>
    <t>P2331</t>
  </si>
  <si>
    <t>P2487</t>
  </si>
  <si>
    <t>Egdon Resources (UK) Ltd</t>
  </si>
  <si>
    <t>EXL294</t>
  </si>
  <si>
    <t>PEDL118</t>
  </si>
  <si>
    <t>PEDL130</t>
  </si>
  <si>
    <t>PEDL141</t>
  </si>
  <si>
    <t>PEDL182</t>
  </si>
  <si>
    <t>PEDL191</t>
  </si>
  <si>
    <t>PEDL201</t>
  </si>
  <si>
    <t>PEDL203</t>
  </si>
  <si>
    <t>PEDL241</t>
  </si>
  <si>
    <t>PEDL253</t>
  </si>
  <si>
    <t>PEDL306</t>
  </si>
  <si>
    <t>PEDL334</t>
  </si>
  <si>
    <t>PEDL343</t>
  </si>
  <si>
    <t>PEDL68</t>
  </si>
  <si>
    <t>PL90</t>
  </si>
  <si>
    <t>Electromagnetic Geoservices ASA</t>
  </si>
  <si>
    <t>E462</t>
  </si>
  <si>
    <t>ENCOUNTER OIL LIMITED</t>
  </si>
  <si>
    <t>P2363</t>
  </si>
  <si>
    <t>P2392</t>
  </si>
  <si>
    <t>ENERGYPATHWAYS IRISH SEA LIMITED</t>
  </si>
  <si>
    <t>P2490</t>
  </si>
  <si>
    <t>ENI (UK) Ltd</t>
  </si>
  <si>
    <t>E469</t>
  </si>
  <si>
    <t>P112</t>
  </si>
  <si>
    <t>P1476</t>
  </si>
  <si>
    <t>P2511</t>
  </si>
  <si>
    <t>P710</t>
  </si>
  <si>
    <t>P791</t>
  </si>
  <si>
    <t>ENNECO LTD</t>
  </si>
  <si>
    <t>P2370</t>
  </si>
  <si>
    <t>ENQUEST HEATHER LIMITED</t>
  </si>
  <si>
    <t>P2334</t>
  </si>
  <si>
    <t>P242</t>
  </si>
  <si>
    <t>P2601</t>
  </si>
  <si>
    <t>P902</t>
  </si>
  <si>
    <t>EnQuest Heather Ltd</t>
  </si>
  <si>
    <t>P1077</t>
  </si>
  <si>
    <t>P1107</t>
  </si>
  <si>
    <t>P1617</t>
  </si>
  <si>
    <t>P193</t>
  </si>
  <si>
    <t>P234</t>
  </si>
  <si>
    <t>P238</t>
  </si>
  <si>
    <t>P2531</t>
  </si>
  <si>
    <t>P2599</t>
  </si>
  <si>
    <t>P493</t>
  </si>
  <si>
    <t>P920</t>
  </si>
  <si>
    <t>P977</t>
  </si>
  <si>
    <t>ENQUEST PROGRESS LIMITED</t>
  </si>
  <si>
    <t>P1078</t>
  </si>
  <si>
    <t>Enterprise Oil Ltd</t>
  </si>
  <si>
    <t>P114</t>
  </si>
  <si>
    <t>P69</t>
  </si>
  <si>
    <t>P77</t>
  </si>
  <si>
    <t>Equinor (UK) Ltd</t>
  </si>
  <si>
    <t>P1026</t>
  </si>
  <si>
    <t>P104</t>
  </si>
  <si>
    <t>P1191</t>
  </si>
  <si>
    <t>P1272</t>
  </si>
  <si>
    <t>P1758</t>
  </si>
  <si>
    <t>P2151</t>
  </si>
  <si>
    <t>P2343</t>
  </si>
  <si>
    <t>P2449</t>
  </si>
  <si>
    <t>P2460</t>
  </si>
  <si>
    <t>P2492</t>
  </si>
  <si>
    <t>P2505</t>
  </si>
  <si>
    <t>P2508</t>
  </si>
  <si>
    <t>P312</t>
  </si>
  <si>
    <t>P335</t>
  </si>
  <si>
    <t>P726</t>
  </si>
  <si>
    <t>P979</t>
  </si>
  <si>
    <t>EQUINOR UK LIMITED</t>
  </si>
  <si>
    <t>E445</t>
  </si>
  <si>
    <t>P2318</t>
  </si>
  <si>
    <t>P2319</t>
  </si>
  <si>
    <t>P2365</t>
  </si>
  <si>
    <t>P2387</t>
  </si>
  <si>
    <t>P2419</t>
  </si>
  <si>
    <t>P2473</t>
  </si>
  <si>
    <t>P2479</t>
  </si>
  <si>
    <t>Europa Oil &amp; Gas Ltd</t>
  </si>
  <si>
    <t>PEDL 181</t>
  </si>
  <si>
    <t>PEDL180</t>
  </si>
  <si>
    <t>PEDL181</t>
  </si>
  <si>
    <t>FAIRFIELD FAGUS LIMITED</t>
  </si>
  <si>
    <t>P721</t>
  </si>
  <si>
    <t>FINDER ENERGY UK LIMITED</t>
  </si>
  <si>
    <t>P2317</t>
  </si>
  <si>
    <t>P2502</t>
  </si>
  <si>
    <t>P2524</t>
  </si>
  <si>
    <t>P2527</t>
  </si>
  <si>
    <t>P2528</t>
  </si>
  <si>
    <t>P2530</t>
  </si>
  <si>
    <t>GEOEX MCG LTD</t>
  </si>
  <si>
    <t>E466</t>
  </si>
  <si>
    <t>GX Technology Corp and GX Technology EAME Ltd</t>
  </si>
  <si>
    <t>E464</t>
  </si>
  <si>
    <t>HARTSHEAD RESOURCES LTD</t>
  </si>
  <si>
    <t>P2607</t>
  </si>
  <si>
    <t>Harworth Power (Generation) Ltd</t>
  </si>
  <si>
    <t>EXL250</t>
  </si>
  <si>
    <t>HORIZON ENERGY PARTNERS LIMITED</t>
  </si>
  <si>
    <t>P2329</t>
  </si>
  <si>
    <t>P2427</t>
  </si>
  <si>
    <t>P2486</t>
  </si>
  <si>
    <t>P2557</t>
  </si>
  <si>
    <t>Humbly Grove Energy Ltd</t>
  </si>
  <si>
    <t>PL116</t>
  </si>
  <si>
    <t>P1368</t>
  </si>
  <si>
    <t>HURRICANE ENERGY PLC</t>
  </si>
  <si>
    <t>P2294</t>
  </si>
  <si>
    <t>P2308</t>
  </si>
  <si>
    <t>I3 Energy North Sea Ltd</t>
  </si>
  <si>
    <t>P2358</t>
  </si>
  <si>
    <t>Igas Energy Development Ltd</t>
  </si>
  <si>
    <t>DL2</t>
  </si>
  <si>
    <t>PL233</t>
  </si>
  <si>
    <t>PL249</t>
  </si>
  <si>
    <t>Igas Energy Enterprise Ltd</t>
  </si>
  <si>
    <t>P1270</t>
  </si>
  <si>
    <t>PEDL158</t>
  </si>
  <si>
    <t>PL240</t>
  </si>
  <si>
    <t>Igas Energy Production Ltd</t>
  </si>
  <si>
    <t>ML4</t>
  </si>
  <si>
    <t>PEDL6</t>
  </si>
  <si>
    <t>PL178</t>
  </si>
  <si>
    <t>PL182</t>
  </si>
  <si>
    <t>INEOS FPS Ltd</t>
  </si>
  <si>
    <t>P2333</t>
  </si>
  <si>
    <t>INEOS UK SNS LIMITED</t>
  </si>
  <si>
    <t>P1230</t>
  </si>
  <si>
    <t>P1328</t>
  </si>
  <si>
    <t>P1909</t>
  </si>
  <si>
    <t>INEOS Upstream Ltd</t>
  </si>
  <si>
    <t>PEDL145</t>
  </si>
  <si>
    <t>PEDL299</t>
  </si>
  <si>
    <t>IOG (UK) Ltd</t>
  </si>
  <si>
    <t>P2342</t>
  </si>
  <si>
    <t>P39</t>
  </si>
  <si>
    <t>IOG NORTH SEA LIMITED</t>
  </si>
  <si>
    <t>P2085</t>
  </si>
  <si>
    <t>IOG North Sea Ltd</t>
  </si>
  <si>
    <t>P1736</t>
  </si>
  <si>
    <t>P2260</t>
  </si>
  <si>
    <t>P2438</t>
  </si>
  <si>
    <t>P2442</t>
  </si>
  <si>
    <t>P2589</t>
  </si>
  <si>
    <t>IOG UK LTD</t>
  </si>
  <si>
    <t>P1915</t>
  </si>
  <si>
    <t>Island Gas Ltd</t>
  </si>
  <si>
    <t>AL9</t>
  </si>
  <si>
    <t>DL4</t>
  </si>
  <si>
    <t>ML18</t>
  </si>
  <si>
    <t>ML21</t>
  </si>
  <si>
    <t>ML3</t>
  </si>
  <si>
    <t>ML6</t>
  </si>
  <si>
    <t>ML7</t>
  </si>
  <si>
    <t>PEDL21</t>
  </si>
  <si>
    <t>PEDL70</t>
  </si>
  <si>
    <t>PL179</t>
  </si>
  <si>
    <t>PL211</t>
  </si>
  <si>
    <t>ITHACA ALPHA (N.I.) LIMITED</t>
  </si>
  <si>
    <t>P345</t>
  </si>
  <si>
    <t>ITHACA ENERGY (UK) LIMITED</t>
  </si>
  <si>
    <t>P1392</t>
  </si>
  <si>
    <t>P2345</t>
  </si>
  <si>
    <t>P2356</t>
  </si>
  <si>
    <t>P2397</t>
  </si>
  <si>
    <t>P2476</t>
  </si>
  <si>
    <t>P2481</t>
  </si>
  <si>
    <t>P2494</t>
  </si>
  <si>
    <t>Ithaca Energy (UK) Ltd</t>
  </si>
  <si>
    <t>P119</t>
  </si>
  <si>
    <t>P1293</t>
  </si>
  <si>
    <t>P1383</t>
  </si>
  <si>
    <t>P1588</t>
  </si>
  <si>
    <t>P1665</t>
  </si>
  <si>
    <t>P1823</t>
  </si>
  <si>
    <t>P2532</t>
  </si>
  <si>
    <t>P2534</t>
  </si>
  <si>
    <t>P2554</t>
  </si>
  <si>
    <t>P264</t>
  </si>
  <si>
    <t>Ithaca Oil &amp; Gas Limited</t>
  </si>
  <si>
    <t>P213</t>
  </si>
  <si>
    <t>P2158</t>
  </si>
  <si>
    <t>P2373</t>
  </si>
  <si>
    <t>P2513</t>
  </si>
  <si>
    <t>P2514</t>
  </si>
  <si>
    <t>P2536</t>
  </si>
  <si>
    <t>ITHACA SP E&amp;P LIMITED</t>
  </si>
  <si>
    <t>P2403</t>
  </si>
  <si>
    <t>ITHACA ZETA LIMITED</t>
  </si>
  <si>
    <t>P2382</t>
  </si>
  <si>
    <t>JERSEY PETROLEUM LTD</t>
  </si>
  <si>
    <t>P2170</t>
  </si>
  <si>
    <t>P2497</t>
  </si>
  <si>
    <t>P2498</t>
  </si>
  <si>
    <t>P2499</t>
  </si>
  <si>
    <t>JETEX PETROLEUM LTD</t>
  </si>
  <si>
    <t>P2227</t>
  </si>
  <si>
    <t>P2471</t>
  </si>
  <si>
    <t>P2475</t>
  </si>
  <si>
    <t>Magseis Operations As</t>
  </si>
  <si>
    <t>E463</t>
  </si>
  <si>
    <t>MYTILUS LIMITED</t>
  </si>
  <si>
    <t>P2360</t>
  </si>
  <si>
    <t>P2369</t>
  </si>
  <si>
    <t>Nautical Petroleum Ltd</t>
  </si>
  <si>
    <t>P2560</t>
  </si>
  <si>
    <t>P2561</t>
  </si>
  <si>
    <t>P2562</t>
  </si>
  <si>
    <t>P2567</t>
  </si>
  <si>
    <t>NEO ENERGY (CNS) LIMITED</t>
  </si>
  <si>
    <t>P631</t>
  </si>
  <si>
    <t>NEO ENERGY (SNS) LIMITED</t>
  </si>
  <si>
    <t>P456</t>
  </si>
  <si>
    <t>NEO ENERGY (ZEX) LIMITED</t>
  </si>
  <si>
    <t>P2390</t>
  </si>
  <si>
    <t>P2520</t>
  </si>
  <si>
    <t>P2521</t>
  </si>
  <si>
    <t>P2533</t>
  </si>
  <si>
    <t>NEO ENERGY CENTRAL NORTH SEA LIMITED</t>
  </si>
  <si>
    <t>P84</t>
  </si>
  <si>
    <t>NEO ENERGY PATHWAY LIMITED</t>
  </si>
  <si>
    <t>P2013</t>
  </si>
  <si>
    <t>NEO ENERGY PETROLEUM LIMITED</t>
  </si>
  <si>
    <t>P2350</t>
  </si>
  <si>
    <t>NEO Energy Production UK  Limited</t>
  </si>
  <si>
    <t>P1041</t>
  </si>
  <si>
    <t>P1464</t>
  </si>
  <si>
    <t>P735</t>
  </si>
  <si>
    <t>Neptune E&amp;P (UK) Ltd</t>
  </si>
  <si>
    <t>P1055</t>
  </si>
  <si>
    <t>P1622</t>
  </si>
  <si>
    <t>P1731</t>
  </si>
  <si>
    <t>P2429</t>
  </si>
  <si>
    <t>NEPTUNE E&amp;P UK LIMITED</t>
  </si>
  <si>
    <t>P454</t>
  </si>
  <si>
    <t>P611</t>
  </si>
  <si>
    <t>North Sea Natural Resources Ltd</t>
  </si>
  <si>
    <t>P2321</t>
  </si>
  <si>
    <t>One-Dyas UK Limited</t>
  </si>
  <si>
    <t>P1630</t>
  </si>
  <si>
    <t>P2500</t>
  </si>
  <si>
    <t>ONSHORE OILFIELD SERVICES LIMITED</t>
  </si>
  <si>
    <t>PL215</t>
  </si>
  <si>
    <t>ORCADIAN ENERGY (CNS) LTD</t>
  </si>
  <si>
    <t>P2244</t>
  </si>
  <si>
    <t>P2320</t>
  </si>
  <si>
    <t>P2482</t>
  </si>
  <si>
    <t>PAINTED WOLF RESOURCES LIMITED</t>
  </si>
  <si>
    <t>P2339</t>
  </si>
  <si>
    <t>P2425</t>
  </si>
  <si>
    <t>P2431</t>
  </si>
  <si>
    <t>P2581</t>
  </si>
  <si>
    <t>P2588</t>
  </si>
  <si>
    <t>P2606</t>
  </si>
  <si>
    <t>PARKMEAD (E&amp;P) LIMITED</t>
  </si>
  <si>
    <t>P2400</t>
  </si>
  <si>
    <t>P2402</t>
  </si>
  <si>
    <t>P2406</t>
  </si>
  <si>
    <t>P2435</t>
  </si>
  <si>
    <t>Parkmead (E&amp;P) Ltd</t>
  </si>
  <si>
    <t>P2154</t>
  </si>
  <si>
    <t>P2516</t>
  </si>
  <si>
    <t>P588</t>
  </si>
  <si>
    <t>Perenco (UK) Ltd</t>
  </si>
  <si>
    <t>ML5</t>
  </si>
  <si>
    <t>P1</t>
  </si>
  <si>
    <t>P138</t>
  </si>
  <si>
    <t>P16</t>
  </si>
  <si>
    <t>P24</t>
  </si>
  <si>
    <t>P25</t>
  </si>
  <si>
    <t>P302</t>
  </si>
  <si>
    <t>P37</t>
  </si>
  <si>
    <t>P463</t>
  </si>
  <si>
    <t>P534</t>
  </si>
  <si>
    <t>P606</t>
  </si>
  <si>
    <t>P64</t>
  </si>
  <si>
    <t>P685</t>
  </si>
  <si>
    <t>P780</t>
  </si>
  <si>
    <t>P787</t>
  </si>
  <si>
    <t>P947</t>
  </si>
  <si>
    <t>PEDL328</t>
  </si>
  <si>
    <t>PL259</t>
  </si>
  <si>
    <t>PL89</t>
  </si>
  <si>
    <t>PERENCO GAS (UK) LIMITED</t>
  </si>
  <si>
    <t>P142</t>
  </si>
  <si>
    <t>Perenco Gas (UK) Ltd</t>
  </si>
  <si>
    <t>P461</t>
  </si>
  <si>
    <t>P844</t>
  </si>
  <si>
    <t>PERENCO NORTH SEA LIMITED</t>
  </si>
  <si>
    <t>P1061</t>
  </si>
  <si>
    <t>Petrogas North Sea Ltd</t>
  </si>
  <si>
    <t>P2025</t>
  </si>
  <si>
    <t>PGS EXPLORATION (UK) LIMITED</t>
  </si>
  <si>
    <t>E471</t>
  </si>
  <si>
    <t>PGS Exploration Ltd</t>
  </si>
  <si>
    <t>E446</t>
  </si>
  <si>
    <t>Ping Petroleum (UK) Ltd</t>
  </si>
  <si>
    <t>P2006</t>
  </si>
  <si>
    <t>PING PETROLEUM UK LIMITED</t>
  </si>
  <si>
    <t>P2364</t>
  </si>
  <si>
    <t>Premier Oil (UK) Ltd</t>
  </si>
  <si>
    <t>E467</t>
  </si>
  <si>
    <t>P1330</t>
  </si>
  <si>
    <t>P1430</t>
  </si>
  <si>
    <t>P164</t>
  </si>
  <si>
    <t>P2070</t>
  </si>
  <si>
    <t>P2305</t>
  </si>
  <si>
    <t>P2454</t>
  </si>
  <si>
    <t>P2550</t>
  </si>
  <si>
    <t>P2564</t>
  </si>
  <si>
    <t>Premier Oil E&amp;P (UK) EU Ltd</t>
  </si>
  <si>
    <t>P686</t>
  </si>
  <si>
    <t>Premier Oil E&amp;P (UK) Ltd</t>
  </si>
  <si>
    <t>P1042</t>
  </si>
  <si>
    <t>P1114</t>
  </si>
  <si>
    <t>PREMIER OIL E&amp;P UK EU LIMITED</t>
  </si>
  <si>
    <t>P380</t>
  </si>
  <si>
    <t>PREMIER OIL E&amp;P UK LIMITED</t>
  </si>
  <si>
    <t>P201</t>
  </si>
  <si>
    <t>PREMIER OIL UK LIMITED</t>
  </si>
  <si>
    <t>P170</t>
  </si>
  <si>
    <t>P2453</t>
  </si>
  <si>
    <t>RAPID OIL PRODUCTION LTD</t>
  </si>
  <si>
    <t>P2451</t>
  </si>
  <si>
    <t>Rathlin Energy (UK) Ltd</t>
  </si>
  <si>
    <t>PEDL183</t>
  </si>
  <si>
    <t>Regent Park Energy Ltd</t>
  </si>
  <si>
    <t>PEDL11</t>
  </si>
  <si>
    <t>PEDL169</t>
  </si>
  <si>
    <t>PL161</t>
  </si>
  <si>
    <t>REPSOL SINOPEC NORTH SEA LIMITED</t>
  </si>
  <si>
    <t>P219</t>
  </si>
  <si>
    <t>P240</t>
  </si>
  <si>
    <t>Repsol Sinopec North Sea Ltd</t>
  </si>
  <si>
    <t>P256</t>
  </si>
  <si>
    <t>P344</t>
  </si>
  <si>
    <t>Repsol Sinopec Resources (UK) Ltd</t>
  </si>
  <si>
    <t>P116</t>
  </si>
  <si>
    <t>P19</t>
  </si>
  <si>
    <t>P20</t>
  </si>
  <si>
    <t>P249</t>
  </si>
  <si>
    <t>P250</t>
  </si>
  <si>
    <t>P263</t>
  </si>
  <si>
    <t>P266</t>
  </si>
  <si>
    <t>P291</t>
  </si>
  <si>
    <t>P292</t>
  </si>
  <si>
    <t>P297</t>
  </si>
  <si>
    <t>P307</t>
  </si>
  <si>
    <t>P729</t>
  </si>
  <si>
    <t>P73</t>
  </si>
  <si>
    <t>P810</t>
  </si>
  <si>
    <t>P973</t>
  </si>
  <si>
    <t>P983</t>
  </si>
  <si>
    <t>REPSOL SINOPEC RESOURCES UK LIMITED</t>
  </si>
  <si>
    <t>P185</t>
  </si>
  <si>
    <t>P220</t>
  </si>
  <si>
    <t>P237</t>
  </si>
  <si>
    <t>P241</t>
  </si>
  <si>
    <t>P244</t>
  </si>
  <si>
    <t>P324</t>
  </si>
  <si>
    <t>P593</t>
  </si>
  <si>
    <t>RIGON OPERATIONS LIMITED</t>
  </si>
  <si>
    <t>PEDL297</t>
  </si>
  <si>
    <t>RockRose UKCS14 Limited</t>
  </si>
  <si>
    <t>P2341</t>
  </si>
  <si>
    <t>Rockrose UKCS4 Limited</t>
  </si>
  <si>
    <t>P1051</t>
  </si>
  <si>
    <t>P1720</t>
  </si>
  <si>
    <t>ScottishPower Energy Management Ltd</t>
  </si>
  <si>
    <t>PL162</t>
  </si>
  <si>
    <t>Serica Energy (UK) Ltd</t>
  </si>
  <si>
    <t>P1314</t>
  </si>
  <si>
    <t>P198</t>
  </si>
  <si>
    <t>P209</t>
  </si>
  <si>
    <t>P2501</t>
  </si>
  <si>
    <t>P2506</t>
  </si>
  <si>
    <t>P276</t>
  </si>
  <si>
    <t>P566</t>
  </si>
  <si>
    <t>P975</t>
  </si>
  <si>
    <t>Seven Star Natural Gas Ltd</t>
  </si>
  <si>
    <t>PL213</t>
  </si>
  <si>
    <t>Shell (UK) Ltd</t>
  </si>
  <si>
    <t>P1015</t>
  </si>
  <si>
    <t>P11</t>
  </si>
  <si>
    <t>P1117</t>
  </si>
  <si>
    <t>P117</t>
  </si>
  <si>
    <t>P12</t>
  </si>
  <si>
    <t>P13</t>
  </si>
  <si>
    <t>P132</t>
  </si>
  <si>
    <t>P1664</t>
  </si>
  <si>
    <t>P1807</t>
  </si>
  <si>
    <t>P188</t>
  </si>
  <si>
    <t>P1929</t>
  </si>
  <si>
    <t>P2252</t>
  </si>
  <si>
    <t>P2304</t>
  </si>
  <si>
    <t>P233</t>
  </si>
  <si>
    <t>P2332</t>
  </si>
  <si>
    <t>P2340</t>
  </si>
  <si>
    <t>P2351</t>
  </si>
  <si>
    <t>P2377</t>
  </si>
  <si>
    <t>P2401</t>
  </si>
  <si>
    <t>P2437</t>
  </si>
  <si>
    <t>P2495</t>
  </si>
  <si>
    <t>P255</t>
  </si>
  <si>
    <t>P2556</t>
  </si>
  <si>
    <t>P2559</t>
  </si>
  <si>
    <t>P257</t>
  </si>
  <si>
    <t>P2600</t>
  </si>
  <si>
    <t>P295</t>
  </si>
  <si>
    <t>P296</t>
  </si>
  <si>
    <t>P359</t>
  </si>
  <si>
    <t>P465</t>
  </si>
  <si>
    <t>P523</t>
  </si>
  <si>
    <t>P54</t>
  </si>
  <si>
    <t>P559</t>
  </si>
  <si>
    <t>P598</t>
  </si>
  <si>
    <t>P664</t>
  </si>
  <si>
    <t>P7</t>
  </si>
  <si>
    <t>P8</t>
  </si>
  <si>
    <t>P88</t>
  </si>
  <si>
    <t>P886</t>
  </si>
  <si>
    <t>Shell Clair UK Limited</t>
  </si>
  <si>
    <t>P169</t>
  </si>
  <si>
    <t>SHELL U.K. LIMITED</t>
  </si>
  <si>
    <t>P2376</t>
  </si>
  <si>
    <t>P2380</t>
  </si>
  <si>
    <t>P2391</t>
  </si>
  <si>
    <t>SICCAR POINT ENERGY E&amp;P LIMITED</t>
  </si>
  <si>
    <t>P1189</t>
  </si>
  <si>
    <t>P2461</t>
  </si>
  <si>
    <t>P2592</t>
  </si>
  <si>
    <t>P2593</t>
  </si>
  <si>
    <t>P2602</t>
  </si>
  <si>
    <t>Siccar Point Energy E&amp;P Ltd</t>
  </si>
  <si>
    <t>P1028</t>
  </si>
  <si>
    <t>P1830</t>
  </si>
  <si>
    <t>P974</t>
  </si>
  <si>
    <t xml:space="preserve">South Western Energy </t>
  </si>
  <si>
    <t>PEDL 320</t>
  </si>
  <si>
    <t>PEDL 321</t>
  </si>
  <si>
    <t>PEDL 329</t>
  </si>
  <si>
    <t>PEDL 344</t>
  </si>
  <si>
    <t>South Western Energy Ltd</t>
  </si>
  <si>
    <t>PEDL320</t>
  </si>
  <si>
    <t>PEDL321</t>
  </si>
  <si>
    <t>PEDL327</t>
  </si>
  <si>
    <t>PEDL329</t>
  </si>
  <si>
    <t>PEDL344</t>
  </si>
  <si>
    <t>SPIRIT ENERGY NORTH SEA LIMITED</t>
  </si>
  <si>
    <t>P1724</t>
  </si>
  <si>
    <t>P1727</t>
  </si>
  <si>
    <t>P2430</t>
  </si>
  <si>
    <t>P2457</t>
  </si>
  <si>
    <t>Spirit Energy North Sea Ltd</t>
  </si>
  <si>
    <t>P1060</t>
  </si>
  <si>
    <t>P1186</t>
  </si>
  <si>
    <t>P1241</t>
  </si>
  <si>
    <t>P1246</t>
  </si>
  <si>
    <t>P2327</t>
  </si>
  <si>
    <t>P2553</t>
  </si>
  <si>
    <t>P2570</t>
  </si>
  <si>
    <t>P30</t>
  </si>
  <si>
    <t>P455</t>
  </si>
  <si>
    <t>P468</t>
  </si>
  <si>
    <t>Spirit Energy North Sea Oil Ltd</t>
  </si>
  <si>
    <t>P212</t>
  </si>
  <si>
    <t>P354</t>
  </si>
  <si>
    <t>Spirit Energy Production (UK) Ltd</t>
  </si>
  <si>
    <t>P1483</t>
  </si>
  <si>
    <t>P153</t>
  </si>
  <si>
    <t>SPIRIT ENERGY RESOURCES LIMITED</t>
  </si>
  <si>
    <t>P2128</t>
  </si>
  <si>
    <t>P2133</t>
  </si>
  <si>
    <t>Spirit Energy Resources Ltd</t>
  </si>
  <si>
    <t>P1354</t>
  </si>
  <si>
    <t>P2484</t>
  </si>
  <si>
    <t>P293</t>
  </si>
  <si>
    <t>P612</t>
  </si>
  <si>
    <t>P774</t>
  </si>
  <si>
    <t>P83</t>
  </si>
  <si>
    <t>P901</t>
  </si>
  <si>
    <t>SPIRIT ENERGY SOUTHERN NORTH SEA LIMITED</t>
  </si>
  <si>
    <t>P2325</t>
  </si>
  <si>
    <t>STAR ENERGY OIL &amp; GAS LIMITED</t>
  </si>
  <si>
    <t>PL220</t>
  </si>
  <si>
    <t>Star Energy Weald Basin Limited</t>
  </si>
  <si>
    <t>PEDL235</t>
  </si>
  <si>
    <t>PL205</t>
  </si>
  <si>
    <t>Stelinmatvic Industries Ltd</t>
  </si>
  <si>
    <t>NA</t>
  </si>
  <si>
    <t>STELINMATVIC INDUSTRIES LTD</t>
  </si>
  <si>
    <t>P2474</t>
  </si>
  <si>
    <t>Summit Exploration And Production Ltd</t>
  </si>
  <si>
    <t>P2503</t>
  </si>
  <si>
    <t>P2545</t>
  </si>
  <si>
    <t>SUNCOR ENERGY UK LIMITED</t>
  </si>
  <si>
    <t>P2591</t>
  </si>
  <si>
    <t>TAILWIND ENERGY BORA LTD</t>
  </si>
  <si>
    <t>P2448</t>
  </si>
  <si>
    <t>TAILWIND ENERGY CHINOOK LTD</t>
  </si>
  <si>
    <t>P1606</t>
  </si>
  <si>
    <t>Tailwind Mistral Ltd</t>
  </si>
  <si>
    <t>P1792</t>
  </si>
  <si>
    <t>TALON PETROLEUM (UK) LIMITED</t>
  </si>
  <si>
    <t>P2526</t>
  </si>
  <si>
    <t>P2549</t>
  </si>
  <si>
    <t>TANGRAM ENERGY LTD</t>
  </si>
  <si>
    <t>P2359</t>
  </si>
  <si>
    <t>Tangram Energy Ltd</t>
  </si>
  <si>
    <t>P2421</t>
  </si>
  <si>
    <t>P2440</t>
  </si>
  <si>
    <t>P2512</t>
  </si>
  <si>
    <t>P2517</t>
  </si>
  <si>
    <t>P2584</t>
  </si>
  <si>
    <t>P2585</t>
  </si>
  <si>
    <t>Taqa Bratani Ltd</t>
  </si>
  <si>
    <t>P1064</t>
  </si>
  <si>
    <t>P108</t>
  </si>
  <si>
    <t>P205</t>
  </si>
  <si>
    <t>P232</t>
  </si>
  <si>
    <t>P258</t>
  </si>
  <si>
    <t>P313</t>
  </si>
  <si>
    <t>P338</t>
  </si>
  <si>
    <t>P340</t>
  </si>
  <si>
    <t>P478</t>
  </si>
  <si>
    <t>P570</t>
  </si>
  <si>
    <t>P945</t>
  </si>
  <si>
    <t>P980</t>
  </si>
  <si>
    <t>TGS Geophysical Company (UK) Ltd</t>
  </si>
  <si>
    <t>E449</t>
  </si>
  <si>
    <t>TOTAL E&amp;P UK LIMITED</t>
  </si>
  <si>
    <t>P2405</t>
  </si>
  <si>
    <t>P2418</t>
  </si>
  <si>
    <t>TOTALENERGIES E&amp;P NORTH SEA UK LIMITED</t>
  </si>
  <si>
    <t>P1820</t>
  </si>
  <si>
    <t>P2344</t>
  </si>
  <si>
    <t>P2450</t>
  </si>
  <si>
    <t>P2544</t>
  </si>
  <si>
    <t>P496</t>
  </si>
  <si>
    <t>TOTALENERGIES E&amp;P UK LIMITED</t>
  </si>
  <si>
    <t>E455</t>
  </si>
  <si>
    <t>P1159</t>
  </si>
  <si>
    <t>P118</t>
  </si>
  <si>
    <t>P1195</t>
  </si>
  <si>
    <t>P1453</t>
  </si>
  <si>
    <t>P1678</t>
  </si>
  <si>
    <t>P1970</t>
  </si>
  <si>
    <t>P208</t>
  </si>
  <si>
    <t>P239</t>
  </si>
  <si>
    <t>P2411</t>
  </si>
  <si>
    <t>P2415</t>
  </si>
  <si>
    <t>P2469</t>
  </si>
  <si>
    <t>P2594</t>
  </si>
  <si>
    <t>P2604</t>
  </si>
  <si>
    <t>P268</t>
  </si>
  <si>
    <t>P281</t>
  </si>
  <si>
    <t>P284</t>
  </si>
  <si>
    <t>P362</t>
  </si>
  <si>
    <t>P416</t>
  </si>
  <si>
    <t>P491</t>
  </si>
  <si>
    <t>P622</t>
  </si>
  <si>
    <t>P666</t>
  </si>
  <si>
    <t>P701</t>
  </si>
  <si>
    <t>P724</t>
  </si>
  <si>
    <t>P752</t>
  </si>
  <si>
    <t>P90</t>
  </si>
  <si>
    <t>P911</t>
  </si>
  <si>
    <t>UKOG (137/246) Ltd</t>
  </si>
  <si>
    <t>PEDL137</t>
  </si>
  <si>
    <t>PEDL246</t>
  </si>
  <si>
    <t>UKOG (234) Ltd</t>
  </si>
  <si>
    <t>PEDL234</t>
  </si>
  <si>
    <t>United Oil &amp; Gas Plc</t>
  </si>
  <si>
    <t>P2480</t>
  </si>
  <si>
    <t>P2519</t>
  </si>
  <si>
    <t>WINTERSHALL NOORDZEE B.V.</t>
  </si>
  <si>
    <t>P2574</t>
  </si>
  <si>
    <t>P2575</t>
  </si>
  <si>
    <t>P2579</t>
  </si>
  <si>
    <t>Wintershall Noordzee BV</t>
  </si>
  <si>
    <t>P1239</t>
  </si>
  <si>
    <t>P1733</t>
  </si>
  <si>
    <t>P2135</t>
  </si>
  <si>
    <t>Area 395/1-2, 750,000 tpa</t>
  </si>
  <si>
    <t>Licence</t>
  </si>
  <si>
    <t>AIUK (Kendalls)</t>
  </si>
  <si>
    <t>Breedon Group PLC</t>
  </si>
  <si>
    <t>Area 137 Area A 0010099</t>
  </si>
  <si>
    <t>CEMEX UK MARINE LTD</t>
  </si>
  <si>
    <t>Area 340 Nab 0010093</t>
  </si>
  <si>
    <t>Area 407 St Catherine's 0010105</t>
  </si>
  <si>
    <t>Area 430 Southwold East 0010051</t>
  </si>
  <si>
    <t>Area 453 Owers Extension 0016243</t>
  </si>
  <si>
    <t>Area 458/464 West Bassurelle 0013234</t>
  </si>
  <si>
    <t>Area 460 South Hastings 0016246</t>
  </si>
  <si>
    <t>Area 473 Greenwich Light East 0013027</t>
  </si>
  <si>
    <t>Area 507/1- Shipwash 0016273</t>
  </si>
  <si>
    <t>Area 510/1-2 Longsand 0016276</t>
  </si>
  <si>
    <t>Area 511 Lowestoft 0018726</t>
  </si>
  <si>
    <t>Area 512 ex 251/454 0016244</t>
  </si>
  <si>
    <t>Area 513 Lowestoft 0018727</t>
  </si>
  <si>
    <t>Area 514/1-4 Humber 0016242</t>
  </si>
  <si>
    <t>Area 522 West Wight 0019141</t>
  </si>
  <si>
    <t>Area 526 Culver Extension 0019145</t>
  </si>
  <si>
    <t>Pant y Pwll Dwr Quarry</t>
  </si>
  <si>
    <t>CEMEX UK MATERIAL LTD</t>
  </si>
  <si>
    <t>Boulby Mine</t>
  </si>
  <si>
    <t>Area 478, 1,000,000 tpa</t>
  </si>
  <si>
    <t>Area 483, 600,000 tpa</t>
  </si>
  <si>
    <t>Area 484, 600,000 tpa</t>
  </si>
  <si>
    <t>Area 506, 800,000 tpa</t>
  </si>
  <si>
    <t>Area 524, 550,000 tpa, PA</t>
  </si>
  <si>
    <t>Hanson Limited</t>
  </si>
  <si>
    <t>242-361</t>
  </si>
  <si>
    <t>401-2</t>
  </si>
  <si>
    <t>Newport Wharf Depot</t>
  </si>
  <si>
    <t>Penmaenmawr</t>
  </si>
  <si>
    <t>Unallocated</t>
  </si>
  <si>
    <t>Kilroot</t>
  </si>
  <si>
    <t>Lease ref 01032402 Cauldon Low Quarry</t>
  </si>
  <si>
    <t>Lafarge Cauldon</t>
  </si>
  <si>
    <t>Licence Area 476</t>
  </si>
  <si>
    <t>Llanelli Sand Dredging Ltd,</t>
  </si>
  <si>
    <t>Crown Farm Quarry</t>
  </si>
  <si>
    <t>Tarmac Holdings Limited</t>
  </si>
  <si>
    <t>Irish Sea</t>
  </si>
  <si>
    <t>Pant (N Wales) Quarry</t>
  </si>
  <si>
    <t>South Coast</t>
  </si>
  <si>
    <t>Stainton Quarry</t>
  </si>
  <si>
    <t>TULIC-127</t>
  </si>
  <si>
    <t>TULIC-197</t>
  </si>
  <si>
    <t>TULIC-254</t>
  </si>
  <si>
    <t>TULIC-351</t>
  </si>
  <si>
    <t>TULIC-395</t>
  </si>
  <si>
    <t>TULIC-396</t>
  </si>
  <si>
    <t>TULIC-430</t>
  </si>
  <si>
    <t>TULIC-458</t>
  </si>
  <si>
    <t>TULIC-460</t>
  </si>
  <si>
    <t>TULIC-481</t>
  </si>
  <si>
    <t>TULIC-493</t>
  </si>
  <si>
    <t>TULIC-494</t>
  </si>
  <si>
    <t>TULIC-500</t>
  </si>
  <si>
    <t>TULIC-509</t>
  </si>
  <si>
    <t>TULIC-526</t>
  </si>
  <si>
    <t>TULIC-531</t>
  </si>
  <si>
    <t>Area481</t>
  </si>
  <si>
    <t>Licence Area 457</t>
  </si>
  <si>
    <t>Westminster Gravels Limited</t>
  </si>
  <si>
    <t>Licence Area 501</t>
  </si>
  <si>
    <t xml:space="preserve">Licence Area 515 </t>
  </si>
  <si>
    <t>Area 451, 1,250,000 tpa (mix)</t>
  </si>
  <si>
    <t>Westminster Gravels Ltd</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</si>
  <si>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</si>
  <si>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</si>
  <si>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</si>
  <si>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</si>
  <si>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</si>
  <si>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</si>
  <si>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</si>
  <si>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</si>
  <si>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</si>
  <si>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</si>
  <si>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</si>
  <si>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</si>
  <si>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</si>
  <si>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</si>
  <si>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</si>
  <si>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</si>
  <si>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</si>
  <si>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</si>
  <si>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</si>
  <si>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</si>
  <si>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</si>
  <si>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Ordinary taxes on income, profits and capital gains (1112E1)</t>
  </si>
  <si>
    <t>Corporation Tax</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</si>
  <si>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</si>
  <si>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Ring Fence CT and Supplementary Charge (RFCT &amp; SC)</t>
  </si>
  <si>
    <t>Extraordinary taxes on income, profits and capital gains (1112E2)</t>
  </si>
  <si>
    <t>Petroleum Revenue Tax (PRT)</t>
  </si>
  <si>
    <t>ENERGY (OIL AND GAS) PROFITS LEVY</t>
  </si>
  <si>
    <t>Licence fees (114521E)</t>
  </si>
  <si>
    <t>Payments to the Crown Estate M&amp;Q</t>
  </si>
  <si>
    <t>Payments to the Crown Estate O&amp;G</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</si>
  <si>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</si>
  <si>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Payments to Crown Estate Scotland M&amp;Q</t>
  </si>
  <si>
    <r>
      <rPr>
        <i/>
        <u/>
        <sz val="11"/>
        <rFont val="Franklin Gothic Book"/>
        <family val="2"/>
      </rPr>
      <t xml:space="preserve">or, </t>
    </r>
    <r>
      <rPr>
        <b/>
        <u/>
        <sz val="11"/>
        <color theme="10"/>
        <rFont val="Franklin Gothic Book"/>
        <family val="2"/>
      </rPr>
      <t>https://www.imf.org/external/np/sta/gfsm/</t>
    </r>
  </si>
  <si>
    <t>Payments to Crown Estate Scotland O&amp;G</t>
  </si>
  <si>
    <t>Petroleum Licence Fees</t>
  </si>
  <si>
    <t>Other taxes payable by natural resource companies (116E)</t>
  </si>
  <si>
    <t>Oil &amp; Gas Authority (OGA) Levy</t>
  </si>
  <si>
    <t>Total in USD</t>
  </si>
  <si>
    <t>Additional information</t>
  </si>
  <si>
    <r>
      <t xml:space="preserve">Please note that the difference of GBP 13.48 million (Equivalent to USD </t>
    </r>
    <r>
      <rPr>
        <sz val="11"/>
        <color rgb="FFFF0000"/>
        <rFont val="Franklin Gothic Book"/>
        <family val="2"/>
      </rPr>
      <t>14.46</t>
    </r>
    <r>
      <rPr>
        <sz val="11"/>
        <color theme="1"/>
        <rFont val="Franklin Gothic Book"/>
        <family val="2"/>
      </rPr>
      <t xml:space="preserve"> million) between the "Total Government Revenues" and the "Total Company Data". This includes:
1) extractive companies out of scope of the reconciliation because their payment / repayments were below the agreed  materiality thresholds, 
2) those with material payments that declined to participate in the reconciliation process and 
3) non-material payment / repayments for companies that were in scope.</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</si>
  <si>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</si>
  <si>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</si>
  <si>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</si>
  <si>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</si>
  <si>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</si>
  <si>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</si>
  <si>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</si>
  <si>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</si>
  <si>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</si>
  <si>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Levied on project (Y/N)</t>
  </si>
  <si>
    <t>Reported by project (Y/N)</t>
  </si>
  <si>
    <t>Project name</t>
  </si>
  <si>
    <t>Reporting currency</t>
  </si>
  <si>
    <t>Payment made in-kind (Y/N)</t>
  </si>
  <si>
    <t>In-kind volume (if applicable)</t>
  </si>
  <si>
    <t>Unit (if applicable)</t>
  </si>
  <si>
    <t>Comments</t>
  </si>
  <si>
    <t>No</t>
  </si>
  <si>
    <t>N/A</t>
  </si>
  <si>
    <t>South Valiant</t>
  </si>
  <si>
    <t>Vulcan</t>
  </si>
  <si>
    <t>Miller</t>
  </si>
  <si>
    <t>Thistle</t>
  </si>
  <si>
    <t>Scott</t>
  </si>
  <si>
    <t>Ninian</t>
  </si>
  <si>
    <t>Victor</t>
  </si>
  <si>
    <t>Orwell</t>
  </si>
  <si>
    <t>Brent</t>
  </si>
  <si>
    <t>Fulmar</t>
  </si>
  <si>
    <t>Murchison</t>
  </si>
  <si>
    <t>Brae</t>
  </si>
  <si>
    <t>East Brae</t>
  </si>
  <si>
    <t>West Sole</t>
  </si>
  <si>
    <t>Claymore</t>
  </si>
  <si>
    <t>Wytch Farm</t>
  </si>
  <si>
    <t>Piper</t>
  </si>
  <si>
    <t>South Morecambe</t>
  </si>
  <si>
    <t>North Cormorant</t>
  </si>
  <si>
    <t>Tern</t>
  </si>
  <si>
    <t>Murdoch</t>
  </si>
  <si>
    <t>Rough</t>
  </si>
  <si>
    <t>Theddlethorpe - Caister / Murdoch Oil Pipeline</t>
  </si>
  <si>
    <t>Theddlethorpe - Viking Oil Pipeline</t>
  </si>
  <si>
    <t>Victor / Viking - Hydrocarbon Pipeline</t>
  </si>
  <si>
    <t>River Fields - Hydrocarbon Pipeline</t>
  </si>
  <si>
    <t>Breagh</t>
  </si>
  <si>
    <t>Eagles pipeline</t>
  </si>
  <si>
    <t>Furzey Island</t>
  </si>
  <si>
    <t>Leman</t>
  </si>
  <si>
    <t>Bacton - Lancelot</t>
  </si>
  <si>
    <t xml:space="preserve">Bacton </t>
  </si>
  <si>
    <t>Easington Amethyst</t>
  </si>
  <si>
    <t>Pickerill</t>
  </si>
  <si>
    <t xml:space="preserve">Lease Rent Bacton Refinery </t>
  </si>
  <si>
    <t>Bacton Pipeline</t>
  </si>
  <si>
    <t>Hydrocarbone pipeline</t>
  </si>
  <si>
    <t>Clair Pipeline</t>
  </si>
  <si>
    <t>Orka Voe - West of Shetland</t>
  </si>
  <si>
    <t>Ninian Field to Grutwick</t>
  </si>
  <si>
    <t>Orka Voe - East of Shetland</t>
  </si>
  <si>
    <t>Britannia Field to St Fergus</t>
  </si>
  <si>
    <t>Forties Field</t>
  </si>
  <si>
    <t>Forties Field to Cruden Bay</t>
  </si>
  <si>
    <t>Jacky B Project</t>
  </si>
  <si>
    <t>Frigg Field to Rattray Bay</t>
  </si>
  <si>
    <t>Laggan Tormore Export Pipe</t>
  </si>
  <si>
    <t>Beryl Field</t>
  </si>
  <si>
    <t>Atlantic Cromarty</t>
  </si>
  <si>
    <t>Brent St Fergus</t>
  </si>
  <si>
    <t>Goldeneye</t>
  </si>
  <si>
    <t>Laggan Tormore Import Pipes</t>
  </si>
  <si>
    <t>na</t>
  </si>
  <si>
    <t xml:space="preserve">Licence Area 451 </t>
  </si>
  <si>
    <t>Area 460 South hastings 0016246</t>
  </si>
  <si>
    <t>2.1 Legal framework and fiscal regime</t>
  </si>
  <si>
    <t xml:space="preserve">Business Income Manual (HMRC) </t>
  </si>
  <si>
    <t>https://www.gov.uk/government/collections/business-income-manual-bim</t>
  </si>
  <si>
    <t>Business Income Manual (HMRC) : https://www.gov.uk/government/collections/business-income-manual-bim;</t>
  </si>
  <si>
    <t xml:space="preserve">Company Taxation Manual (HMRC) </t>
  </si>
  <si>
    <t>https://www.gov.uk/government/collections/company-taxation-manual</t>
  </si>
  <si>
    <t>Company Taxation Manual (HMRC) : https://www.gov.uk/government/collections/company-taxation-manual;</t>
  </si>
  <si>
    <t>Exploration &amp; Production Taxation Overview (Oil &amp; Gas Authority)</t>
  </si>
  <si>
    <t>https://www.ogauthority.co.uk/exploration-production/taxation/overview</t>
  </si>
  <si>
    <t>Exploration &amp; Production Taxation Overview (Oil &amp; Gas Authority): https://www.ogauthority.co.uk/exploration-production/taxation/overview;</t>
  </si>
  <si>
    <t xml:space="preserve">Guidance: Minerals (MHCLG) </t>
  </si>
  <si>
    <t>https://www.gov.uk/guidance/minerals</t>
  </si>
  <si>
    <t>Guidance: Minerals (MHCLG) : https://www.gov.uk/guidance/minerals;</t>
  </si>
  <si>
    <t>Investing on the UKCS: Fiscal (Oil &amp; Gas Authority)</t>
  </si>
  <si>
    <t>https://www.ogauthority.co.uk/about-us/investing-on-the-ukcs/fiscal</t>
  </si>
  <si>
    <t>Investing on the UKCS: Fiscal (Oil &amp; Gas Authority): https://www.ogauthority.co.uk/about-us/investing-on-the-ukcs/fiscal;</t>
  </si>
  <si>
    <t xml:space="preserve">Minerals Planning Policy (Welsh Government) </t>
  </si>
  <si>
    <t>https://gov.wales/topics/planning/policy/minerals/?lang=en</t>
  </si>
  <si>
    <t>Minerals Planning Policy (Welsh Government) : https://gov.wales/topics/planning/policy/minerals/?lang=en;</t>
  </si>
  <si>
    <t xml:space="preserve">Minerals UK: Planning </t>
  </si>
  <si>
    <t>http://www.bgs.ac.uk/mineralsuk/planning/home.html</t>
  </si>
  <si>
    <t>Minerals UK: Planning : http://www.bgs.ac.uk/mineralsuk/planning/home.html;</t>
  </si>
  <si>
    <t xml:space="preserve">National Planning Framework 3 (Scottish Government) </t>
  </si>
  <si>
    <t>https://beta.gov.scot/publications/national-planning-framework-3/</t>
  </si>
  <si>
    <t>National Planning Framework 3 (Scottish Government) : https://beta.gov.scot/publications/national-planning-framework-3/;</t>
  </si>
  <si>
    <t xml:space="preserve">National Planning Policy Framework (MHCLG) </t>
  </si>
  <si>
    <t>https://www.gov.uk/government/uploads/system/uploads/attachment_data/file/6077/2116950.pdf</t>
  </si>
  <si>
    <t>National Planning Policy Framework (MHCLG) : https://www.gov.uk/government/uploads/system/uploads/attachment_data/file/6077/2116950.pdf;</t>
  </si>
  <si>
    <t>Oil Taxation Manual (HMRC)</t>
  </si>
  <si>
    <t>https://www.gov.uk/hmrc-internal-manuals/oil-taxation-manual</t>
  </si>
  <si>
    <t>Oil Taxation Manual (HMRC): https://www.gov.uk/hmrc-internal-manuals/oil-taxation-manual;</t>
  </si>
  <si>
    <t>Onshore oil and gas exploration and Northern Ireland: Regulation and Best Practice (NI Government)</t>
  </si>
  <si>
    <t>https://www.economy-ni.gov.uk/publications/onshore-oil-and-gas-exploration-northern-ireland-regulation-and-best-practice</t>
  </si>
  <si>
    <t>Onshore oil and gas exploration and Northern Ireland: Regulation and Best Practice (NI Government): https://www.economy-ni.gov.uk/publications/onshore-oil-and-gas-exploration-northern-ireland-regulation-and-best-practice;</t>
  </si>
  <si>
    <t>Petroleum (Production) Act (Northern Ireland) 1964</t>
  </si>
  <si>
    <t>http://www.legislation.gov.uk/apni/1964/28/contents</t>
  </si>
  <si>
    <t>Petroleum (Production) Act (Northern Ireland) 1964: http://www.legislation.gov.uk/apni/1964/28/contents;</t>
  </si>
  <si>
    <t>Petroleum Act 1998</t>
  </si>
  <si>
    <t>https://beisgov.sharepoint.com/sites/beis/335/Analysis/Work%20Streams/EITI%20Mainstreaming%20Feasibility%20Study/Drafting/www.legislation.gov.uk/ukpga/1998/17/contents</t>
  </si>
  <si>
    <t>Petroleum Act 1998: https://beisgov.sharepoint.com/sites/beis/335/Analysis/Work%20Streams/EITI%20Mainstreaming%20Feasibility%20Study/Drafting/www.legislation.gov.uk/ukpga/1998/17/contents;</t>
  </si>
  <si>
    <t xml:space="preserve">Strategic Planning Policy Statement (NI Government) </t>
  </si>
  <si>
    <t>https://www.planningni.gov.uk/index/policy/spps.htm</t>
  </si>
  <si>
    <t>Strategic Planning Policy Statement (NI Government) : https://www.planningni.gov.uk/index/policy/spps.htm;</t>
  </si>
  <si>
    <t>2.2 License allocations</t>
  </si>
  <si>
    <t>Coal mining licence applications (Coal Authority)</t>
  </si>
  <si>
    <t>https://www.gov.uk/government/collections/coal-mining-licence-applications</t>
  </si>
  <si>
    <t>Coal mining licence applications (Coal Authority): https://www.gov.uk/government/collections/coal-mining-licence-applications;</t>
  </si>
  <si>
    <t>Crown Estate, The</t>
  </si>
  <si>
    <t>http://www.thecrownestate.co.uk/</t>
  </si>
  <si>
    <t>Crown Estate, The: http://www.thecrownestate.co.uk/;</t>
  </si>
  <si>
    <t>Get a permit to deal with coal or coal mines (Coal Authority)</t>
  </si>
  <si>
    <t>https://www.gov.uk/get-a-permit-to-deal-with-a-coal-mine-on-your-property</t>
  </si>
  <si>
    <t>Get a permit to deal with coal or coal mines (Coal Authority): https://www.gov.uk/get-a-permit-to-deal-with-a-coal-mine-on-your-property;</t>
  </si>
  <si>
    <t xml:space="preserve">Licensing &amp; Consents (Oil &amp; Gas Authority)   </t>
  </si>
  <si>
    <t>http://www.ogauthority.co.uk/licensing-consents/</t>
  </si>
  <si>
    <t>Licensing &amp; Consents (Oil &amp; Gas Authority)   : http://www.ogauthority.co.uk/licensing-consents/;</t>
  </si>
  <si>
    <t>Licensing and regulation (British Marine Aggregate Producers Association)</t>
  </si>
  <si>
    <t>http://www.bmapa.org/regulation_and_management/licensing_and_regulation.php</t>
  </si>
  <si>
    <t>Licensing and regulation (British Marine Aggregate Producers Association): http://www.bmapa.org/regulation_and_management/licensing_and_regulation.php;</t>
  </si>
  <si>
    <t>Minerals Licensing (NI government)</t>
  </si>
  <si>
    <t>http://www.economy-ni.gov.uk/articles/minerals-licensing</t>
  </si>
  <si>
    <t>Minerals Licensing (NI government): http://www.economy-ni.gov.uk/articles/minerals-licensing;</t>
  </si>
  <si>
    <t>Petroleum Licensing (NI government)</t>
  </si>
  <si>
    <t>http://www.economy-ni.gov.uk/articles/petroleum-licensing</t>
  </si>
  <si>
    <t>Petroleum Licensing (NI government): http://www.economy-ni.gov.uk/articles/petroleum-licensing;</t>
  </si>
  <si>
    <t>2.3 Register of licenses</t>
  </si>
  <si>
    <t>Coal Authority</t>
  </si>
  <si>
    <t>https://www.gov.uk/government/organisations/the-coal-authority</t>
  </si>
  <si>
    <t>Coal Authority: https://www.gov.uk/government/organisations/the-coal-authority;</t>
  </si>
  <si>
    <t>Coal Authority metadata</t>
  </si>
  <si>
    <t>https://www.gov.uk/government/collections/coal-mining-data</t>
  </si>
  <si>
    <t>Coal Authority metadata: https://www.gov.uk/government/collections/coal-mining-data;</t>
  </si>
  <si>
    <t>Interactive maps and tools (Oil &amp; Gas Authority)</t>
  </si>
  <si>
    <t>https://www.ogauthority.co.uk/data-centre/interactive-maps-and-tools/</t>
  </si>
  <si>
    <t>Interactive maps and tools (Oil &amp; Gas Authority): https://www.ogauthority.co.uk/data-centre/interactive-maps-and-tools/;</t>
  </si>
  <si>
    <t>Licence Data (Oil &amp; Gas Authority)</t>
  </si>
  <si>
    <t>http://www.ogauthority.co.uk/data-centre/data-downloads-and-publications/licence-data</t>
  </si>
  <si>
    <t>Licence Data (Oil &amp; Gas Authority): http://www.ogauthority.co.uk/data-centre/data-downloads-and-publications/licence-data;</t>
  </si>
  <si>
    <t>Marine Licensing Applications received and determined (Welsh Government)</t>
  </si>
  <si>
    <t>https://naturalresources.wales/permits-and-permissions/marine-licensing/applications-received-and-determined/?lang=en</t>
  </si>
  <si>
    <t>Marine Licensing Applications received and determined (Welsh Government): https://naturalresources.wales/permits-and-permissions/marine-licensing/applications-received-and-determined/?lang=en;</t>
  </si>
  <si>
    <t>Marine Licensing Information (Scottish Government)</t>
  </si>
  <si>
    <t>http://www.gov.scot/Topics/marine/Licensing/marine/register</t>
  </si>
  <si>
    <t>Marine Licensing Information (Scottish Government): http://www.gov.scot/Topics/marine/Licensing/marine/register;</t>
  </si>
  <si>
    <t>Northern Ireland Environment Agency</t>
  </si>
  <si>
    <t>https://www.daera-ni.gov.uk/northern-ireland-environment-agency</t>
  </si>
  <si>
    <t>Northern Ireland Environment Agency: https://www.daera-ni.gov.uk/northern-ireland-environment-agency;</t>
  </si>
  <si>
    <t>Petroleum licence map (NI Government)</t>
  </si>
  <si>
    <t>Petroleum licence map (NI Government): https://www.daera-ni.gov.uk/northern-ireland-environment-agency;</t>
  </si>
  <si>
    <t>Petroleum licensing (NI Government)</t>
  </si>
  <si>
    <t>Petroleum licensing (NI Government): http://www.economy-ni.gov.uk/articles/petroleum-licensing;</t>
  </si>
  <si>
    <t>Production Licences (British Marine Aggregate Producers Association)</t>
  </si>
  <si>
    <t>https://www.bmapa.org/resources_and_operations/production_licences.php</t>
  </si>
  <si>
    <t>Production Licences (British Marine Aggregate Producers Association): https://www.bmapa.org/resources_and_operations/production_licences.php;</t>
  </si>
  <si>
    <t>Public register (Marine Management Organisation)</t>
  </si>
  <si>
    <t>https://marinelicensing.marinemanagement.org.uk/mmo/fox/live/MMO_PUBLIC_REGISTER</t>
  </si>
  <si>
    <t>Public register (Marine Management Organisation): https://marinelicensing.marinemanagement.org.uk/mmo/fox/live/MMO_PUBLIC_REGISTER;</t>
  </si>
  <si>
    <t>3.1 Exploration</t>
  </si>
  <si>
    <t>Business Outlook 2018 (Oil &amp; Gas UK)</t>
  </si>
  <si>
    <t>Business Outlook 2018 (Oil &amp; Gas UK): http://oilandgasuk.co.uk/businessoutlook;</t>
  </si>
  <si>
    <t>Economic Report 2017 (Oil &amp; Gas UK)</t>
  </si>
  <si>
    <t>Economic Report 2017 (Oil &amp; Gas UK): http://oilandgasuk.co.uk/wp-content/uploads/2017/09/Economic-Report-2017-Oil-Gas-UK.pdf;</t>
  </si>
  <si>
    <t>Economic Report 2018 (Oil &amp; Gas UK)</t>
  </si>
  <si>
    <t>Economic Report 2018 (Oil &amp; Gas UK): https://oilandgasuk.co.uk/economicreport/;</t>
  </si>
  <si>
    <t>Exploration (Oil &amp; Gas Authority)</t>
  </si>
  <si>
    <t>Exploration (Oil &amp; Gas Authority): https://www.ogauthority.co.uk/exploration-production/exploration/;</t>
  </si>
  <si>
    <t>Exploration: Current Activities (Minerals UK)</t>
  </si>
  <si>
    <t>Exploration: Current Activities (Minerals UK): http://www.bgs.ac.uk/mineralsuk/exploration/current.html;</t>
  </si>
  <si>
    <t>Landward Exploration Licences (Oil &amp; Gas Authority)</t>
  </si>
  <si>
    <t>Landward Exploration Licences (Oil &amp; Gas Authority): https://www.ogauthority.co.uk/media/4614/copy-of-expl-licences-land.xls;</t>
  </si>
  <si>
    <t>Mineral Products Association</t>
  </si>
  <si>
    <t>Mineral Products Association: https://mineralproducts.org/;</t>
  </si>
  <si>
    <t>Oil &amp; Gas Authority Annual Report and Accounts 2016-17</t>
  </si>
  <si>
    <t>Oil &amp; Gas Authority Annual Report and Accounts 2016-17: https://www.ogauthority.co.uk/news-publications/publications/2017/oga-annual-report-and-accounts-2016-17/;</t>
  </si>
  <si>
    <t>Seaward Exploration Licences (Oil&amp; Gas Authority)</t>
  </si>
  <si>
    <t>Seaward Exploration Licences (Oil&amp; Gas Authority): https://www.ogauthority.co.uk/media/5021/copy-of-expl-licences-sea.xls;</t>
  </si>
  <si>
    <t>United Kingdom Minerals Yearbook 2015 (British Geological Survey)</t>
  </si>
  <si>
    <t>United Kingdom Minerals Yearbook 2015 (British Geological Survey): http://www.bgs.ac.uk/downloads/start.cfm?id=3094;</t>
  </si>
  <si>
    <t>3.2 Production</t>
  </si>
  <si>
    <t>Business Outlook 2018 (Oil &amp; Gas UK): https://oilandgasuk.co.uk/businessoutlook;</t>
  </si>
  <si>
    <t>Digest of UK Energy Statistics (BEIS)</t>
  </si>
  <si>
    <t>Digest of UK Energy Statistics (BEIS): https://www.gov.uk/government/collections/digest-of-uk-energy-statistics-dukes;</t>
  </si>
  <si>
    <t>Energy Trends: gas</t>
  </si>
  <si>
    <t>Energy Trends: gas: https://www.gov.uk/government/statistics/gas-section-4-energy-trends;</t>
  </si>
  <si>
    <t>Energy Trends: oil and oil products</t>
  </si>
  <si>
    <t>Energy Trends: oil and oil products: https://www.gov.uk/government/statistics/oil-and-oil-products-section-3-energy-trends;</t>
  </si>
  <si>
    <t>Energy Trends: solid fuels and derived gases (BEIS)</t>
  </si>
  <si>
    <t>Energy Trends: solid fuels and derived gases (BEIS): https://www.gov.uk/government/statistics/solid-fuels-and-derived-gases-section-2-energy-trends;</t>
  </si>
  <si>
    <t>Minerals Statements (NI Government)</t>
  </si>
  <si>
    <t>Minerals Statements (NI Government): https://www.economy-ni.gov.uk/articles/minerals-statements;</t>
  </si>
  <si>
    <t>Oil and Gas Production Statistics 2017-18 (Scottish Government)</t>
  </si>
  <si>
    <t>Oil and Gas Production Statistics 2017-18 (Scottish Government): https://www.gov.scot/Topics/Statistics/Browse/Economy/oilgas1718;</t>
  </si>
  <si>
    <t>Production and expenditure projections (Oil &amp; Gas Authority)</t>
  </si>
  <si>
    <t>Production and expenditure projections (Oil &amp; Gas Authority): https://www.ogauthority.co.uk/data-centre/data-downloads-and-publications/production-projections/;</t>
  </si>
  <si>
    <t>Seismic data</t>
  </si>
  <si>
    <t>Seismic data: https://www.ogauthority.co.uk/data-centre/data-downloads-and-publications/;</t>
  </si>
  <si>
    <t>The Mineral Products Industry Facts at a Glance (Mineral Products Association)</t>
  </si>
  <si>
    <t>The Mineral Products Industry Facts at a Glance (Mineral Products Association): https://mineralproducts.org/documents/Facts-at-a-Glance-2018.pdf;</t>
  </si>
  <si>
    <t>The Mineral Products Profile of the Industry</t>
  </si>
  <si>
    <t>The Mineral Products Profile of the Industry: https://mineralproducts.org/documents/Profile-of-the-UK-Mineral-Products-Industry-2018-Statistical-Background.xlsx;</t>
  </si>
  <si>
    <t>UKCS Production (Oil &amp; Gas Authority)</t>
  </si>
  <si>
    <t>UKCS Production (Oil &amp; Gas Authority): https://data-ogauthority.opendata.arcgis.com/pages/production;</t>
  </si>
  <si>
    <t>5.1 Distribution of extractive industry revenues</t>
  </si>
  <si>
    <t>Budget (HM Treasury)</t>
  </si>
  <si>
    <t>Budget (HM Treasury): https://www.gov.uk/search?q=Budget+&amp;show_organisations_filter=true;</t>
  </si>
  <si>
    <t>Economic and Fiscal Outlook October 2018 (OBR)</t>
  </si>
  <si>
    <t>Economic and Fiscal Outlook October 2018 (OBR): https://obr.uk/efo/;</t>
  </si>
  <si>
    <t>5.2 Subnational transfers</t>
  </si>
  <si>
    <t>Oil &amp; Gas Authority Annual Report and Accounts</t>
  </si>
  <si>
    <t>Oil &amp; Gas Authority Annual Report and Accounts: https://www.ogauthority.co.uk/about-us/leadership-governance/annual-report-and-accounts/;</t>
  </si>
  <si>
    <t>Public Income and Expenditure Accounts (NI Government)</t>
  </si>
  <si>
    <t>Public Income and Expenditure Accounts (NI Government): https://www.finance-ni.gov.uk/publications/public-income-and-expenditure-accounts;</t>
  </si>
  <si>
    <t>5.3 Revenue management and expenditures</t>
  </si>
  <si>
    <t>Data on payments of the Oil and Gas Authority (OGA) levy in 2016 (BEIS)</t>
  </si>
  <si>
    <t>Data on payments of the Oil and Gas Authority (OGA) levy in 2016 (BEIS): https://www.gov.uk/government/uploads/system/uploads/attachment_data/file/703218/eiti-2016-oga-levy.csv/preview;</t>
  </si>
  <si>
    <t>6.3 The contribution of the extractive sector to the economy</t>
  </si>
  <si>
    <t>About the Industry (Oil &amp; Gas UK)</t>
  </si>
  <si>
    <t>About the Industry (Oil &amp; Gas UK): https://oilandgasuk.co.uk/knowledge_centre/;</t>
  </si>
  <si>
    <t>Business services (ONS)</t>
  </si>
  <si>
    <t>Business services (ONS): https://www.ons.gov.uk/businessindustryandtrade/business/businessservices;</t>
  </si>
  <si>
    <t>Economic and fiscal outlook – October 2018 (OBR)</t>
  </si>
  <si>
    <t>Economic and fiscal outlook – October 2018 (OBR): http://www.obr.uk/efo/;</t>
  </si>
  <si>
    <t>GDP output approach – low-level aggregates (ONS)</t>
  </si>
  <si>
    <t>GDP output approach – low-level aggregates (ONS): https://www.ons.gov.uk/economy/grossdomesticproductgdp/datasets/ukgdpolowlevelaggregates;</t>
  </si>
  <si>
    <t>Regional gross value added (income approach) (ONS)</t>
  </si>
  <si>
    <t>Regional gross value added (income approach) (ONS): https://www.ons.gov.uk/economy/grossvalueaddedgva/datasets/regionalgrossvalueaddedincomeapproach;</t>
  </si>
  <si>
    <t>UK labour market statistics: March 2018 (ONS)</t>
  </si>
  <si>
    <t>UK labour market statistics: March 2018 (ONS): https://www.ons.gov.uk/releases/uklabourmarketstatisticsmar2018;</t>
  </si>
  <si>
    <t>UKCS companies gross operating surplus (ONS)</t>
  </si>
  <si>
    <t>UKCS companies gross operating surplus (ONS): https://www.ons.gov.uk/economy/nationalaccounts/uksectoraccounts/timeseries/lrwx/prof;</t>
  </si>
  <si>
    <t>United Kingdom mineral statistics (Minerals UK)</t>
  </si>
  <si>
    <t>United Kingdom mineral statistics (Minerals UK): http://www.bgs.ac.uk/mineralsUK/statistics/ukStatistics.html;</t>
  </si>
  <si>
    <t xml:space="preserve"> </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</si>
  <si>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</si>
  <si>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</si>
  <si>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</si>
  <si>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</si>
  <si>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</si>
  <si>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</si>
  <si>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</si>
  <si>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</si>
  <si>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</si>
  <si>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</si>
  <si>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</si>
  <si>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</si>
  <si>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</si>
  <si>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</si>
  <si>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</si>
  <si>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</si>
  <si>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</si>
  <si>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</si>
  <si>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</si>
  <si>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</si>
  <si>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</si>
  <si>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</si>
  <si>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</si>
  <si>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</si>
  <si>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</si>
  <si>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</si>
  <si>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</si>
  <si>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USD</t>
  </si>
  <si>
    <t>United States dollar</t>
  </si>
  <si>
    <t>&lt; Choose option &gt;</t>
  </si>
  <si>
    <t>&lt; EITI Reporting or systematically disclosed? &gt;</t>
  </si>
  <si>
    <t>2606</t>
  </si>
  <si>
    <t>Aluminium (2606)</t>
  </si>
  <si>
    <t>Aluminium (2606),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</si>
  <si>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</si>
  <si>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</si>
  <si>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</si>
  <si>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</si>
  <si>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</si>
  <si>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</si>
  <si>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</si>
  <si>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</si>
  <si>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</si>
  <si>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</si>
  <si>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</si>
  <si>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</si>
  <si>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2524</t>
  </si>
  <si>
    <t>Asbestos (2524)</t>
  </si>
  <si>
    <t>Asbestos (2524), volume</t>
  </si>
  <si>
    <t>Extraordinary taxes on income, profits and capital gains</t>
  </si>
  <si>
    <t>1112E2</t>
  </si>
  <si>
    <t>Exploration</t>
  </si>
  <si>
    <t>Aland Islands</t>
  </si>
  <si>
    <t>AX</t>
  </si>
  <si>
    <t>ALA</t>
  </si>
  <si>
    <t>248</t>
  </si>
  <si>
    <t>EUR</t>
  </si>
  <si>
    <t>Euro</t>
  </si>
  <si>
    <t>2620</t>
  </si>
  <si>
    <t>Ash and residues (2620)</t>
  </si>
  <si>
    <t>Ash and residues (2620), volume</t>
  </si>
  <si>
    <t>Taxes on payroll and workforce (112E)</t>
  </si>
  <si>
    <t>Taxes on payroll and workforce</t>
  </si>
  <si>
    <t>112E</t>
  </si>
  <si>
    <t>Production</t>
  </si>
  <si>
    <t>Local government</t>
  </si>
  <si>
    <t>Albania</t>
  </si>
  <si>
    <t>AL</t>
  </si>
  <si>
    <t>ALB</t>
  </si>
  <si>
    <t>8</t>
  </si>
  <si>
    <t>ALL</t>
  </si>
  <si>
    <t>Albanian lek</t>
  </si>
  <si>
    <t>2714</t>
  </si>
  <si>
    <t>Bitumen and asphalt (2714)</t>
  </si>
  <si>
    <t>Bitumen and asphalt (2714), volume</t>
  </si>
  <si>
    <t>Taxes on property (113E)</t>
  </si>
  <si>
    <t>Taxes on property</t>
  </si>
  <si>
    <t>113E</t>
  </si>
  <si>
    <t>Development</t>
  </si>
  <si>
    <t xml:space="preserve">State-owned enterprises &amp; public corporations </t>
  </si>
  <si>
    <t>Algeria</t>
  </si>
  <si>
    <t>DZ</t>
  </si>
  <si>
    <t>DZA</t>
  </si>
  <si>
    <t>12</t>
  </si>
  <si>
    <t>DZD</t>
  </si>
  <si>
    <t>Algerian dinar</t>
  </si>
  <si>
    <t>2715</t>
  </si>
  <si>
    <t>Bituminous mixtures (2715)</t>
  </si>
  <si>
    <t>Bituminous mixtures (2715), volume</t>
  </si>
  <si>
    <t>General taxes on goods and services (VAT, sales tax, turnover tax) (1141E)</t>
  </si>
  <si>
    <t>General taxes on goods and services (VAT, sales tax, turnover tax)</t>
  </si>
  <si>
    <t>1141E</t>
  </si>
  <si>
    <t>Taxes on goods and services (114E)</t>
  </si>
  <si>
    <t>Other</t>
  </si>
  <si>
    <t>American Samoa</t>
  </si>
  <si>
    <t>AS</t>
  </si>
  <si>
    <t>ASM</t>
  </si>
  <si>
    <t>16</t>
  </si>
  <si>
    <t>2509</t>
  </si>
  <si>
    <t>Chalk (2509)</t>
  </si>
  <si>
    <t>Chalk (2509), volume</t>
  </si>
  <si>
    <t>Excise taxes (1142E)</t>
  </si>
  <si>
    <t>Excise taxes</t>
  </si>
  <si>
    <t>1142E</t>
  </si>
  <si>
    <t>Andorra</t>
  </si>
  <si>
    <t>AD</t>
  </si>
  <si>
    <t>AND</t>
  </si>
  <si>
    <t>20</t>
  </si>
  <si>
    <t>Table 4 - Currency code list</t>
  </si>
  <si>
    <t>2610</t>
  </si>
  <si>
    <t>Chromium (2610)</t>
  </si>
  <si>
    <t>Chromium (2610), volume</t>
  </si>
  <si>
    <t>Licence fees</t>
  </si>
  <si>
    <t>114521E</t>
  </si>
  <si>
    <t>Taxes on use of goods/permission to use goods or perform activities (1145E)</t>
  </si>
  <si>
    <t>Angola</t>
  </si>
  <si>
    <t>AO</t>
  </si>
  <si>
    <t>AGO</t>
  </si>
  <si>
    <t>24</t>
  </si>
  <si>
    <t>AOA</t>
  </si>
  <si>
    <t>Angolan kwanza</t>
  </si>
  <si>
    <t>2701</t>
  </si>
  <si>
    <t>Coal (2701)</t>
  </si>
  <si>
    <t>Emission and pollution taxes (114522E)</t>
  </si>
  <si>
    <t>Emission and pollution taxes</t>
  </si>
  <si>
    <t>114522E</t>
  </si>
  <si>
    <t>Anguilla</t>
  </si>
  <si>
    <t>AI</t>
  </si>
  <si>
    <t>AIA</t>
  </si>
  <si>
    <t>660</t>
  </si>
  <si>
    <t>XCD</t>
  </si>
  <si>
    <t>East Caribbean dollar</t>
  </si>
  <si>
    <t>AED</t>
  </si>
  <si>
    <t>United Arab Emirates dirham</t>
  </si>
  <si>
    <t>2705</t>
  </si>
  <si>
    <t>Coal gas (2705)</t>
  </si>
  <si>
    <t>Coal gas (2705), volume</t>
  </si>
  <si>
    <t>Motor vehicle taxes (11451E)</t>
  </si>
  <si>
    <t>Motor vehicle taxes</t>
  </si>
  <si>
    <t>11451E</t>
  </si>
  <si>
    <t>Antigua and Barbuda</t>
  </si>
  <si>
    <t>AG</t>
  </si>
  <si>
    <t>ATG</t>
  </si>
  <si>
    <t>28</t>
  </si>
  <si>
    <t>2605</t>
  </si>
  <si>
    <t>Cobalt (2605)</t>
  </si>
  <si>
    <t>Cobalt (2605), volume</t>
  </si>
  <si>
    <t>Customs and other import duties (1151E)</t>
  </si>
  <si>
    <t>Customs and other import duties</t>
  </si>
  <si>
    <t>1151E</t>
  </si>
  <si>
    <t>Taxes on international trade and transactions (115E)</t>
  </si>
  <si>
    <t>Argentina</t>
  </si>
  <si>
    <t>AR</t>
  </si>
  <si>
    <t>ARG</t>
  </si>
  <si>
    <t>32</t>
  </si>
  <si>
    <t>ARS</t>
  </si>
  <si>
    <t>Argentine peso</t>
  </si>
  <si>
    <t>2704</t>
  </si>
  <si>
    <t>Coke and semi-coke (2704)</t>
  </si>
  <si>
    <t>Coke and semi-coke (2704), volume</t>
  </si>
  <si>
    <t>Taxes on exports (1152E)</t>
  </si>
  <si>
    <t>Taxes on exports</t>
  </si>
  <si>
    <t>1152E</t>
  </si>
  <si>
    <t>Armenia</t>
  </si>
  <si>
    <t>AM</t>
  </si>
  <si>
    <t>ARM</t>
  </si>
  <si>
    <t>51</t>
  </si>
  <si>
    <t>AMD</t>
  </si>
  <si>
    <t>Armenian dram</t>
  </si>
  <si>
    <t>2603</t>
  </si>
  <si>
    <t>Copper (2603)</t>
  </si>
  <si>
    <t>Copper (2603),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</si>
  <si>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</si>
  <si>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</si>
  <si>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</si>
  <si>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</si>
  <si>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</si>
  <si>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</si>
  <si>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</si>
  <si>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</si>
  <si>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</si>
  <si>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</si>
  <si>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</si>
  <si>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2709</t>
  </si>
  <si>
    <t>Crude oil (2709)</t>
  </si>
  <si>
    <t>Other taxes payable by natural resource companies</t>
  </si>
  <si>
    <t>116E</t>
  </si>
  <si>
    <t>Australia</t>
  </si>
  <si>
    <t>AU</t>
  </si>
  <si>
    <t>AUS</t>
  </si>
  <si>
    <t>36</t>
  </si>
  <si>
    <t>AUD</t>
  </si>
  <si>
    <t>Australian dollar</t>
  </si>
  <si>
    <t>7102</t>
  </si>
  <si>
    <t>Diamonds (7102)</t>
  </si>
  <si>
    <t>Diamonds (7102), volume</t>
  </si>
  <si>
    <t>Social security employer contributions (1212E)</t>
  </si>
  <si>
    <t>Social security employer contributions</t>
  </si>
  <si>
    <t>1212E</t>
  </si>
  <si>
    <t>Social contributions (12E)</t>
  </si>
  <si>
    <t>Austria</t>
  </si>
  <si>
    <t>AT</t>
  </si>
  <si>
    <t>AUT</t>
  </si>
  <si>
    <t>40</t>
  </si>
  <si>
    <t>2518</t>
  </si>
  <si>
    <t>Dolomite (2518)</t>
  </si>
  <si>
    <t>Dolomite (2518),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</si>
  <si>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</si>
  <si>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</si>
  <si>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</si>
  <si>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</si>
  <si>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</si>
  <si>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</si>
  <si>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</si>
  <si>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</si>
  <si>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</si>
  <si>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</si>
  <si>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</si>
  <si>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</si>
  <si>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2716</t>
  </si>
  <si>
    <t>Electrical energy (2716)</t>
  </si>
  <si>
    <t>Electrical energy (2716), volume</t>
  </si>
  <si>
    <t>From government participation (equity) (1412E2)</t>
  </si>
  <si>
    <t>From government participation (equity)</t>
  </si>
  <si>
    <t>1412E2</t>
  </si>
  <si>
    <t>Bahamas</t>
  </si>
  <si>
    <t>BS</t>
  </si>
  <si>
    <t>BHS</t>
  </si>
  <si>
    <t>44</t>
  </si>
  <si>
    <t>BSD</t>
  </si>
  <si>
    <t>Bahamian dollar</t>
  </si>
  <si>
    <t>2529</t>
  </si>
  <si>
    <t>Felspar (2529)</t>
  </si>
  <si>
    <t>Felspar (2529), volume</t>
  </si>
  <si>
    <t>Withdrawals from income of quasi-corporations (1413E)</t>
  </si>
  <si>
    <t>Withdrawals from income of quasi-corporations</t>
  </si>
  <si>
    <t>1413E</t>
  </si>
  <si>
    <t>Bahrain</t>
  </si>
  <si>
    <t>BH</t>
  </si>
  <si>
    <t>BHR</t>
  </si>
  <si>
    <t>48</t>
  </si>
  <si>
    <t>BHD</t>
  </si>
  <si>
    <t>Bahraini dinar</t>
  </si>
  <si>
    <t>7108</t>
  </si>
  <si>
    <t>Gold (7108)</t>
  </si>
  <si>
    <t>Gold (7108), volume</t>
  </si>
  <si>
    <t>Royalties (1415E1)</t>
  </si>
  <si>
    <t>Royalties</t>
  </si>
  <si>
    <t>1415E1</t>
  </si>
  <si>
    <t>Rent (1415E)</t>
  </si>
  <si>
    <t>Bangladesh</t>
  </si>
  <si>
    <t>BD</t>
  </si>
  <si>
    <t>BGD</t>
  </si>
  <si>
    <t>50</t>
  </si>
  <si>
    <t>BDT</t>
  </si>
  <si>
    <t>Bangladeshi taka</t>
  </si>
  <si>
    <t>BAM</t>
  </si>
  <si>
    <t>Bosnia and Herzegovina convertible mark</t>
  </si>
  <si>
    <t>2516</t>
  </si>
  <si>
    <t>Granite (2516)</t>
  </si>
  <si>
    <t>Granite (2516), volume</t>
  </si>
  <si>
    <t>Bonuses (1415E2)</t>
  </si>
  <si>
    <t>Bonuses</t>
  </si>
  <si>
    <t>1415E2</t>
  </si>
  <si>
    <t>Barbados</t>
  </si>
  <si>
    <t>BB</t>
  </si>
  <si>
    <t>BRB</t>
  </si>
  <si>
    <t>52</t>
  </si>
  <si>
    <t>BBD</t>
  </si>
  <si>
    <t>Barbadian dollar</t>
  </si>
  <si>
    <t>2618</t>
  </si>
  <si>
    <t>Granulated slag (2618)</t>
  </si>
  <si>
    <t>Granulated slag (2618), volume</t>
  </si>
  <si>
    <t>Delivered/paid directly to government (1415E31)</t>
  </si>
  <si>
    <t>Delivered/paid directly to government</t>
  </si>
  <si>
    <t>1415E31</t>
  </si>
  <si>
    <t>Production entitlements (in-kind or cash) (1415E3)</t>
  </si>
  <si>
    <t>Belarus</t>
  </si>
  <si>
    <t>BY</t>
  </si>
  <si>
    <t>BLR</t>
  </si>
  <si>
    <t>112</t>
  </si>
  <si>
    <t>BYR</t>
  </si>
  <si>
    <t>Belarussian ruble</t>
  </si>
  <si>
    <t>2520</t>
  </si>
  <si>
    <t>Gypsum (2520)</t>
  </si>
  <si>
    <t>Gypsum (2520), volume</t>
  </si>
  <si>
    <t>Delivered/paid to state-owned enterprise(s) (1415E32)</t>
  </si>
  <si>
    <t>Delivered/paid to state-owned enterprise(s)</t>
  </si>
  <si>
    <t>1415E32</t>
  </si>
  <si>
    <t>Belgium</t>
  </si>
  <si>
    <t>BE</t>
  </si>
  <si>
    <t>BEL</t>
  </si>
  <si>
    <t>56</t>
  </si>
  <si>
    <t>BGN</t>
  </si>
  <si>
    <t>Bulgarian lev (old)</t>
  </si>
  <si>
    <t>2601</t>
  </si>
  <si>
    <t>Iron (2601)</t>
  </si>
  <si>
    <t>Iron (2601), volume</t>
  </si>
  <si>
    <t>Compulsory transfers to government (infrastructure and other) (1415E4)</t>
  </si>
  <si>
    <t>Compulsory transfers to government (infrastructure and other)</t>
  </si>
  <si>
    <t>1415E4</t>
  </si>
  <si>
    <t>Belize</t>
  </si>
  <si>
    <t>BZ</t>
  </si>
  <si>
    <t>BLZ</t>
  </si>
  <si>
    <t>84</t>
  </si>
  <si>
    <t>BZD</t>
  </si>
  <si>
    <t>Belize dollar</t>
  </si>
  <si>
    <t>2502</t>
  </si>
  <si>
    <t>Iron pyrites (2502)</t>
  </si>
  <si>
    <t>Iron pyrites (2502), volume</t>
  </si>
  <si>
    <t>Other rent payments (1415E5)</t>
  </si>
  <si>
    <t>Other rent payments</t>
  </si>
  <si>
    <t>1415E5</t>
  </si>
  <si>
    <t>Benin</t>
  </si>
  <si>
    <t>BJ</t>
  </si>
  <si>
    <t>BEN</t>
  </si>
  <si>
    <t>204</t>
  </si>
  <si>
    <t>XOF</t>
  </si>
  <si>
    <t>West African CFA franc</t>
  </si>
  <si>
    <t>BIF</t>
  </si>
  <si>
    <t>Burundian franc</t>
  </si>
  <si>
    <t>2507</t>
  </si>
  <si>
    <t>Kaolin (2507)</t>
  </si>
  <si>
    <t>Kaolin (2507), volume</t>
  </si>
  <si>
    <t>Sales of goods and services by government units (1421E)</t>
  </si>
  <si>
    <t>Sales of goods and services by government units</t>
  </si>
  <si>
    <t>1421E</t>
  </si>
  <si>
    <t>Sales of goods and services (142E)</t>
  </si>
  <si>
    <t>Bermuda</t>
  </si>
  <si>
    <t>BM</t>
  </si>
  <si>
    <t>BMU</t>
  </si>
  <si>
    <t>60</t>
  </si>
  <si>
    <t>BMD</t>
  </si>
  <si>
    <t>Bermudian dollar</t>
  </si>
  <si>
    <t>2607</t>
  </si>
  <si>
    <t>Lead (2607)</t>
  </si>
  <si>
    <t>Lead (2607), volume</t>
  </si>
  <si>
    <t>Administrative fees for government services (1422E)</t>
  </si>
  <si>
    <t>Administrative fees for government services</t>
  </si>
  <si>
    <t>1422E</t>
  </si>
  <si>
    <t>Bhutan</t>
  </si>
  <si>
    <t>BT</t>
  </si>
  <si>
    <t>BTN</t>
  </si>
  <si>
    <t>64</t>
  </si>
  <si>
    <t>Bhutanese ngultrum</t>
  </si>
  <si>
    <t>BND</t>
  </si>
  <si>
    <t>Brunei dollar</t>
  </si>
  <si>
    <t>2702</t>
  </si>
  <si>
    <t>Lignite (2702)</t>
  </si>
  <si>
    <t>Lignite (2702), volume</t>
  </si>
  <si>
    <t>Fines, penalties, and forfeits (143E)</t>
  </si>
  <si>
    <t>Fines, penalties, and forfeits</t>
  </si>
  <si>
    <t>143E</t>
  </si>
  <si>
    <t>Bolivia</t>
  </si>
  <si>
    <t>BO</t>
  </si>
  <si>
    <t>BOL</t>
  </si>
  <si>
    <t>68</t>
  </si>
  <si>
    <t>BOB</t>
  </si>
  <si>
    <t>Bolivian boliviano</t>
  </si>
  <si>
    <t>2521</t>
  </si>
  <si>
    <t>Limestone (2521)</t>
  </si>
  <si>
    <t>Limestone (2521), volume</t>
  </si>
  <si>
    <t>Voluntary transfers to government (donations) (144E1)</t>
  </si>
  <si>
    <t>Voluntary transfers to government (donations)</t>
  </si>
  <si>
    <t>144E1</t>
  </si>
  <si>
    <t>Bosnia and Herzegovina</t>
  </si>
  <si>
    <t>BA</t>
  </si>
  <si>
    <t>BIH</t>
  </si>
  <si>
    <t>70</t>
  </si>
  <si>
    <t>BRL</t>
  </si>
  <si>
    <t>Brazilian real</t>
  </si>
  <si>
    <t>2602</t>
  </si>
  <si>
    <t>Manganese (2602)</t>
  </si>
  <si>
    <t>Manganese (2602), volume</t>
  </si>
  <si>
    <t>&lt;Choose from menu&gt;</t>
  </si>
  <si>
    <t>Botswana</t>
  </si>
  <si>
    <t>BW</t>
  </si>
  <si>
    <t>BWA</t>
  </si>
  <si>
    <t>72</t>
  </si>
  <si>
    <t>BWP</t>
  </si>
  <si>
    <t>Botswana pula</t>
  </si>
  <si>
    <t>2515</t>
  </si>
  <si>
    <t>Marble (2515)</t>
  </si>
  <si>
    <t>Marble (2515), volume</t>
  </si>
  <si>
    <t>Brazil</t>
  </si>
  <si>
    <t>BR</t>
  </si>
  <si>
    <t>BRA</t>
  </si>
  <si>
    <t>76</t>
  </si>
  <si>
    <t>2525</t>
  </si>
  <si>
    <t>Mica (2525)</t>
  </si>
  <si>
    <t>Mica (2525), volume</t>
  </si>
  <si>
    <t>British Indian Ocean Territory</t>
  </si>
  <si>
    <t>IO</t>
  </si>
  <si>
    <t>IOT</t>
  </si>
  <si>
    <t>86</t>
  </si>
  <si>
    <t>2530</t>
  </si>
  <si>
    <t>Mineral substances not elsewhere specified (2530)</t>
  </si>
  <si>
    <t>Mineral substances not elsewhere specified (2530), volume</t>
  </si>
  <si>
    <t>British Virgin Islands</t>
  </si>
  <si>
    <t>VG</t>
  </si>
  <si>
    <t>VGB</t>
  </si>
  <si>
    <t>92</t>
  </si>
  <si>
    <t>2613</t>
  </si>
  <si>
    <t>Molybdenum (2613)</t>
  </si>
  <si>
    <t>Molybdenum (2613), volume</t>
  </si>
  <si>
    <t>Brunei Darussalam</t>
  </si>
  <si>
    <t>BN</t>
  </si>
  <si>
    <t>BRN</t>
  </si>
  <si>
    <t>96</t>
  </si>
  <si>
    <t>2511</t>
  </si>
  <si>
    <t>Natural barium sulphate (2511)</t>
  </si>
  <si>
    <t>Natural barium sulphate (2511), volume</t>
  </si>
  <si>
    <t>Bulgaria</t>
  </si>
  <si>
    <t>BG</t>
  </si>
  <si>
    <t>BGR</t>
  </si>
  <si>
    <t>100</t>
  </si>
  <si>
    <t>CAD</t>
  </si>
  <si>
    <t>Canadian dollar</t>
  </si>
  <si>
    <t>2528</t>
  </si>
  <si>
    <t>Natural borates and concentrates (2528)</t>
  </si>
  <si>
    <t>Natural borates and concentrates (2528), volume</t>
  </si>
  <si>
    <t>Burkina Faso</t>
  </si>
  <si>
    <t>BF</t>
  </si>
  <si>
    <t>BFA</t>
  </si>
  <si>
    <t>854</t>
  </si>
  <si>
    <t>CDF</t>
  </si>
  <si>
    <t>Congolese franc</t>
  </si>
  <si>
    <t>2510</t>
  </si>
  <si>
    <t>Natural calcium phosphates (2510)</t>
  </si>
  <si>
    <t>Natural calcium phosphates (2510), volume</t>
  </si>
  <si>
    <t>Burundi</t>
  </si>
  <si>
    <t>BI</t>
  </si>
  <si>
    <t>BDI</t>
  </si>
  <si>
    <t>108</t>
  </si>
  <si>
    <t>CHF</t>
  </si>
  <si>
    <t>Swiss franc</t>
  </si>
  <si>
    <t>2527</t>
  </si>
  <si>
    <t>Natural cryolite (2527)</t>
  </si>
  <si>
    <t>Natural cryolite (2527), volume</t>
  </si>
  <si>
    <t>Cambodia</t>
  </si>
  <si>
    <t>KH</t>
  </si>
  <si>
    <t>KHM</t>
  </si>
  <si>
    <t>116</t>
  </si>
  <si>
    <t>KHR</t>
  </si>
  <si>
    <t>Cambodian Riel</t>
  </si>
  <si>
    <t>CLF</t>
  </si>
  <si>
    <t>Chilean Unidad de Fomento</t>
  </si>
  <si>
    <t>2711</t>
  </si>
  <si>
    <t>Natural gas (2711)</t>
  </si>
  <si>
    <t>Cameroon</t>
  </si>
  <si>
    <t>CM</t>
  </si>
  <si>
    <t>CMR</t>
  </si>
  <si>
    <t>120</t>
  </si>
  <si>
    <t>XAF</t>
  </si>
  <si>
    <t>Central African CFA franc</t>
  </si>
  <si>
    <t>CNH</t>
  </si>
  <si>
    <t>Chinese yuan renminbi (offshore)</t>
  </si>
  <si>
    <t>2504</t>
  </si>
  <si>
    <t>Natural graphite (2504)</t>
  </si>
  <si>
    <t>Natural graphite (2504), volume</t>
  </si>
  <si>
    <t>Canada</t>
  </si>
  <si>
    <t>CA</t>
  </si>
  <si>
    <t>CAN</t>
  </si>
  <si>
    <t>124</t>
  </si>
  <si>
    <t>COP</t>
  </si>
  <si>
    <t>Colombian peso</t>
  </si>
  <si>
    <t>2519</t>
  </si>
  <si>
    <t>Natural magnesium carbonate (2519)</t>
  </si>
  <si>
    <t>Natural magnesium carbonate (2519), volume</t>
  </si>
  <si>
    <t>Cape Verde</t>
  </si>
  <si>
    <t>CV</t>
  </si>
  <si>
    <t>CPV</t>
  </si>
  <si>
    <t>132</t>
  </si>
  <si>
    <t>CVE</t>
  </si>
  <si>
    <t>Cape Verdean escudo</t>
  </si>
  <si>
    <t>CRC</t>
  </si>
  <si>
    <t>Costa Rican colon</t>
  </si>
  <si>
    <t>2505</t>
  </si>
  <si>
    <t>Natural sands (2505)</t>
  </si>
  <si>
    <t>Natural sands (2505), volume</t>
  </si>
  <si>
    <t>Cayman Islands</t>
  </si>
  <si>
    <t>KY</t>
  </si>
  <si>
    <t>CYM</t>
  </si>
  <si>
    <t>136</t>
  </si>
  <si>
    <t>KYD</t>
  </si>
  <si>
    <t>Cayman Islands Dollar</t>
  </si>
  <si>
    <t>CUC</t>
  </si>
  <si>
    <t>Cuban peso convertible</t>
  </si>
  <si>
    <t>2526</t>
  </si>
  <si>
    <t>Natural steatite (2526)</t>
  </si>
  <si>
    <t>Natural steatite (2526), volume</t>
  </si>
  <si>
    <t>Central African Republic</t>
  </si>
  <si>
    <t>CF</t>
  </si>
  <si>
    <t>CAF</t>
  </si>
  <si>
    <t>140</t>
  </si>
  <si>
    <t>2604</t>
  </si>
  <si>
    <t>Nickel (2604)</t>
  </si>
  <si>
    <t>Nickel (2604), volume</t>
  </si>
  <si>
    <t>Chad</t>
  </si>
  <si>
    <t>TD</t>
  </si>
  <si>
    <t>TCD</t>
  </si>
  <si>
    <t>148</t>
  </si>
  <si>
    <t>CZK</t>
  </si>
  <si>
    <t>Czech koruna</t>
  </si>
  <si>
    <t>2615</t>
  </si>
  <si>
    <t>Niobium (2615)</t>
  </si>
  <si>
    <t>Niobium (2615), volume</t>
  </si>
  <si>
    <t>Chile</t>
  </si>
  <si>
    <t>CL</t>
  </si>
  <si>
    <t>CHL</t>
  </si>
  <si>
    <t>152</t>
  </si>
  <si>
    <t>DJF</t>
  </si>
  <si>
    <t>Djiboutian franc</t>
  </si>
  <si>
    <t>2617</t>
  </si>
  <si>
    <t>Other (2617)</t>
  </si>
  <si>
    <t>Other (2617), volume</t>
  </si>
  <si>
    <t>China</t>
  </si>
  <si>
    <t>CN</t>
  </si>
  <si>
    <t>CHN</t>
  </si>
  <si>
    <t>156</t>
  </si>
  <si>
    <t>DKK</t>
  </si>
  <si>
    <t>Danish krone</t>
  </si>
  <si>
    <t>2508</t>
  </si>
  <si>
    <t>Other clays (2508)</t>
  </si>
  <si>
    <t>Other clays (2508), volume</t>
  </si>
  <si>
    <t>Christmas Island</t>
  </si>
  <si>
    <t>CX</t>
  </si>
  <si>
    <t>CXR</t>
  </si>
  <si>
    <t>162</t>
  </si>
  <si>
    <t>DOP</t>
  </si>
  <si>
    <t>Dominican peso</t>
  </si>
  <si>
    <t>2621</t>
  </si>
  <si>
    <t>Other slag and ash (2621)</t>
  </si>
  <si>
    <t>Other slag and ash (2621), volume</t>
  </si>
  <si>
    <t>Cocos (Keeling) Islands</t>
  </si>
  <si>
    <t>CC</t>
  </si>
  <si>
    <t>CCK</t>
  </si>
  <si>
    <t>166</t>
  </si>
  <si>
    <t>2703</t>
  </si>
  <si>
    <t>Peat (2703)</t>
  </si>
  <si>
    <t>Peat (2703), volume</t>
  </si>
  <si>
    <t>Colombia</t>
  </si>
  <si>
    <t>CO</t>
  </si>
  <si>
    <t>COL</t>
  </si>
  <si>
    <t>170</t>
  </si>
  <si>
    <t>EGP</t>
  </si>
  <si>
    <t>Egyptian pound</t>
  </si>
  <si>
    <t>2517</t>
  </si>
  <si>
    <t>Pebbles (2517)</t>
  </si>
  <si>
    <t>Pebbles (2517), volume</t>
  </si>
  <si>
    <t>Comoros</t>
  </si>
  <si>
    <t>KM</t>
  </si>
  <si>
    <t>COM</t>
  </si>
  <si>
    <t>174</t>
  </si>
  <si>
    <t>KMF</t>
  </si>
  <si>
    <t>Comorian Franc</t>
  </si>
  <si>
    <t>ERN</t>
  </si>
  <si>
    <t>Eritrean nakfa</t>
  </si>
  <si>
    <t>2713</t>
  </si>
  <si>
    <t>Petroleum coke (2713)</t>
  </si>
  <si>
    <t>Petroleum coke (2713), volume</t>
  </si>
  <si>
    <t>Costa Rica</t>
  </si>
  <si>
    <t>CR</t>
  </si>
  <si>
    <t>CRI</t>
  </si>
  <si>
    <t>188</t>
  </si>
  <si>
    <t>ETB</t>
  </si>
  <si>
    <t>Ethiopian birr</t>
  </si>
  <si>
    <t>2712</t>
  </si>
  <si>
    <t>Petroleum jelly (2712)</t>
  </si>
  <si>
    <t>Petroleum jelly (2712), volume</t>
  </si>
  <si>
    <t>Cote d'Ivoire</t>
  </si>
  <si>
    <t>CI</t>
  </si>
  <si>
    <t>CIV</t>
  </si>
  <si>
    <t>384</t>
  </si>
  <si>
    <t>2710</t>
  </si>
  <si>
    <t>Petroleum oils excluding crude (2710)</t>
  </si>
  <si>
    <t>Petroleum oils excluding crude (2710), volume</t>
  </si>
  <si>
    <t>Croatia</t>
  </si>
  <si>
    <t>HR</t>
  </si>
  <si>
    <t>HRV</t>
  </si>
  <si>
    <t>191</t>
  </si>
  <si>
    <t>HRK</t>
  </si>
  <si>
    <t>Croatian Kuna</t>
  </si>
  <si>
    <t>FJD</t>
  </si>
  <si>
    <t>Fijian dollar</t>
  </si>
  <si>
    <t>2708</t>
  </si>
  <si>
    <t>Pitch and pitch coke (2708)</t>
  </si>
  <si>
    <t>Pitch and pitch coke (2708), volume</t>
  </si>
  <si>
    <t>Cuba</t>
  </si>
  <si>
    <t>CU</t>
  </si>
  <si>
    <t>CUB</t>
  </si>
  <si>
    <t>192</t>
  </si>
  <si>
    <t>FKP</t>
  </si>
  <si>
    <t>Falkland Islands pound</t>
  </si>
  <si>
    <t>2523</t>
  </si>
  <si>
    <t>Portland cement (2523)</t>
  </si>
  <si>
    <t>Portland cement (2523), volume</t>
  </si>
  <si>
    <t>Cyprus</t>
  </si>
  <si>
    <t>CY</t>
  </si>
  <si>
    <t>CYP</t>
  </si>
  <si>
    <t>196</t>
  </si>
  <si>
    <t>Pound sterling</t>
  </si>
  <si>
    <t>2616</t>
  </si>
  <si>
    <t>Precious metals (2616)</t>
  </si>
  <si>
    <t>Precious metals (2616), volume</t>
  </si>
  <si>
    <t>Czech Republic</t>
  </si>
  <si>
    <t>CZ</t>
  </si>
  <si>
    <t>CZE</t>
  </si>
  <si>
    <t>203</t>
  </si>
  <si>
    <t>GEL</t>
  </si>
  <si>
    <t>Georgian lari</t>
  </si>
  <si>
    <t>2707</t>
  </si>
  <si>
    <t>Products of the distillation of coal tar (2707)</t>
  </si>
  <si>
    <t>Products of the distillation of coal tar (2707), volume</t>
  </si>
  <si>
    <t>Democratic Republic of Congo</t>
  </si>
  <si>
    <t>CD</t>
  </si>
  <si>
    <t>COD</t>
  </si>
  <si>
    <t>180</t>
  </si>
  <si>
    <t>GGP</t>
  </si>
  <si>
    <t>Pound</t>
  </si>
  <si>
    <t>2513</t>
  </si>
  <si>
    <t>Pumice stone (2513)</t>
  </si>
  <si>
    <t>Pumice stone (2513), volume</t>
  </si>
  <si>
    <t>Denmark</t>
  </si>
  <si>
    <t>DK</t>
  </si>
  <si>
    <t>DNK</t>
  </si>
  <si>
    <t>208</t>
  </si>
  <si>
    <t>GHS</t>
  </si>
  <si>
    <t>Ghanaian cedi</t>
  </si>
  <si>
    <t>2506</t>
  </si>
  <si>
    <t>Quartz (2506)</t>
  </si>
  <si>
    <t>Quartz (2506), volume</t>
  </si>
  <si>
    <t>Djibouti</t>
  </si>
  <si>
    <t>DJ</t>
  </si>
  <si>
    <t>DJI</t>
  </si>
  <si>
    <t>262</t>
  </si>
  <si>
    <t>GIP</t>
  </si>
  <si>
    <t>Gibraltar pound</t>
  </si>
  <si>
    <t>2522</t>
  </si>
  <si>
    <t>Quicklime (2522)</t>
  </si>
  <si>
    <t>Quicklime (2522), volume</t>
  </si>
  <si>
    <t>Dominica</t>
  </si>
  <si>
    <t>DM</t>
  </si>
  <si>
    <t>DMA</t>
  </si>
  <si>
    <t>212</t>
  </si>
  <si>
    <t>GMD</t>
  </si>
  <si>
    <t>Gambian dalasi</t>
  </si>
  <si>
    <t>2501</t>
  </si>
  <si>
    <t>Salt and pure sodium chloride (2501)</t>
  </si>
  <si>
    <t>Salt and pure sodium chloride (2501), volume</t>
  </si>
  <si>
    <t>Dominican Republic</t>
  </si>
  <si>
    <t>DO</t>
  </si>
  <si>
    <t>DOM</t>
  </si>
  <si>
    <t>214</t>
  </si>
  <si>
    <t>GNF</t>
  </si>
  <si>
    <t>Guinean franc</t>
  </si>
  <si>
    <t>2512</t>
  </si>
  <si>
    <t>Siliceous fossil meals (2512)</t>
  </si>
  <si>
    <t>Siliceous fossil meals (2512), volume</t>
  </si>
  <si>
    <t>Ecuador</t>
  </si>
  <si>
    <t>EC</t>
  </si>
  <si>
    <t>ECU</t>
  </si>
  <si>
    <t>218</t>
  </si>
  <si>
    <t>GTQ</t>
  </si>
  <si>
    <t>Guatemalan quetzal</t>
  </si>
  <si>
    <t>7106</t>
  </si>
  <si>
    <t>Silver (7106)</t>
  </si>
  <si>
    <t>Silver (7106), volume</t>
  </si>
  <si>
    <t>Egypt</t>
  </si>
  <si>
    <t>EG</t>
  </si>
  <si>
    <t>EGY</t>
  </si>
  <si>
    <t>818</t>
  </si>
  <si>
    <t>GYD</t>
  </si>
  <si>
    <t>Guyanese Dollar</t>
  </si>
  <si>
    <t>2619</t>
  </si>
  <si>
    <t>Slag (2619)</t>
  </si>
  <si>
    <t>Slag (2619), volume</t>
  </si>
  <si>
    <t>El Salvador</t>
  </si>
  <si>
    <t>SV</t>
  </si>
  <si>
    <t>SLV</t>
  </si>
  <si>
    <t>222</t>
  </si>
  <si>
    <t>HKD</t>
  </si>
  <si>
    <t>Hong Kong Dollar</t>
  </si>
  <si>
    <t>2514</t>
  </si>
  <si>
    <t>Slate (2514)</t>
  </si>
  <si>
    <t>Slate (2514), volume</t>
  </si>
  <si>
    <t>Equatorial Guinea</t>
  </si>
  <si>
    <t>GQ</t>
  </si>
  <si>
    <t>GNQ</t>
  </si>
  <si>
    <t>226</t>
  </si>
  <si>
    <t>HNL</t>
  </si>
  <si>
    <t>Honduran Lempira</t>
  </si>
  <si>
    <t>2503</t>
  </si>
  <si>
    <t>Sulphur of all kinds (2503)</t>
  </si>
  <si>
    <t>Sulphur of all kinds (2503), volume</t>
  </si>
  <si>
    <t>Eritrea</t>
  </si>
  <si>
    <t>ER</t>
  </si>
  <si>
    <t>ERI</t>
  </si>
  <si>
    <t>232</t>
  </si>
  <si>
    <t>2706</t>
  </si>
  <si>
    <t>Tar distilled from coal (2706)</t>
  </si>
  <si>
    <t>Tar distilled from coal (2706), volume</t>
  </si>
  <si>
    <t>Estonia</t>
  </si>
  <si>
    <t>EE</t>
  </si>
  <si>
    <t>EST</t>
  </si>
  <si>
    <t>233</t>
  </si>
  <si>
    <t>HTG</t>
  </si>
  <si>
    <t>Haitian Gourde</t>
  </si>
  <si>
    <t>2609</t>
  </si>
  <si>
    <t>Tin (2609)</t>
  </si>
  <si>
    <t>Tin (2609), volume</t>
  </si>
  <si>
    <t>Eswatini</t>
  </si>
  <si>
    <t>SZ</t>
  </si>
  <si>
    <t>SWZ</t>
  </si>
  <si>
    <t>748</t>
  </si>
  <si>
    <t>SZL</t>
  </si>
  <si>
    <t>Swazi Lilangeni</t>
  </si>
  <si>
    <t>HUF</t>
  </si>
  <si>
    <t>Hungarian Forint</t>
  </si>
  <si>
    <t>2614</t>
  </si>
  <si>
    <t>Titanium (2614)</t>
  </si>
  <si>
    <t>Titanium (2614), volume</t>
  </si>
  <si>
    <t>Ethiopia</t>
  </si>
  <si>
    <t>ET</t>
  </si>
  <si>
    <t>ETH</t>
  </si>
  <si>
    <t>231</t>
  </si>
  <si>
    <t>IDR</t>
  </si>
  <si>
    <t>Indonesian Rupiah</t>
  </si>
  <si>
    <t>2611</t>
  </si>
  <si>
    <t>Tungsten (2611)</t>
  </si>
  <si>
    <t>Tungsten (2611), volume</t>
  </si>
  <si>
    <t>Falkland Islands</t>
  </si>
  <si>
    <t>FK</t>
  </si>
  <si>
    <t>FLK</t>
  </si>
  <si>
    <t>238</t>
  </si>
  <si>
    <t>ILS</t>
  </si>
  <si>
    <t>Israeli New Shekel</t>
  </si>
  <si>
    <t>2612</t>
  </si>
  <si>
    <t>Uranium or thorium (2612)</t>
  </si>
  <si>
    <t>Uranium or thorium (2612), volume</t>
  </si>
  <si>
    <t>Faroe Islands</t>
  </si>
  <si>
    <t>FO</t>
  </si>
  <si>
    <t>FRO</t>
  </si>
  <si>
    <t>234</t>
  </si>
  <si>
    <t>IMP</t>
  </si>
  <si>
    <t>Isle of Man Pound</t>
  </si>
  <si>
    <t>2608</t>
  </si>
  <si>
    <t>Zinc (2608)</t>
  </si>
  <si>
    <t>Zinc (2608), volume</t>
  </si>
  <si>
    <t>Fiji</t>
  </si>
  <si>
    <t>FJ</t>
  </si>
  <si>
    <t>FJI</t>
  </si>
  <si>
    <t>242</t>
  </si>
  <si>
    <t>INR</t>
  </si>
  <si>
    <t>Indian Rupee</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</si>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</sst>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0.00_);_(&quot;$&quot;* \(#,##0.00\);_(&quot;$&quot;* &quot;-&quot;??_);_(@_)"/>
    <numFmt numFmtId="43" formatCode="_(* #,##0.00_);_(* \(#,##0.00\);_(* &quot;-&quot;??_);_(@_)"/>
    <numFmt numFmtId="164" formatCode="_-* #,##0.00_-;\-* #,##0.00_-;_-* &quot;-&quot;??_-;_-@_-"/>
    <numFmt numFmtId="165" formatCode="_-* #,##0.00\ &quot;€&quot;_-;\-* #,##0.00\ &quot;€&quot;_-;_-* &quot;-&quot;??\ &quot;€&quot;_-;_-@_-"/>
    <numFmt numFmtId="166" formatCode="_ * #,##0.00_ ;_ * \-#,##0.00_ ;_ * &quot;-&quot;??_ ;_ @_ "/>
    <numFmt numFmtId="167" formatCode="_ * #,##0.0000_ ;_ * \-#,##0.0000_ ;_ * &quot;-&quot;??_ ;_ @_ "/>
    <numFmt numFmtId="168" formatCode="yyyy\-mm\-dd"/>
    <numFmt numFmtId="169" formatCode="_ * #,##0_ ;_ * \-#,##0_ ;_ * &quot;-&quot;??_ ;_ @_ "/>
    <numFmt numFmtId="170" formatCode="_-* #,##0.00\ _€_-;\-* #,##0.00\ _€_-;_-* &quot;-&quot;??\ _€_-;_-@_-"/>
    <numFmt numFmtId="171" formatCode="_-* #,##0.00_-;\-* #,##0.00_-;_-* &quot;-&quot;_-;_-@_-"/>
    <numFmt numFmtId="172" formatCode="[$-40C]dddd\ d\ mmmm\ yyyy"/>
    <numFmt numFmtId="173" formatCode="#,##0\ &quot;€&quot;"/>
  </numFmts>
  <fonts count="150">
    <font>
      <sz val="10.5"/>
      <color theme="1"/>
      <name val="Calibri"/>
      <family val="2"/>
    </font>
    <font>
      <sz val="11"/>
      <color theme="1"/>
      <name val="Calibri"/>
      <family val="2"/>
      <scheme val="minor"/>
    </font>
    <font>
      <sz val="11"/>
      <color theme="1"/>
      <name val="Franklin Gothic Book"/>
      <family val="2"/>
    </font>
    <font>
      <sz val="11"/>
      <color theme="1"/>
      <name val="Calibri"/>
      <family val="2"/>
      <scheme val="minor"/>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sz val="10"/>
      <name val="Arial"/>
      <family val="2"/>
    </font>
    <fon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0"/>
      <name val="MS Sans Serif"/>
      <family val="2"/>
    </font>
    <font>
      <sz val="8"/>
      <name val="Arial"/>
      <family val="2"/>
    </font>
    <font>
      <sz val="11"/>
      <color indexed="8"/>
      <name val="Calibri"/>
      <family val="2"/>
    </font>
    <font>
      <sz val="10"/>
      <name val="Times New Roman"/>
      <family val="1"/>
    </font>
    <font>
      <b/>
      <sz val="18"/>
      <color indexed="56"/>
      <name val="Cambria"/>
      <family val="2"/>
    </font>
    <font>
      <sz val="10"/>
      <color indexed="8"/>
      <name val="Arial"/>
      <family val="2"/>
    </font>
    <font>
      <sz val="10"/>
      <color indexed="8"/>
      <name val="Times New Roman"/>
      <family val="2"/>
    </font>
    <font>
      <sz val="10"/>
      <color indexed="9"/>
      <name val="Times New Roman"/>
      <family val="2"/>
    </font>
    <font>
      <sz val="10"/>
      <color indexed="10"/>
      <name val="Times New Roman"/>
      <family val="2"/>
    </font>
    <font>
      <b/>
      <sz val="10"/>
      <color indexed="52"/>
      <name val="Times New Roman"/>
      <family val="2"/>
    </font>
    <font>
      <sz val="10"/>
      <color indexed="52"/>
      <name val="Times New Roman"/>
      <family val="2"/>
    </font>
    <font>
      <sz val="10"/>
      <color indexed="62"/>
      <name val="Times New Roman"/>
      <family val="2"/>
    </font>
    <font>
      <sz val="10"/>
      <color indexed="20"/>
      <name val="Times New Roman"/>
      <family val="2"/>
    </font>
    <font>
      <sz val="10"/>
      <color indexed="60"/>
      <name val="Times New Roman"/>
      <family val="2"/>
    </font>
    <font>
      <sz val="10"/>
      <color indexed="17"/>
      <name val="Times New Roman"/>
      <family val="2"/>
    </font>
    <font>
      <b/>
      <sz val="10"/>
      <color indexed="63"/>
      <name val="Times New Roman"/>
      <family val="2"/>
    </font>
    <font>
      <i/>
      <sz val="10"/>
      <color indexed="23"/>
      <name val="Times New Roman"/>
      <family val="2"/>
    </font>
    <font>
      <b/>
      <sz val="15"/>
      <color indexed="56"/>
      <name val="Times New Roman"/>
      <family val="2"/>
    </font>
    <font>
      <b/>
      <sz val="13"/>
      <color indexed="56"/>
      <name val="Times New Roman"/>
      <family val="2"/>
    </font>
    <font>
      <b/>
      <sz val="11"/>
      <color indexed="56"/>
      <name val="Times New Roman"/>
      <family val="2"/>
    </font>
    <font>
      <b/>
      <sz val="10"/>
      <color indexed="8"/>
      <name val="Times New Roman"/>
      <family val="2"/>
    </font>
    <font>
      <b/>
      <sz val="10"/>
      <color indexed="9"/>
      <name val="Times New Roman"/>
      <family val="2"/>
    </font>
    <font>
      <u/>
      <sz val="10"/>
      <color indexed="12"/>
      <name val="Arial"/>
      <family val="2"/>
    </font>
    <font>
      <sz val="12"/>
      <name val="宋体"/>
      <charset val="134"/>
    </font>
    <font>
      <sz val="11"/>
      <color indexed="8"/>
      <name val="宋体"/>
      <charset val="134"/>
    </font>
    <font>
      <sz val="11"/>
      <color indexed="9"/>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u/>
      <sz val="10"/>
      <color theme="10"/>
      <name val="Arial"/>
      <family val="2"/>
    </font>
    <font>
      <u/>
      <sz val="11"/>
      <color theme="10"/>
      <name val="Calibri"/>
      <family val="2"/>
      <scheme val="minor"/>
    </font>
    <font>
      <u/>
      <sz val="11"/>
      <color theme="10"/>
      <name val="Calibri"/>
      <family val="2"/>
    </font>
    <font>
      <sz val="11"/>
      <color theme="1"/>
      <name val="Arial"/>
      <family val="2"/>
    </font>
    <font>
      <sz val="8"/>
      <color rgb="FF000000"/>
      <name val="Tahoma"/>
      <family val="2"/>
    </font>
    <font>
      <sz val="8"/>
      <color rgb="FF000000"/>
      <name val="Arial"/>
      <family val="2"/>
      <charset val="1"/>
    </font>
    <font>
      <b/>
      <sz val="18"/>
      <color theme="3"/>
      <name val="Calibri Light"/>
      <family val="2"/>
      <scheme val="major"/>
    </font>
    <font>
      <sz val="11"/>
      <color rgb="FF9C6500"/>
      <name val="Calibri"/>
      <family val="2"/>
      <scheme val="minor"/>
    </font>
    <font>
      <i/>
      <sz val="11"/>
      <color rgb="FF7F7F7F"/>
      <name val="Calibri"/>
      <family val="2"/>
      <scheme val="minor"/>
    </font>
    <font>
      <sz val="10"/>
      <color rgb="FF000000"/>
      <name val="Arial"/>
      <family val="2"/>
    </font>
    <font>
      <sz val="10.5"/>
      <color theme="1"/>
      <name val="Myriad Pro"/>
      <family val="2"/>
    </font>
    <font>
      <sz val="10.5"/>
      <color rgb="FF3F3F76"/>
      <name val="Myriad Pro"/>
      <family val="2"/>
    </font>
    <font>
      <u/>
      <sz val="10.5"/>
      <color theme="10"/>
      <name val="Myriad Pro"/>
      <family val="2"/>
    </font>
    <font>
      <b/>
      <sz val="12"/>
      <color theme="1"/>
      <name val="Calibri"/>
      <family val="2"/>
    </font>
    <font>
      <b/>
      <sz val="12"/>
      <color theme="1"/>
      <name val="Calibri"/>
      <family val="2"/>
      <scheme val="minor"/>
    </font>
    <font>
      <sz val="11"/>
      <color theme="1"/>
      <name val="Myriad Pro"/>
      <family val="2"/>
    </font>
    <font>
      <sz val="10.5"/>
      <name val="Calibri"/>
      <family val="2"/>
    </font>
    <font>
      <u/>
      <sz val="10.5"/>
      <color theme="10"/>
      <name val="Calibri"/>
      <family val="2"/>
      <scheme val="minor"/>
    </font>
    <font>
      <b/>
      <sz val="12"/>
      <color theme="1"/>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sz val="11"/>
      <color rgb="FFFF0000"/>
      <name val="Franklin Gothic Book"/>
      <family val="2"/>
    </font>
    <font>
      <sz val="8"/>
      <name val="Calibri"/>
      <family val="2"/>
    </font>
    <font>
      <i/>
      <sz val="11"/>
      <color rgb="FFFF0000"/>
      <name val="Franklin Gothic Book"/>
      <family val="2"/>
    </font>
    <font>
      <i/>
      <sz val="11"/>
      <color rgb="FFFF0000"/>
      <name val="Franklin Gothic Book"/>
    </font>
  </fonts>
  <fills count="65">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4" tint="0.59999389629810485"/>
        <bgColor indexed="64"/>
      </patternFill>
    </fill>
    <fill>
      <patternFill patternType="solid">
        <fgColor rgb="FFFFFF00"/>
        <bgColor indexed="64"/>
      </patternFill>
    </fill>
  </fills>
  <borders count="63">
    <border>
      <left/>
      <right/>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theme="0"/>
      </right>
      <top style="medium">
        <color indexed="64"/>
      </top>
      <bottom style="medium">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001">
    <xf numFmtId="0" fontId="0" fillId="0" borderId="0"/>
    <xf numFmtId="166" fontId="5" fillId="0" borderId="0" applyFont="0" applyFill="0" applyBorder="0" applyAlignment="0" applyProtection="0"/>
    <xf numFmtId="0" fontId="8" fillId="0" borderId="0" applyNumberFormat="0" applyFill="0" applyBorder="0" applyAlignment="0" applyProtection="0"/>
    <xf numFmtId="0" fontId="9" fillId="0" borderId="0"/>
    <xf numFmtId="0" fontId="10" fillId="0" borderId="0" applyNumberFormat="0" applyFill="0" applyBorder="0" applyAlignment="0" applyProtection="0"/>
    <xf numFmtId="0" fontId="12" fillId="0" borderId="0" applyNumberFormat="0" applyFill="0" applyBorder="0" applyAlignment="0" applyProtection="0"/>
    <xf numFmtId="9" fontId="5" fillId="0" borderId="0" applyFont="0" applyFill="0" applyBorder="0" applyAlignment="0" applyProtection="0"/>
    <xf numFmtId="0" fontId="69" fillId="0" borderId="0"/>
    <xf numFmtId="0" fontId="70" fillId="0" borderId="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5"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107" fillId="41" borderId="0" applyNumberFormat="0" applyBorder="0" applyAlignment="0" applyProtection="0">
      <alignment vertical="center"/>
    </xf>
    <xf numFmtId="0" fontId="107" fillId="42" borderId="0" applyNumberFormat="0" applyBorder="0" applyAlignment="0" applyProtection="0">
      <alignment vertical="center"/>
    </xf>
    <xf numFmtId="0" fontId="107" fillId="43" borderId="0" applyNumberFormat="0" applyBorder="0" applyAlignment="0" applyProtection="0">
      <alignment vertical="center"/>
    </xf>
    <xf numFmtId="0" fontId="107" fillId="44" borderId="0" applyNumberFormat="0" applyBorder="0" applyAlignment="0" applyProtection="0">
      <alignment vertical="center"/>
    </xf>
    <xf numFmtId="0" fontId="107" fillId="45" borderId="0" applyNumberFormat="0" applyBorder="0" applyAlignment="0" applyProtection="0">
      <alignment vertical="center"/>
    </xf>
    <xf numFmtId="0" fontId="107" fillId="46" borderId="0" applyNumberFormat="0" applyBorder="0" applyAlignment="0" applyProtection="0">
      <alignment vertical="center"/>
    </xf>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9"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47"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89" fillId="50" borderId="0" applyNumberFormat="0" applyBorder="0" applyAlignment="0" applyProtection="0"/>
    <xf numFmtId="0" fontId="107" fillId="47" borderId="0" applyNumberFormat="0" applyBorder="0" applyAlignment="0" applyProtection="0">
      <alignment vertical="center"/>
    </xf>
    <xf numFmtId="0" fontId="107" fillId="48" borderId="0" applyNumberFormat="0" applyBorder="0" applyAlignment="0" applyProtection="0">
      <alignment vertical="center"/>
    </xf>
    <xf numFmtId="0" fontId="107" fillId="49" borderId="0" applyNumberFormat="0" applyBorder="0" applyAlignment="0" applyProtection="0">
      <alignment vertical="center"/>
    </xf>
    <xf numFmtId="0" fontId="107" fillId="44" borderId="0" applyNumberFormat="0" applyBorder="0" applyAlignment="0" applyProtection="0">
      <alignment vertical="center"/>
    </xf>
    <xf numFmtId="0" fontId="107" fillId="47" borderId="0" applyNumberFormat="0" applyBorder="0" applyAlignment="0" applyProtection="0">
      <alignment vertical="center"/>
    </xf>
    <xf numFmtId="0" fontId="107" fillId="50" borderId="0" applyNumberFormat="0" applyBorder="0" applyAlignment="0" applyProtection="0">
      <alignment vertical="center"/>
    </xf>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108" fillId="51" borderId="0" applyNumberFormat="0" applyBorder="0" applyAlignment="0" applyProtection="0">
      <alignment vertical="center"/>
    </xf>
    <xf numFmtId="0" fontId="108" fillId="48" borderId="0" applyNumberFormat="0" applyBorder="0" applyAlignment="0" applyProtection="0">
      <alignment vertical="center"/>
    </xf>
    <xf numFmtId="0" fontId="108" fillId="49" borderId="0" applyNumberFormat="0" applyBorder="0" applyAlignment="0" applyProtection="0">
      <alignment vertical="center"/>
    </xf>
    <xf numFmtId="0" fontId="108" fillId="52" borderId="0" applyNumberFormat="0" applyBorder="0" applyAlignment="0" applyProtection="0">
      <alignment vertical="center"/>
    </xf>
    <xf numFmtId="0" fontId="108" fillId="53" borderId="0" applyNumberFormat="0" applyBorder="0" applyAlignment="0" applyProtection="0">
      <alignment vertical="center"/>
    </xf>
    <xf numFmtId="0" fontId="108" fillId="54" borderId="0" applyNumberFormat="0" applyBorder="0" applyAlignment="0" applyProtection="0">
      <alignment vertical="center"/>
    </xf>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5"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7"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2" fillId="59" borderId="46" applyNumberFormat="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0" fontId="93" fillId="0" borderId="47" applyNumberFormat="0" applyFill="0" applyAlignment="0" applyProtection="0"/>
    <xf numFmtId="43" fontId="69" fillId="0" borderId="0" applyFont="0" applyFill="0" applyBorder="0" applyAlignment="0" applyProtection="0"/>
    <xf numFmtId="43" fontId="69" fillId="0" borderId="0" applyFont="0" applyFill="0" applyBorder="0" applyAlignment="0" applyProtection="0"/>
    <xf numFmtId="43" fontId="3" fillId="0" borderId="0" applyFont="0" applyFill="0" applyBorder="0" applyAlignment="0" applyProtection="0"/>
    <xf numFmtId="43" fontId="84" fillId="0" borderId="0" applyFont="0" applyFill="0" applyBorder="0" applyAlignment="0" applyProtection="0"/>
    <xf numFmtId="43" fontId="69" fillId="0" borderId="0" applyFont="0" applyFill="0" applyBorder="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89" fillId="60" borderId="48" applyNumberFormat="0" applyFon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0" fontId="94" fillId="46" borderId="46" applyNumberFormat="0" applyAlignment="0" applyProtection="0"/>
    <xf numFmtId="165" fontId="69" fillId="0" borderId="0" applyFont="0" applyFill="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105" fillId="0" borderId="0" applyNumberFormat="0" applyFill="0" applyBorder="0" applyAlignment="0" applyProtection="0">
      <alignment vertical="top"/>
      <protection locked="0"/>
    </xf>
    <xf numFmtId="0" fontId="125" fillId="0" borderId="0" applyNumberFormat="0" applyFill="0" applyBorder="0" applyAlignment="0" applyProtection="0"/>
    <xf numFmtId="0" fontId="124"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170" fontId="69" fillId="0" borderId="0" applyFont="0" applyFill="0" applyBorder="0" applyAlignment="0" applyProtection="0"/>
    <xf numFmtId="171" fontId="69" fillId="0" borderId="0" applyFont="0" applyFill="0" applyBorder="0" applyAlignment="0" applyProtection="0"/>
    <xf numFmtId="173" fontId="69" fillId="0" borderId="0" applyFont="0" applyFill="0" applyBorder="0" applyAlignment="0" applyProtection="0"/>
    <xf numFmtId="170"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69" fillId="0" borderId="0" applyFont="0" applyFill="0" applyBorder="0" applyAlignment="0" applyProtection="0"/>
    <xf numFmtId="43" fontId="69" fillId="0" borderId="0" applyFont="0" applyFill="0" applyBorder="0" applyAlignment="0" applyProtection="0"/>
    <xf numFmtId="170" fontId="69" fillId="0" borderId="0" applyFont="0" applyFill="0" applyBorder="0" applyAlignment="0" applyProtection="0"/>
    <xf numFmtId="170" fontId="3"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69" fillId="0" borderId="0" applyFont="0" applyFill="0" applyBorder="0" applyAlignment="0" applyProtection="0"/>
    <xf numFmtId="170" fontId="69" fillId="0" borderId="0" applyFont="0" applyFill="0" applyBorder="0" applyAlignment="0" applyProtection="0"/>
    <xf numFmtId="170"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9" fillId="0" borderId="0" applyFont="0" applyFill="0" applyBorder="0" applyAlignment="0" applyProtection="0"/>
    <xf numFmtId="43" fontId="69" fillId="0" borderId="0" applyFont="0" applyFill="0" applyBorder="0" applyAlignment="0" applyProtection="0"/>
    <xf numFmtId="170" fontId="69" fillId="0" borderId="0" applyFont="0" applyFill="0" applyBorder="0" applyAlignment="0" applyProtection="0"/>
    <xf numFmtId="170"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8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2"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8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69" fillId="0" borderId="0" applyFont="0" applyFill="0" applyBorder="0" applyAlignment="0" applyProtection="0"/>
    <xf numFmtId="170"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70"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65" fontId="69" fillId="0" borderId="0" applyFont="0" applyFill="0" applyBorder="0" applyAlignment="0" applyProtection="0"/>
    <xf numFmtId="44" fontId="3" fillId="0" borderId="0" applyFont="0" applyFill="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96" fillId="61" borderId="0" applyNumberFormat="0" applyBorder="0" applyAlignment="0" applyProtection="0"/>
    <xf numFmtId="0" fontId="89" fillId="0" borderId="0"/>
    <xf numFmtId="0" fontId="3" fillId="0" borderId="0"/>
    <xf numFmtId="0" fontId="88"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3" fillId="0" borderId="0"/>
    <xf numFmtId="0" fontId="3" fillId="0" borderId="0"/>
    <xf numFmtId="0" fontId="3" fillId="0" borderId="0"/>
    <xf numFmtId="0" fontId="3" fillId="0" borderId="0"/>
    <xf numFmtId="0" fontId="3" fillId="0" borderId="0"/>
    <xf numFmtId="0" fontId="3" fillId="0" borderId="0"/>
    <xf numFmtId="0" fontId="83" fillId="0" borderId="0"/>
    <xf numFmtId="0" fontId="3" fillId="0" borderId="0"/>
    <xf numFmtId="0" fontId="3" fillId="0" borderId="0"/>
    <xf numFmtId="0" fontId="3" fillId="0" borderId="0"/>
    <xf numFmtId="0" fontId="127" fillId="0" borderId="0"/>
    <xf numFmtId="0" fontId="3" fillId="0" borderId="0"/>
    <xf numFmtId="0" fontId="3" fillId="0" borderId="0"/>
    <xf numFmtId="0" fontId="3" fillId="0" borderId="0"/>
    <xf numFmtId="0" fontId="3" fillId="0" borderId="0"/>
    <xf numFmtId="0" fontId="3" fillId="0" borderId="0"/>
    <xf numFmtId="0" fontId="69" fillId="0" borderId="0">
      <alignment wrapText="1"/>
    </xf>
    <xf numFmtId="0" fontId="3" fillId="0" borderId="0"/>
    <xf numFmtId="0" fontId="69" fillId="0" borderId="0"/>
    <xf numFmtId="0" fontId="85"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107"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106" fillId="0" borderId="0"/>
    <xf numFmtId="0" fontId="106" fillId="0" borderId="0"/>
    <xf numFmtId="0" fontId="106" fillId="0" borderId="0"/>
    <xf numFmtId="0" fontId="106" fillId="0" borderId="0"/>
    <xf numFmtId="0" fontId="106" fillId="0" borderId="0"/>
    <xf numFmtId="0" fontId="6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9" fillId="0" borderId="0"/>
    <xf numFmtId="0" fontId="6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9" fillId="0" borderId="0"/>
    <xf numFmtId="0" fontId="3" fillId="0" borderId="0"/>
    <xf numFmtId="0" fontId="3" fillId="0" borderId="0"/>
    <xf numFmtId="0" fontId="3" fillId="0" borderId="0"/>
    <xf numFmtId="0" fontId="3" fillId="0" borderId="0"/>
    <xf numFmtId="0" fontId="3" fillId="0" borderId="0"/>
    <xf numFmtId="0" fontId="3" fillId="0" borderId="0"/>
    <xf numFmtId="172" fontId="1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2" fontId="127" fillId="0" borderId="0"/>
    <xf numFmtId="172" fontId="3" fillId="0" borderId="0"/>
    <xf numFmtId="172"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8" fillId="0" borderId="0"/>
    <xf numFmtId="172" fontId="69" fillId="0" borderId="0"/>
    <xf numFmtId="172" fontId="69" fillId="0" borderId="0"/>
    <xf numFmtId="0" fontId="3" fillId="0" borderId="0"/>
    <xf numFmtId="0" fontId="3" fillId="0" borderId="0"/>
    <xf numFmtId="0" fontId="69" fillId="0" borderId="0"/>
    <xf numFmtId="0" fontId="69" fillId="0" borderId="0"/>
    <xf numFmtId="0" fontId="86" fillId="0" borderId="0"/>
    <xf numFmtId="0" fontId="69" fillId="0" borderId="0">
      <alignment wrapText="1"/>
    </xf>
    <xf numFmtId="0" fontId="88"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85"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28" fillId="0" borderId="0">
      <alignment horizontal="center" vertical="center"/>
    </xf>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7" fillId="43" borderId="0" applyNumberFormat="0" applyBorder="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98" fillId="59" borderId="49" applyNumberFormat="0" applyAlignment="0" applyProtection="0"/>
    <xf numFmtId="0" fontId="129" fillId="0" borderId="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0" fillId="0" borderId="50"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1" fillId="0" borderId="51"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52" applyNumberFormat="0" applyFill="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3" fillId="0" borderId="53" applyNumberFormat="0" applyFill="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04" fillId="62" borderId="54" applyNumberFormat="0" applyAlignment="0" applyProtection="0"/>
    <xf numFmtId="0" fontId="114" fillId="43" borderId="0" applyNumberFormat="0" applyBorder="0" applyAlignment="0" applyProtection="0">
      <alignment vertical="center"/>
    </xf>
    <xf numFmtId="0" fontId="113" fillId="42" borderId="0" applyNumberFormat="0" applyBorder="0" applyAlignment="0" applyProtection="0">
      <alignment vertical="center"/>
    </xf>
    <xf numFmtId="0" fontId="69" fillId="0" borderId="0"/>
    <xf numFmtId="0" fontId="108" fillId="55" borderId="0" applyNumberFormat="0" applyBorder="0" applyAlignment="0" applyProtection="0">
      <alignment vertical="center"/>
    </xf>
    <xf numFmtId="0" fontId="108" fillId="56" borderId="0" applyNumberFormat="0" applyBorder="0" applyAlignment="0" applyProtection="0">
      <alignment vertical="center"/>
    </xf>
    <xf numFmtId="0" fontId="108" fillId="57" borderId="0" applyNumberFormat="0" applyBorder="0" applyAlignment="0" applyProtection="0">
      <alignment vertical="center"/>
    </xf>
    <xf numFmtId="0" fontId="108" fillId="52" borderId="0" applyNumberFormat="0" applyBorder="0" applyAlignment="0" applyProtection="0">
      <alignment vertical="center"/>
    </xf>
    <xf numFmtId="0" fontId="108" fillId="53" borderId="0" applyNumberFormat="0" applyBorder="0" applyAlignment="0" applyProtection="0">
      <alignment vertical="center"/>
    </xf>
    <xf numFmtId="0" fontId="108" fillId="58" borderId="0" applyNumberFormat="0" applyBorder="0" applyAlignment="0" applyProtection="0">
      <alignment vertical="center"/>
    </xf>
    <xf numFmtId="0" fontId="109" fillId="0" borderId="0" applyNumberFormat="0" applyFill="0" applyBorder="0" applyAlignment="0" applyProtection="0">
      <alignment vertical="center"/>
    </xf>
    <xf numFmtId="0" fontId="110" fillId="0" borderId="50" applyNumberFormat="0" applyFill="0" applyAlignment="0" applyProtection="0">
      <alignment vertical="center"/>
    </xf>
    <xf numFmtId="0" fontId="111" fillId="0" borderId="51" applyNumberFormat="0" applyFill="0" applyAlignment="0" applyProtection="0">
      <alignment vertical="center"/>
    </xf>
    <xf numFmtId="0" fontId="112" fillId="0" borderId="52" applyNumberFormat="0" applyFill="0" applyAlignment="0" applyProtection="0">
      <alignment vertical="center"/>
    </xf>
    <xf numFmtId="0" fontId="112" fillId="0" borderId="0" applyNumberFormat="0" applyFill="0" applyBorder="0" applyAlignment="0" applyProtection="0">
      <alignment vertical="center"/>
    </xf>
    <xf numFmtId="0" fontId="117" fillId="62" borderId="54" applyNumberFormat="0" applyAlignment="0" applyProtection="0">
      <alignment vertical="center"/>
    </xf>
    <xf numFmtId="0" fontId="115" fillId="0" borderId="53" applyNumberFormat="0" applyFill="0" applyAlignment="0" applyProtection="0">
      <alignment vertical="center"/>
    </xf>
    <xf numFmtId="0" fontId="69" fillId="60" borderId="48" applyNumberFormat="0" applyFont="0" applyAlignment="0" applyProtection="0">
      <alignment vertical="center"/>
    </xf>
    <xf numFmtId="0" fontId="118"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116" fillId="59" borderId="46" applyNumberFormat="0" applyAlignment="0" applyProtection="0">
      <alignment vertical="center"/>
    </xf>
    <xf numFmtId="0" fontId="123" fillId="46" borderId="46" applyNumberFormat="0" applyAlignment="0" applyProtection="0">
      <alignment vertical="center"/>
    </xf>
    <xf numFmtId="0" fontId="122" fillId="59" borderId="49" applyNumberFormat="0" applyAlignment="0" applyProtection="0">
      <alignment vertical="center"/>
    </xf>
    <xf numFmtId="0" fontId="121" fillId="61" borderId="0" applyNumberFormat="0" applyBorder="0" applyAlignment="0" applyProtection="0">
      <alignment vertical="center"/>
    </xf>
    <xf numFmtId="0" fontId="120" fillId="0" borderId="47" applyNumberFormat="0" applyFill="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0" fillId="0" borderId="0" applyNumberFormat="0" applyFill="0" applyBorder="0" applyAlignment="0" applyProtection="0"/>
    <xf numFmtId="0" fontId="71" fillId="0" borderId="37" applyNumberFormat="0" applyFill="0" applyAlignment="0" applyProtection="0"/>
    <xf numFmtId="0" fontId="72" fillId="0" borderId="38" applyNumberFormat="0" applyFill="0" applyAlignment="0" applyProtection="0"/>
    <xf numFmtId="0" fontId="73" fillId="0" borderId="39" applyNumberFormat="0" applyFill="0" applyAlignment="0" applyProtection="0"/>
    <xf numFmtId="0" fontId="73" fillId="0" borderId="0" applyNumberFormat="0" applyFill="0" applyBorder="0" applyAlignment="0" applyProtection="0"/>
    <xf numFmtId="0" fontId="74" fillId="10" borderId="0" applyNumberFormat="0" applyBorder="0" applyAlignment="0" applyProtection="0"/>
    <xf numFmtId="0" fontId="75" fillId="11" borderId="0" applyNumberFormat="0" applyBorder="0" applyAlignment="0" applyProtection="0"/>
    <xf numFmtId="0" fontId="131" fillId="12" borderId="0" applyNumberFormat="0" applyBorder="0" applyAlignment="0" applyProtection="0"/>
    <xf numFmtId="0" fontId="76" fillId="13" borderId="40" applyNumberFormat="0" applyAlignment="0" applyProtection="0"/>
    <xf numFmtId="0" fontId="77" fillId="14" borderId="41" applyNumberFormat="0" applyAlignment="0" applyProtection="0"/>
    <xf numFmtId="0" fontId="78" fillId="14" borderId="40" applyNumberFormat="0" applyAlignment="0" applyProtection="0"/>
    <xf numFmtId="0" fontId="79" fillId="0" borderId="42" applyNumberFormat="0" applyFill="0" applyAlignment="0" applyProtection="0"/>
    <xf numFmtId="0" fontId="80" fillId="15" borderId="43" applyNumberFormat="0" applyAlignment="0" applyProtection="0"/>
    <xf numFmtId="0" fontId="81" fillId="0" borderId="0" applyNumberFormat="0" applyFill="0" applyBorder="0" applyAlignment="0" applyProtection="0"/>
    <xf numFmtId="0" fontId="3" fillId="16" borderId="44" applyNumberFormat="0" applyFont="0" applyAlignment="0" applyProtection="0"/>
    <xf numFmtId="0" fontId="132" fillId="0" borderId="0" applyNumberFormat="0" applyFill="0" applyBorder="0" applyAlignment="0" applyProtection="0"/>
    <xf numFmtId="0" fontId="11" fillId="0" borderId="45" applyNumberFormat="0" applyFill="0" applyAlignment="0" applyProtection="0"/>
    <xf numFmtId="0" fontId="8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82" fillId="20" borderId="0" applyNumberFormat="0" applyBorder="0" applyAlignment="0" applyProtection="0"/>
    <xf numFmtId="0" fontId="8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82" fillId="24" borderId="0" applyNumberFormat="0" applyBorder="0" applyAlignment="0" applyProtection="0"/>
    <xf numFmtId="0" fontId="8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82" fillId="28" borderId="0" applyNumberFormat="0" applyBorder="0" applyAlignment="0" applyProtection="0"/>
    <xf numFmtId="0" fontId="8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82" fillId="32" borderId="0" applyNumberFormat="0" applyBorder="0" applyAlignment="0" applyProtection="0"/>
    <xf numFmtId="0" fontId="82"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82" fillId="36" borderId="0" applyNumberFormat="0" applyBorder="0" applyAlignment="0" applyProtection="0"/>
    <xf numFmtId="0" fontId="82"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82" fillId="40" borderId="0" applyNumberFormat="0" applyBorder="0" applyAlignment="0" applyProtection="0"/>
    <xf numFmtId="0" fontId="69" fillId="0" borderId="0"/>
    <xf numFmtId="0" fontId="3" fillId="0" borderId="0"/>
    <xf numFmtId="0" fontId="3" fillId="0" borderId="0"/>
    <xf numFmtId="0" fontId="3" fillId="0" borderId="0"/>
    <xf numFmtId="0" fontId="3" fillId="0" borderId="0"/>
    <xf numFmtId="0" fontId="70" fillId="0" borderId="0"/>
    <xf numFmtId="0" fontId="3" fillId="0" borderId="0"/>
    <xf numFmtId="0" fontId="3" fillId="0" borderId="0"/>
    <xf numFmtId="0" fontId="3" fillId="0" borderId="0"/>
    <xf numFmtId="0" fontId="133" fillId="0" borderId="0"/>
    <xf numFmtId="0" fontId="4" fillId="0" borderId="0"/>
    <xf numFmtId="0" fontId="3" fillId="0" borderId="0"/>
    <xf numFmtId="0" fontId="3" fillId="0" borderId="0"/>
    <xf numFmtId="0" fontId="3" fillId="0" borderId="0"/>
    <xf numFmtId="0" fontId="3" fillId="0" borderId="0"/>
    <xf numFmtId="0" fontId="134" fillId="0" borderId="0"/>
    <xf numFmtId="0" fontId="135" fillId="13" borderId="40" applyNumberFormat="0" applyAlignment="0" applyProtection="0"/>
    <xf numFmtId="0" fontId="136" fillId="0" borderId="0" applyNumberFormat="0" applyFill="0" applyBorder="0" applyAlignment="0" applyProtection="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43" fontId="70" fillId="0" borderId="0" applyFont="0" applyFill="0" applyBorder="0" applyAlignment="0" applyProtection="0"/>
    <xf numFmtId="0" fontId="1" fillId="0" borderId="0"/>
    <xf numFmtId="0" fontId="124"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cellStyleXfs>
  <cellXfs count="377">
    <xf numFmtId="0" fontId="0" fillId="0" borderId="0" xfId="0"/>
    <xf numFmtId="0" fontId="7" fillId="0" borderId="0" xfId="0" applyFont="1"/>
    <xf numFmtId="0" fontId="0" fillId="0" borderId="6" xfId="0" applyBorder="1"/>
    <xf numFmtId="0" fontId="0" fillId="0" borderId="7" xfId="0" applyBorder="1"/>
    <xf numFmtId="49" fontId="11" fillId="0" borderId="0" xfId="0" applyNumberFormat="1" applyFont="1" applyAlignment="1">
      <alignment horizontal="left"/>
    </xf>
    <xf numFmtId="49" fontId="0" fillId="0" borderId="0" xfId="0" applyNumberFormat="1"/>
    <xf numFmtId="0" fontId="13" fillId="0" borderId="0" xfId="0" quotePrefix="1" applyFont="1"/>
    <xf numFmtId="0" fontId="14" fillId="0" borderId="0" xfId="3" applyFont="1" applyAlignment="1">
      <alignment horizontal="left" vertical="center"/>
    </xf>
    <xf numFmtId="0" fontId="16" fillId="0" borderId="0" xfId="3" applyFont="1" applyAlignment="1">
      <alignment vertical="center"/>
    </xf>
    <xf numFmtId="0" fontId="19" fillId="0" borderId="0" xfId="3" applyFont="1" applyAlignment="1">
      <alignment horizontal="left" vertical="center"/>
    </xf>
    <xf numFmtId="0" fontId="15" fillId="0" borderId="0" xfId="3" applyFont="1" applyAlignment="1">
      <alignment vertical="center"/>
    </xf>
    <xf numFmtId="0" fontId="18" fillId="0" borderId="0" xfId="3" applyFont="1" applyAlignment="1">
      <alignment vertical="center"/>
    </xf>
    <xf numFmtId="0" fontId="23" fillId="0" borderId="0" xfId="0" applyFont="1"/>
    <xf numFmtId="0" fontId="20" fillId="0" borderId="0" xfId="3" applyFont="1" applyAlignment="1">
      <alignment horizontal="left" vertical="center"/>
    </xf>
    <xf numFmtId="0" fontId="18" fillId="0" borderId="3" xfId="3" applyFont="1" applyBorder="1" applyAlignment="1">
      <alignment vertical="center"/>
    </xf>
    <xf numFmtId="0" fontId="34" fillId="0" borderId="0" xfId="3" applyFont="1" applyAlignment="1">
      <alignment horizontal="left" vertical="center"/>
    </xf>
    <xf numFmtId="0" fontId="4" fillId="0" borderId="0" xfId="0" applyFont="1"/>
    <xf numFmtId="0" fontId="34" fillId="5" borderId="0" xfId="3" applyFont="1" applyFill="1" applyAlignment="1">
      <alignment horizontal="left" vertical="center"/>
    </xf>
    <xf numFmtId="0" fontId="25" fillId="5" borderId="0" xfId="3" applyFont="1" applyFill="1" applyAlignment="1">
      <alignment vertical="center"/>
    </xf>
    <xf numFmtId="0" fontId="40" fillId="5" borderId="0" xfId="2" applyFont="1" applyFill="1" applyBorder="1" applyAlignment="1"/>
    <xf numFmtId="0" fontId="41" fillId="5" borderId="0" xfId="3" applyFont="1" applyFill="1" applyAlignment="1">
      <alignment horizontal="left" vertical="center"/>
    </xf>
    <xf numFmtId="0" fontId="40" fillId="0" borderId="0" xfId="4" applyFont="1" applyFill="1" applyBorder="1" applyAlignment="1"/>
    <xf numFmtId="0" fontId="44" fillId="0" borderId="0" xfId="3" applyFont="1" applyAlignment="1">
      <alignment vertical="center" wrapText="1"/>
    </xf>
    <xf numFmtId="0" fontId="44" fillId="0" borderId="31" xfId="3" applyFont="1" applyBorder="1" applyAlignment="1">
      <alignment horizontal="left" vertical="center"/>
    </xf>
    <xf numFmtId="0" fontId="35" fillId="0" borderId="31" xfId="3" applyFont="1" applyBorder="1" applyAlignment="1">
      <alignment vertical="center"/>
    </xf>
    <xf numFmtId="0" fontId="35" fillId="0" borderId="0" xfId="3" applyFont="1" applyAlignment="1">
      <alignment vertical="center"/>
    </xf>
    <xf numFmtId="0" fontId="48" fillId="0" borderId="0" xfId="3" applyFont="1" applyAlignment="1">
      <alignment vertical="center"/>
    </xf>
    <xf numFmtId="0" fontId="35" fillId="0" borderId="0" xfId="3" applyFont="1" applyAlignment="1">
      <alignment horizontal="left" vertical="center"/>
    </xf>
    <xf numFmtId="0" fontId="44" fillId="0" borderId="0" xfId="3" applyFont="1" applyAlignment="1">
      <alignment horizontal="left" vertical="center"/>
    </xf>
    <xf numFmtId="0" fontId="34" fillId="0" borderId="0" xfId="0" applyFont="1"/>
    <xf numFmtId="0" fontId="35" fillId="6" borderId="0" xfId="3" applyFont="1" applyFill="1" applyAlignment="1">
      <alignment horizontal="left" vertical="center"/>
    </xf>
    <xf numFmtId="0" fontId="37" fillId="6" borderId="0" xfId="3" applyFont="1" applyFill="1" applyAlignment="1">
      <alignment vertical="center"/>
    </xf>
    <xf numFmtId="0" fontId="35" fillId="6" borderId="0" xfId="3" applyFont="1" applyFill="1" applyAlignment="1">
      <alignment vertical="center"/>
    </xf>
    <xf numFmtId="0" fontId="38" fillId="6" borderId="0" xfId="3" applyFont="1" applyFill="1" applyAlignment="1">
      <alignment horizontal="left" vertical="center"/>
    </xf>
    <xf numFmtId="0" fontId="30" fillId="6" borderId="0" xfId="3" applyFont="1" applyFill="1" applyAlignment="1">
      <alignment vertical="center"/>
    </xf>
    <xf numFmtId="0" fontId="35" fillId="6" borderId="0" xfId="3" applyFont="1" applyFill="1" applyAlignment="1">
      <alignment vertical="center" wrapText="1"/>
    </xf>
    <xf numFmtId="0" fontId="38" fillId="6" borderId="0" xfId="3" applyFont="1" applyFill="1" applyAlignment="1">
      <alignment vertical="center"/>
    </xf>
    <xf numFmtId="0" fontId="25" fillId="6" borderId="0" xfId="3" applyFont="1" applyFill="1" applyAlignment="1">
      <alignment vertical="center"/>
    </xf>
    <xf numFmtId="0" fontId="31" fillId="6" borderId="0" xfId="3" applyFont="1" applyFill="1" applyAlignment="1">
      <alignment vertical="center"/>
    </xf>
    <xf numFmtId="0" fontId="36" fillId="6" borderId="0" xfId="3" applyFont="1" applyFill="1" applyAlignment="1">
      <alignment vertical="center"/>
    </xf>
    <xf numFmtId="0" fontId="38" fillId="6" borderId="0" xfId="3" applyFont="1" applyFill="1" applyAlignment="1">
      <alignment horizontal="left" vertical="center" indent="2"/>
    </xf>
    <xf numFmtId="0" fontId="40" fillId="6" borderId="0" xfId="4" applyFont="1" applyFill="1" applyBorder="1" applyAlignment="1"/>
    <xf numFmtId="0" fontId="44" fillId="6" borderId="20" xfId="3" applyFont="1" applyFill="1" applyBorder="1" applyAlignment="1">
      <alignment vertical="center" wrapText="1"/>
    </xf>
    <xf numFmtId="0" fontId="45" fillId="6" borderId="21" xfId="3" applyFont="1" applyFill="1" applyBorder="1" applyAlignment="1">
      <alignment vertical="center" wrapText="1"/>
    </xf>
    <xf numFmtId="0" fontId="44" fillId="6" borderId="24" xfId="3" applyFont="1" applyFill="1" applyBorder="1" applyAlignment="1">
      <alignment vertical="center" wrapText="1"/>
    </xf>
    <xf numFmtId="0" fontId="44" fillId="6" borderId="25" xfId="3" applyFont="1" applyFill="1" applyBorder="1" applyAlignment="1">
      <alignment vertical="center" wrapText="1"/>
    </xf>
    <xf numFmtId="0" fontId="45" fillId="6" borderId="24" xfId="3" applyFont="1" applyFill="1" applyBorder="1" applyAlignment="1">
      <alignment vertical="center" wrapText="1"/>
    </xf>
    <xf numFmtId="0" fontId="45" fillId="6" borderId="22" xfId="3" applyFont="1" applyFill="1" applyBorder="1" applyAlignment="1">
      <alignment vertical="center" wrapText="1"/>
    </xf>
    <xf numFmtId="0" fontId="44" fillId="6" borderId="17" xfId="3" applyFont="1" applyFill="1" applyBorder="1" applyAlignment="1">
      <alignment vertical="center" wrapText="1"/>
    </xf>
    <xf numFmtId="0" fontId="44" fillId="6" borderId="23" xfId="3" applyFont="1" applyFill="1" applyBorder="1" applyAlignment="1">
      <alignment vertical="center" wrapText="1"/>
    </xf>
    <xf numFmtId="0" fontId="41" fillId="0" borderId="0" xfId="3" applyFont="1" applyAlignment="1">
      <alignment horizontal="left" vertical="center"/>
    </xf>
    <xf numFmtId="0" fontId="36" fillId="0" borderId="8" xfId="3" applyFont="1" applyBorder="1" applyAlignment="1" applyProtection="1">
      <alignment vertical="center"/>
      <protection locked="0"/>
    </xf>
    <xf numFmtId="0" fontId="35" fillId="0" borderId="1" xfId="3" applyFont="1" applyBorder="1" applyAlignment="1">
      <alignment horizontal="left" vertical="center"/>
    </xf>
    <xf numFmtId="0" fontId="44" fillId="0" borderId="1" xfId="3" applyFont="1" applyBorder="1" applyAlignment="1">
      <alignment horizontal="left" vertical="center"/>
    </xf>
    <xf numFmtId="0" fontId="44" fillId="0" borderId="10" xfId="3" applyFont="1" applyBorder="1" applyAlignment="1">
      <alignment horizontal="left" vertical="center"/>
    </xf>
    <xf numFmtId="0" fontId="44" fillId="0" borderId="30" xfId="3" applyFont="1" applyBorder="1" applyAlignment="1">
      <alignment horizontal="left" vertical="center"/>
    </xf>
    <xf numFmtId="0" fontId="36" fillId="0" borderId="19" xfId="3" applyFont="1" applyBorder="1" applyAlignment="1" applyProtection="1">
      <alignment vertical="center"/>
      <protection locked="0"/>
    </xf>
    <xf numFmtId="0" fontId="42" fillId="0" borderId="13" xfId="3" applyFont="1" applyBorder="1" applyAlignment="1">
      <alignment horizontal="left" vertical="center"/>
    </xf>
    <xf numFmtId="0" fontId="35" fillId="0" borderId="8" xfId="3" applyFont="1" applyBorder="1" applyAlignment="1" applyProtection="1">
      <alignment vertical="center"/>
      <protection locked="0"/>
    </xf>
    <xf numFmtId="0" fontId="36" fillId="0" borderId="1" xfId="3" applyFont="1" applyBorder="1" applyAlignment="1" applyProtection="1">
      <alignment vertical="center"/>
      <protection locked="0"/>
    </xf>
    <xf numFmtId="0" fontId="42" fillId="0" borderId="1" xfId="3" applyFont="1" applyBorder="1" applyAlignment="1">
      <alignment horizontal="left" vertical="center"/>
    </xf>
    <xf numFmtId="0" fontId="25" fillId="0" borderId="0" xfId="3" applyFont="1" applyAlignment="1">
      <alignment horizontal="left" vertical="center"/>
    </xf>
    <xf numFmtId="0" fontId="35" fillId="0" borderId="0" xfId="3" applyFont="1" applyAlignment="1">
      <alignment vertical="center" wrapText="1"/>
    </xf>
    <xf numFmtId="0" fontId="35" fillId="7" borderId="21" xfId="3" applyFont="1" applyFill="1" applyBorder="1" applyAlignment="1">
      <alignment vertical="center" wrapText="1"/>
    </xf>
    <xf numFmtId="0" fontId="37" fillId="7" borderId="21" xfId="4" applyFont="1" applyFill="1" applyBorder="1" applyAlignment="1">
      <alignment vertical="center"/>
    </xf>
    <xf numFmtId="0" fontId="56" fillId="0" borderId="0" xfId="3" applyFont="1" applyAlignment="1">
      <alignment horizontal="left" vertical="center"/>
    </xf>
    <xf numFmtId="0" fontId="57" fillId="0" borderId="0" xfId="3" applyFont="1" applyAlignment="1">
      <alignment vertical="center"/>
    </xf>
    <xf numFmtId="0" fontId="44" fillId="0" borderId="0" xfId="3" applyFont="1" applyAlignment="1">
      <alignment vertical="center"/>
    </xf>
    <xf numFmtId="166" fontId="44" fillId="0" borderId="0" xfId="1" applyFont="1" applyFill="1" applyAlignment="1">
      <alignment horizontal="left" vertical="center"/>
    </xf>
    <xf numFmtId="169" fontId="44" fillId="0" borderId="0" xfId="1" applyNumberFormat="1" applyFont="1" applyFill="1" applyAlignment="1">
      <alignment horizontal="left" vertical="center"/>
    </xf>
    <xf numFmtId="0" fontId="56" fillId="0" borderId="26" xfId="0" applyFont="1" applyBorder="1"/>
    <xf numFmtId="0" fontId="56" fillId="0" borderId="13" xfId="0" applyFont="1" applyBorder="1"/>
    <xf numFmtId="166" fontId="56" fillId="0" borderId="27" xfId="1" applyFont="1" applyBorder="1"/>
    <xf numFmtId="0" fontId="60" fillId="0" borderId="0" xfId="5" applyFont="1"/>
    <xf numFmtId="0" fontId="56" fillId="3" borderId="1" xfId="0" applyFont="1" applyFill="1" applyBorder="1" applyAlignment="1">
      <alignment vertical="center"/>
    </xf>
    <xf numFmtId="0" fontId="44" fillId="6" borderId="0" xfId="3" applyFont="1" applyFill="1" applyAlignment="1">
      <alignment horizontal="left" vertical="center"/>
    </xf>
    <xf numFmtId="166" fontId="44" fillId="6" borderId="0" xfId="1" applyFont="1" applyFill="1" applyBorder="1" applyAlignment="1">
      <alignment horizontal="left" vertical="center"/>
    </xf>
    <xf numFmtId="0" fontId="45" fillId="0" borderId="0" xfId="3" applyFont="1" applyAlignment="1">
      <alignment horizontal="left" vertical="center"/>
    </xf>
    <xf numFmtId="0" fontId="56" fillId="6" borderId="0" xfId="0" applyFont="1" applyFill="1" applyAlignment="1">
      <alignment vertical="center"/>
    </xf>
    <xf numFmtId="0" fontId="62" fillId="0" borderId="0" xfId="3" applyFont="1" applyAlignment="1">
      <alignment horizontal="left" vertical="center"/>
    </xf>
    <xf numFmtId="0" fontId="62" fillId="0" borderId="0" xfId="3" applyFont="1" applyAlignment="1">
      <alignment vertical="center"/>
    </xf>
    <xf numFmtId="0" fontId="62" fillId="0" borderId="0" xfId="3" quotePrefix="1" applyFont="1" applyAlignment="1">
      <alignment horizontal="left" vertical="center"/>
    </xf>
    <xf numFmtId="0" fontId="6" fillId="0" borderId="11" xfId="0" applyFont="1" applyBorder="1"/>
    <xf numFmtId="0" fontId="6" fillId="0" borderId="12" xfId="0" applyFont="1" applyBorder="1"/>
    <xf numFmtId="0" fontId="35" fillId="0" borderId="1" xfId="3" applyFont="1" applyBorder="1" applyAlignment="1">
      <alignment vertical="center"/>
    </xf>
    <xf numFmtId="0" fontId="29" fillId="0" borderId="29" xfId="2" applyFont="1" applyFill="1" applyBorder="1" applyAlignment="1" applyProtection="1">
      <alignment vertical="center"/>
      <protection locked="0"/>
    </xf>
    <xf numFmtId="0" fontId="17" fillId="0" borderId="0" xfId="3" applyFont="1" applyAlignment="1" applyProtection="1">
      <alignment vertical="center"/>
      <protection locked="0"/>
    </xf>
    <xf numFmtId="0" fontId="65" fillId="0" borderId="1" xfId="3" applyFont="1" applyBorder="1" applyAlignment="1" applyProtection="1">
      <alignment horizontal="left" vertical="center"/>
      <protection locked="0"/>
    </xf>
    <xf numFmtId="0" fontId="66" fillId="0" borderId="1" xfId="3" applyFont="1" applyBorder="1" applyAlignment="1">
      <alignment horizontal="left" vertical="center"/>
    </xf>
    <xf numFmtId="0" fontId="66" fillId="0" borderId="0" xfId="3" applyFont="1" applyAlignment="1">
      <alignment horizontal="left" vertical="center"/>
    </xf>
    <xf numFmtId="0" fontId="65" fillId="0" borderId="0" xfId="3" applyFont="1" applyAlignment="1">
      <alignment horizontal="left" vertical="center"/>
    </xf>
    <xf numFmtId="0" fontId="68" fillId="0" borderId="20" xfId="2" applyFont="1" applyFill="1" applyBorder="1" applyAlignment="1">
      <alignment horizontal="left" vertical="center" wrapText="1"/>
    </xf>
    <xf numFmtId="2" fontId="35" fillId="0" borderId="21" xfId="3" applyNumberFormat="1" applyFont="1" applyBorder="1" applyAlignment="1">
      <alignment vertical="center"/>
    </xf>
    <xf numFmtId="0" fontId="8" fillId="8" borderId="23" xfId="2" applyNumberFormat="1" applyFill="1" applyBorder="1" applyAlignment="1">
      <alignment vertical="center"/>
    </xf>
    <xf numFmtId="169" fontId="8" fillId="0" borderId="0" xfId="2" applyNumberFormat="1" applyFill="1" applyAlignment="1">
      <alignment horizontal="left" vertical="center"/>
    </xf>
    <xf numFmtId="0" fontId="8" fillId="0" borderId="0" xfId="2"/>
    <xf numFmtId="0" fontId="38" fillId="0" borderId="0" xfId="3" applyFont="1" applyAlignment="1">
      <alignment horizontal="left" vertical="center"/>
    </xf>
    <xf numFmtId="0" fontId="137" fillId="63" borderId="0" xfId="1984" applyFont="1" applyFill="1" applyAlignment="1">
      <alignment vertical="center"/>
    </xf>
    <xf numFmtId="0" fontId="4" fillId="0" borderId="0" xfId="1984" applyFont="1" applyAlignment="1">
      <alignment vertical="center"/>
    </xf>
    <xf numFmtId="0" fontId="134" fillId="0" borderId="0" xfId="1985"/>
    <xf numFmtId="0" fontId="4" fillId="0" borderId="0" xfId="1985" applyFont="1" applyAlignment="1">
      <alignment vertical="center"/>
    </xf>
    <xf numFmtId="0" fontId="139" fillId="0" borderId="0" xfId="1985" applyFont="1"/>
    <xf numFmtId="0" fontId="11" fillId="63" borderId="0" xfId="0" applyFont="1" applyFill="1" applyAlignment="1">
      <alignment vertical="center"/>
    </xf>
    <xf numFmtId="0" fontId="125" fillId="0" borderId="0" xfId="1983" applyFont="1" applyAlignment="1">
      <alignment vertical="center"/>
    </xf>
    <xf numFmtId="0" fontId="4" fillId="0" borderId="0" xfId="0" applyFont="1" applyAlignment="1">
      <alignment vertical="center"/>
    </xf>
    <xf numFmtId="0" fontId="137" fillId="63" borderId="55" xfId="0" applyFont="1" applyFill="1" applyBorder="1" applyAlignment="1">
      <alignment vertical="center"/>
    </xf>
    <xf numFmtId="0" fontId="125" fillId="0" borderId="55" xfId="1983" applyFont="1" applyBorder="1" applyAlignment="1">
      <alignment vertical="center"/>
    </xf>
    <xf numFmtId="0" fontId="138" fillId="63" borderId="55" xfId="0" applyFont="1" applyFill="1" applyBorder="1" applyAlignment="1">
      <alignment vertical="center"/>
    </xf>
    <xf numFmtId="0" fontId="141" fillId="0" borderId="55" xfId="1983" applyFont="1" applyBorder="1" applyAlignment="1">
      <alignment vertical="center"/>
    </xf>
    <xf numFmtId="0" fontId="41" fillId="7" borderId="55" xfId="3" applyFont="1" applyFill="1" applyBorder="1" applyAlignment="1">
      <alignment horizontal="left" vertical="center"/>
    </xf>
    <xf numFmtId="0" fontId="31" fillId="4" borderId="55" xfId="3" applyFont="1" applyFill="1" applyBorder="1" applyAlignment="1">
      <alignment horizontal="left" vertical="center" wrapText="1"/>
    </xf>
    <xf numFmtId="0" fontId="31" fillId="0" borderId="55" xfId="3" applyFont="1" applyBorder="1" applyAlignment="1">
      <alignment horizontal="left" vertical="center"/>
    </xf>
    <xf numFmtId="0" fontId="42" fillId="6" borderId="56" xfId="3" applyFont="1" applyFill="1" applyBorder="1" applyAlignment="1">
      <alignment vertical="center" wrapText="1"/>
    </xf>
    <xf numFmtId="0" fontId="44" fillId="6" borderId="57" xfId="3" applyFont="1" applyFill="1" applyBorder="1" applyAlignment="1">
      <alignment vertical="center" wrapText="1"/>
    </xf>
    <xf numFmtId="0" fontId="44" fillId="6" borderId="58" xfId="3" applyFont="1" applyFill="1" applyBorder="1" applyAlignment="1">
      <alignment vertical="center" wrapText="1"/>
    </xf>
    <xf numFmtId="0" fontId="31" fillId="4" borderId="55" xfId="3" applyFont="1" applyFill="1" applyBorder="1" applyAlignment="1">
      <alignment horizontal="left" vertical="center"/>
    </xf>
    <xf numFmtId="0" fontId="44" fillId="0" borderId="57" xfId="3" applyFont="1" applyBorder="1" applyAlignment="1">
      <alignment horizontal="left" vertical="center"/>
    </xf>
    <xf numFmtId="0" fontId="44" fillId="0" borderId="59" xfId="3" applyFont="1" applyBorder="1" applyAlignment="1">
      <alignment horizontal="left" vertical="center"/>
    </xf>
    <xf numFmtId="0" fontId="137" fillId="63" borderId="55" xfId="1981" applyFont="1" applyFill="1" applyBorder="1" applyAlignment="1">
      <alignment vertical="center"/>
    </xf>
    <xf numFmtId="0" fontId="137" fillId="63" borderId="55" xfId="1985" applyFont="1" applyFill="1" applyBorder="1" applyAlignment="1">
      <alignment vertical="center"/>
    </xf>
    <xf numFmtId="0" fontId="137" fillId="63" borderId="55" xfId="1987" applyFont="1" applyFill="1" applyBorder="1" applyAlignment="1">
      <alignment vertical="center"/>
    </xf>
    <xf numFmtId="0" fontId="137" fillId="63" borderId="55" xfId="1988" applyFont="1" applyFill="1" applyBorder="1" applyAlignment="1">
      <alignment vertical="center"/>
    </xf>
    <xf numFmtId="0" fontId="136" fillId="0" borderId="55" xfId="1983" applyBorder="1" applyAlignment="1">
      <alignment vertical="center"/>
    </xf>
    <xf numFmtId="0" fontId="35" fillId="6" borderId="0" xfId="3" applyFont="1" applyFill="1" applyAlignment="1">
      <alignment horizontal="left" vertical="center" wrapText="1" indent="2"/>
    </xf>
    <xf numFmtId="0" fontId="36" fillId="0" borderId="0" xfId="3" applyFont="1" applyAlignment="1">
      <alignment horizontal="left" vertical="center"/>
    </xf>
    <xf numFmtId="0" fontId="25" fillId="6" borderId="0" xfId="3" applyFont="1" applyFill="1" applyAlignment="1">
      <alignment horizontal="left" vertical="center"/>
    </xf>
    <xf numFmtId="0" fontId="36" fillId="0" borderId="31" xfId="3" applyFont="1" applyBorder="1" applyAlignment="1">
      <alignment horizontal="left" vertical="center"/>
    </xf>
    <xf numFmtId="0" fontId="44" fillId="6" borderId="0" xfId="3" applyFont="1" applyFill="1" applyAlignment="1">
      <alignment vertical="center" wrapText="1"/>
    </xf>
    <xf numFmtId="0" fontId="17" fillId="6" borderId="0" xfId="3" applyFont="1" applyFill="1" applyAlignment="1">
      <alignment vertical="center"/>
    </xf>
    <xf numFmtId="0" fontId="27" fillId="6" borderId="0" xfId="0" applyFont="1" applyFill="1" applyAlignment="1">
      <alignment vertical="center"/>
    </xf>
    <xf numFmtId="0" fontId="25" fillId="0" borderId="0" xfId="3" applyFont="1" applyAlignment="1">
      <alignment vertical="center"/>
    </xf>
    <xf numFmtId="0" fontId="44" fillId="6" borderId="0" xfId="3" applyFont="1" applyFill="1" applyAlignment="1">
      <alignment horizontal="left" vertical="center" indent="1"/>
    </xf>
    <xf numFmtId="0" fontId="8" fillId="0" borderId="55" xfId="2" applyBorder="1" applyAlignment="1">
      <alignment vertical="center"/>
    </xf>
    <xf numFmtId="0" fontId="56" fillId="0" borderId="0" xfId="0" applyFont="1"/>
    <xf numFmtId="166" fontId="56" fillId="0" borderId="0" xfId="1" applyFont="1" applyBorder="1"/>
    <xf numFmtId="0" fontId="142" fillId="0" borderId="26" xfId="0" applyFont="1" applyBorder="1"/>
    <xf numFmtId="0" fontId="37" fillId="0" borderId="20" xfId="2" applyFont="1" applyFill="1" applyBorder="1" applyAlignment="1">
      <alignment horizontal="left" vertical="center" wrapText="1"/>
    </xf>
    <xf numFmtId="0" fontId="60" fillId="0" borderId="0" xfId="0" applyFont="1"/>
    <xf numFmtId="0" fontId="25" fillId="0" borderId="33" xfId="3" applyFont="1" applyBorder="1" applyAlignment="1">
      <alignment vertical="center"/>
    </xf>
    <xf numFmtId="0" fontId="35" fillId="0" borderId="3" xfId="3" applyFont="1" applyBorder="1" applyAlignment="1" applyProtection="1">
      <alignment horizontal="left" vertical="center"/>
      <protection locked="0"/>
    </xf>
    <xf numFmtId="0" fontId="35" fillId="0" borderId="8" xfId="3" applyFont="1" applyBorder="1" applyAlignment="1" applyProtection="1">
      <alignment horizontal="left" vertical="center"/>
      <protection locked="0"/>
    </xf>
    <xf numFmtId="0" fontId="35" fillId="0" borderId="59" xfId="3" applyFont="1" applyBorder="1" applyAlignment="1" applyProtection="1">
      <alignment horizontal="left" vertical="center"/>
      <protection locked="0"/>
    </xf>
    <xf numFmtId="0" fontId="25" fillId="0" borderId="3" xfId="3" applyFont="1" applyBorder="1" applyAlignment="1" applyProtection="1">
      <alignment horizontal="left" vertical="center"/>
      <protection locked="0"/>
    </xf>
    <xf numFmtId="0" fontId="49" fillId="0" borderId="57" xfId="2" applyFont="1" applyFill="1" applyBorder="1" applyAlignment="1" applyProtection="1">
      <alignment horizontal="left" vertical="center"/>
      <protection locked="0"/>
    </xf>
    <xf numFmtId="0" fontId="35" fillId="0" borderId="0" xfId="3" applyFont="1" applyAlignment="1" applyProtection="1">
      <alignment horizontal="left" vertical="center"/>
      <protection locked="0"/>
    </xf>
    <xf numFmtId="0" fontId="35" fillId="0" borderId="1" xfId="3" applyFont="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5" fillId="0" borderId="0" xfId="0" applyFont="1"/>
    <xf numFmtId="0" fontId="54" fillId="0" borderId="0" xfId="2" applyFont="1" applyFill="1" applyAlignment="1"/>
    <xf numFmtId="0" fontId="35" fillId="0" borderId="20" xfId="3" applyFont="1" applyBorder="1" applyAlignment="1">
      <alignment vertical="center"/>
    </xf>
    <xf numFmtId="0" fontId="35" fillId="7" borderId="20" xfId="3" applyFont="1" applyFill="1" applyBorder="1" applyAlignment="1">
      <alignment vertical="center"/>
    </xf>
    <xf numFmtId="0" fontId="35" fillId="7" borderId="21" xfId="3" applyFont="1" applyFill="1" applyBorder="1" applyAlignment="1">
      <alignment vertical="center"/>
    </xf>
    <xf numFmtId="3" fontId="35" fillId="7" borderId="20" xfId="3" applyNumberFormat="1" applyFont="1" applyFill="1" applyBorder="1" applyAlignment="1">
      <alignment vertical="center"/>
    </xf>
    <xf numFmtId="3" fontId="35" fillId="7" borderId="21" xfId="3" applyNumberFormat="1" applyFont="1" applyFill="1" applyBorder="1" applyAlignment="1">
      <alignment vertical="center"/>
    </xf>
    <xf numFmtId="4" fontId="35" fillId="7" borderId="21" xfId="3" applyNumberFormat="1" applyFont="1" applyFill="1" applyBorder="1" applyAlignment="1">
      <alignment vertical="center"/>
    </xf>
    <xf numFmtId="0" fontId="14" fillId="0" borderId="0" xfId="3" applyFont="1" applyAlignment="1">
      <alignment horizontal="left" vertical="center" wrapText="1"/>
    </xf>
    <xf numFmtId="0" fontId="25" fillId="6" borderId="0" xfId="3" applyFont="1" applyFill="1" applyAlignment="1">
      <alignment vertical="center" wrapText="1"/>
    </xf>
    <xf numFmtId="0" fontId="41" fillId="7" borderId="55" xfId="3" applyFont="1" applyFill="1" applyBorder="1" applyAlignment="1">
      <alignment horizontal="left" vertical="center" wrapText="1"/>
    </xf>
    <xf numFmtId="0" fontId="17" fillId="0" borderId="0" xfId="3" applyFont="1" applyAlignment="1">
      <alignment vertical="center" wrapText="1"/>
    </xf>
    <xf numFmtId="0" fontId="35" fillId="0" borderId="0" xfId="3" applyFont="1" applyAlignment="1">
      <alignment horizontal="left" vertical="center" wrapText="1"/>
    </xf>
    <xf numFmtId="0" fontId="65" fillId="0" borderId="0" xfId="3" applyFont="1" applyAlignment="1">
      <alignment horizontal="left" vertical="center" wrapText="1"/>
    </xf>
    <xf numFmtId="0" fontId="35" fillId="0" borderId="20" xfId="3" applyFont="1" applyBorder="1" applyAlignment="1">
      <alignment horizontal="left" vertical="center" wrapText="1"/>
    </xf>
    <xf numFmtId="0" fontId="35" fillId="0" borderId="21" xfId="3" applyFont="1" applyBorder="1" applyAlignment="1">
      <alignment horizontal="left" vertical="center" wrapText="1"/>
    </xf>
    <xf numFmtId="0" fontId="35" fillId="0" borderId="24" xfId="3" applyFont="1" applyBorder="1" applyAlignment="1">
      <alignment horizontal="left" vertical="center" wrapText="1"/>
    </xf>
    <xf numFmtId="0" fontId="37" fillId="0" borderId="21" xfId="2" applyFont="1" applyFill="1" applyBorder="1" applyAlignment="1">
      <alignment horizontal="left" vertical="center" wrapText="1"/>
    </xf>
    <xf numFmtId="0" fontId="37" fillId="0" borderId="20" xfId="2" applyFont="1" applyBorder="1" applyAlignment="1">
      <alignment horizontal="left" vertical="center" wrapText="1"/>
    </xf>
    <xf numFmtId="0" fontId="35" fillId="0" borderId="61" xfId="3" applyFont="1" applyBorder="1" applyAlignment="1">
      <alignment horizontal="left" vertical="center" wrapText="1"/>
    </xf>
    <xf numFmtId="0" fontId="25" fillId="0" borderId="1" xfId="3" applyFont="1" applyBorder="1" applyAlignment="1">
      <alignment vertical="center" wrapText="1"/>
    </xf>
    <xf numFmtId="0" fontId="25" fillId="0" borderId="0" xfId="3" applyFont="1" applyAlignment="1">
      <alignment vertical="center" wrapText="1"/>
    </xf>
    <xf numFmtId="0" fontId="25" fillId="0" borderId="33" xfId="3" applyFont="1" applyBorder="1" applyAlignment="1">
      <alignment vertical="center" wrapText="1"/>
    </xf>
    <xf numFmtId="0" fontId="2" fillId="0" borderId="0" xfId="3" applyFont="1" applyAlignment="1">
      <alignment horizontal="left" vertical="center"/>
    </xf>
    <xf numFmtId="0" fontId="2" fillId="4" borderId="20" xfId="3" applyFont="1" applyFill="1" applyBorder="1" applyAlignment="1">
      <alignment horizontal="left" vertical="center" wrapText="1"/>
    </xf>
    <xf numFmtId="0" fontId="2" fillId="0" borderId="0" xfId="0" applyFont="1"/>
    <xf numFmtId="0" fontId="31" fillId="0" borderId="55" xfId="3" applyFont="1" applyBorder="1" applyAlignment="1">
      <alignment horizontal="left" vertical="center" wrapText="1"/>
    </xf>
    <xf numFmtId="0" fontId="62" fillId="0" borderId="0" xfId="3" applyFont="1" applyAlignment="1">
      <alignment horizontal="left" vertical="center" wrapText="1"/>
    </xf>
    <xf numFmtId="0" fontId="67" fillId="0" borderId="1" xfId="3" applyFont="1" applyBorder="1" applyAlignment="1">
      <alignment horizontal="left" vertical="center" wrapText="1"/>
    </xf>
    <xf numFmtId="0" fontId="35" fillId="0" borderId="1" xfId="3" applyFont="1" applyBorder="1" applyAlignment="1">
      <alignment horizontal="left" vertical="center" wrapText="1"/>
    </xf>
    <xf numFmtId="0" fontId="44" fillId="4" borderId="5" xfId="3" applyFont="1" applyFill="1" applyBorder="1" applyAlignment="1">
      <alignment horizontal="left" vertical="center" wrapText="1"/>
    </xf>
    <xf numFmtId="0" fontId="44" fillId="4" borderId="10" xfId="3" applyFont="1" applyFill="1" applyBorder="1" applyAlignment="1">
      <alignment horizontal="left" vertical="center" wrapText="1"/>
    </xf>
    <xf numFmtId="0" fontId="44" fillId="4" borderId="57" xfId="3" applyFont="1" applyFill="1" applyBorder="1" applyAlignment="1">
      <alignment horizontal="left" vertical="center" wrapText="1"/>
    </xf>
    <xf numFmtId="0" fontId="44" fillId="4" borderId="0" xfId="3" applyFont="1" applyFill="1" applyAlignment="1">
      <alignment horizontal="left" vertical="center" wrapText="1"/>
    </xf>
    <xf numFmtId="0" fontId="44" fillId="4" borderId="60" xfId="3" applyFont="1" applyFill="1" applyBorder="1" applyAlignment="1">
      <alignment horizontal="left" vertical="center" wrapText="1"/>
    </xf>
    <xf numFmtId="0" fontId="48" fillId="4" borderId="1" xfId="3" applyFont="1" applyFill="1" applyBorder="1" applyAlignment="1">
      <alignment vertical="center" wrapText="1"/>
    </xf>
    <xf numFmtId="0" fontId="48" fillId="0" borderId="0" xfId="3" applyFont="1" applyAlignment="1">
      <alignment vertical="center" wrapText="1"/>
    </xf>
    <xf numFmtId="0" fontId="48" fillId="4" borderId="28" xfId="3" applyFont="1" applyFill="1" applyBorder="1" applyAlignment="1">
      <alignment vertical="center" wrapText="1"/>
    </xf>
    <xf numFmtId="0" fontId="44" fillId="0" borderId="0" xfId="3" applyFont="1" applyAlignment="1">
      <alignment horizontal="left" vertical="center" wrapText="1"/>
    </xf>
    <xf numFmtId="0" fontId="44" fillId="4" borderId="17" xfId="3" applyFont="1" applyFill="1" applyBorder="1" applyAlignment="1">
      <alignment horizontal="left" vertical="center" wrapText="1"/>
    </xf>
    <xf numFmtId="0" fontId="44" fillId="4" borderId="1" xfId="3" applyFont="1" applyFill="1" applyBorder="1" applyAlignment="1">
      <alignment horizontal="left" vertical="center" wrapText="1"/>
    </xf>
    <xf numFmtId="0" fontId="42" fillId="0" borderId="1" xfId="3" applyFont="1" applyBorder="1" applyAlignment="1">
      <alignment horizontal="left" vertical="center" wrapText="1"/>
    </xf>
    <xf numFmtId="0" fontId="44" fillId="0" borderId="5" xfId="3" applyFont="1" applyBorder="1" applyAlignment="1">
      <alignment horizontal="left" vertical="center" wrapText="1"/>
    </xf>
    <xf numFmtId="0" fontId="42" fillId="0" borderId="13" xfId="3" applyFont="1" applyBorder="1" applyAlignment="1">
      <alignment horizontal="left" vertical="center" wrapText="1"/>
    </xf>
    <xf numFmtId="0" fontId="44" fillId="0" borderId="10" xfId="3" applyFont="1" applyBorder="1" applyAlignment="1">
      <alignment horizontal="left" vertical="center" wrapText="1"/>
    </xf>
    <xf numFmtId="0" fontId="19" fillId="0" borderId="0" xfId="3" applyFont="1" applyAlignment="1">
      <alignment horizontal="left" vertical="center" wrapText="1"/>
    </xf>
    <xf numFmtId="0" fontId="41" fillId="0" borderId="0" xfId="3" applyFont="1" applyAlignment="1">
      <alignment horizontal="left" vertical="center" wrapText="1"/>
    </xf>
    <xf numFmtId="0" fontId="62" fillId="0" borderId="0" xfId="3" applyFont="1" applyAlignment="1">
      <alignment vertical="center" wrapText="1"/>
    </xf>
    <xf numFmtId="0" fontId="65" fillId="0" borderId="1" xfId="3" applyFont="1" applyBorder="1" applyAlignment="1">
      <alignment horizontal="left" vertical="center" wrapText="1"/>
    </xf>
    <xf numFmtId="0" fontId="35" fillId="7" borderId="4" xfId="3" applyFont="1" applyFill="1" applyBorder="1" applyAlignment="1">
      <alignment vertical="center" wrapText="1"/>
    </xf>
    <xf numFmtId="0" fontId="35" fillId="0" borderId="4" xfId="3" applyFont="1" applyBorder="1" applyAlignment="1">
      <alignment vertical="center" wrapText="1"/>
    </xf>
    <xf numFmtId="0" fontId="35" fillId="0" borderId="9" xfId="3" applyFont="1" applyBorder="1" applyAlignment="1">
      <alignment vertical="center" wrapText="1"/>
    </xf>
    <xf numFmtId="168" fontId="35" fillId="7" borderId="4" xfId="3" applyNumberFormat="1" applyFont="1" applyFill="1" applyBorder="1" applyAlignment="1">
      <alignment vertical="center" wrapText="1"/>
    </xf>
    <xf numFmtId="0" fontId="35" fillId="7" borderId="0" xfId="3" applyFont="1" applyFill="1" applyAlignment="1">
      <alignment vertical="center" wrapText="1"/>
    </xf>
    <xf numFmtId="168" fontId="35" fillId="7" borderId="0" xfId="3" applyNumberFormat="1" applyFont="1" applyFill="1" applyAlignment="1">
      <alignment vertical="center" wrapText="1"/>
    </xf>
    <xf numFmtId="0" fontId="8" fillId="7" borderId="17" xfId="2" applyFill="1" applyBorder="1" applyAlignment="1">
      <alignment vertical="center" wrapText="1"/>
    </xf>
    <xf numFmtId="0" fontId="8" fillId="7" borderId="1" xfId="2" applyFill="1" applyBorder="1" applyAlignment="1">
      <alignment vertical="center" wrapText="1"/>
    </xf>
    <xf numFmtId="0" fontId="35" fillId="7" borderId="28" xfId="3" applyFont="1" applyFill="1" applyBorder="1" applyAlignment="1">
      <alignment vertical="center" wrapText="1"/>
    </xf>
    <xf numFmtId="0" fontId="35" fillId="7" borderId="57" xfId="3" applyFont="1" applyFill="1" applyBorder="1" applyAlignment="1">
      <alignment vertical="center" wrapText="1"/>
    </xf>
    <xf numFmtId="167" fontId="35" fillId="7" borderId="0" xfId="1" applyNumberFormat="1" applyFont="1" applyFill="1" applyBorder="1" applyAlignment="1">
      <alignment vertical="center" wrapText="1"/>
    </xf>
    <xf numFmtId="0" fontId="35" fillId="0" borderId="1" xfId="3" applyFont="1" applyBorder="1" applyAlignment="1">
      <alignment vertical="center" wrapText="1"/>
    </xf>
    <xf numFmtId="0" fontId="35" fillId="7" borderId="1" xfId="3" applyFont="1" applyFill="1" applyBorder="1" applyAlignment="1">
      <alignment vertical="center" wrapText="1"/>
    </xf>
    <xf numFmtId="10" fontId="50" fillId="0" borderId="1" xfId="3" applyNumberFormat="1" applyFont="1" applyBorder="1" applyAlignment="1">
      <alignment vertical="center" wrapText="1"/>
    </xf>
    <xf numFmtId="10" fontId="35" fillId="0" borderId="4" xfId="3" applyNumberFormat="1" applyFont="1" applyBorder="1" applyAlignment="1">
      <alignment horizontal="left" vertical="center" wrapText="1"/>
    </xf>
    <xf numFmtId="0" fontId="50" fillId="0" borderId="13" xfId="3" applyFont="1" applyBorder="1" applyAlignment="1">
      <alignment vertical="center" wrapText="1"/>
    </xf>
    <xf numFmtId="0" fontId="8" fillId="7" borderId="4" xfId="2" applyFill="1" applyBorder="1" applyAlignment="1">
      <alignment vertical="center" wrapText="1"/>
    </xf>
    <xf numFmtId="0" fontId="15" fillId="0" borderId="0" xfId="3" applyFont="1" applyAlignment="1">
      <alignment vertical="center" wrapText="1"/>
    </xf>
    <xf numFmtId="0" fontId="16" fillId="0" borderId="0" xfId="3" applyFont="1" applyAlignment="1">
      <alignment vertical="center" wrapText="1"/>
    </xf>
    <xf numFmtId="0" fontId="8" fillId="4" borderId="20" xfId="2" applyFill="1" applyBorder="1" applyAlignment="1">
      <alignment horizontal="left" vertical="center" wrapText="1"/>
    </xf>
    <xf numFmtId="0" fontId="35" fillId="7" borderId="20" xfId="3" applyFont="1" applyFill="1" applyBorder="1" applyAlignment="1">
      <alignment vertical="center" wrapText="1"/>
    </xf>
    <xf numFmtId="0" fontId="54" fillId="0" borderId="0" xfId="2" applyFont="1" applyFill="1" applyAlignment="1">
      <alignment wrapText="1"/>
    </xf>
    <xf numFmtId="0" fontId="67" fillId="0" borderId="0" xfId="3" applyFont="1" applyAlignment="1">
      <alignment horizontal="left" vertical="center" wrapText="1"/>
    </xf>
    <xf numFmtId="0" fontId="25" fillId="0" borderId="0" xfId="3" applyFont="1" applyAlignment="1">
      <alignment horizontal="left" vertical="center" wrapText="1"/>
    </xf>
    <xf numFmtId="0" fontId="35" fillId="0" borderId="20" xfId="3" applyFont="1" applyBorder="1" applyAlignment="1">
      <alignment vertical="center" wrapText="1"/>
    </xf>
    <xf numFmtId="0" fontId="8" fillId="7" borderId="20" xfId="2" applyFill="1" applyBorder="1" applyAlignment="1">
      <alignment vertical="center" wrapText="1"/>
    </xf>
    <xf numFmtId="0" fontId="8" fillId="7" borderId="21" xfId="2" applyFill="1" applyBorder="1" applyAlignment="1">
      <alignment vertical="center" wrapText="1"/>
    </xf>
    <xf numFmtId="0" fontId="40" fillId="7" borderId="20" xfId="2" applyFont="1" applyFill="1" applyBorder="1" applyAlignment="1">
      <alignment vertical="center" wrapText="1"/>
    </xf>
    <xf numFmtId="0" fontId="35" fillId="0" borderId="21" xfId="3" applyFont="1" applyBorder="1" applyAlignment="1">
      <alignment vertical="center" wrapText="1"/>
    </xf>
    <xf numFmtId="0" fontId="25" fillId="7" borderId="20" xfId="3" applyFont="1" applyFill="1" applyBorder="1" applyAlignment="1">
      <alignment vertical="center" wrapText="1"/>
    </xf>
    <xf numFmtId="0" fontId="2" fillId="4" borderId="20" xfId="3" quotePrefix="1" applyFont="1" applyFill="1" applyBorder="1" applyAlignment="1">
      <alignment horizontal="left" vertical="center" wrapText="1"/>
    </xf>
    <xf numFmtId="0" fontId="35" fillId="5" borderId="20" xfId="3" applyFont="1" applyFill="1" applyBorder="1" applyAlignment="1">
      <alignment horizontal="left" vertical="center" wrapText="1"/>
    </xf>
    <xf numFmtId="0" fontId="35" fillId="5" borderId="21" xfId="3" applyFont="1" applyFill="1" applyBorder="1" applyAlignment="1">
      <alignment horizontal="left" vertical="center" wrapText="1"/>
    </xf>
    <xf numFmtId="0" fontId="2" fillId="4" borderId="21" xfId="3" applyFont="1" applyFill="1" applyBorder="1" applyAlignment="1">
      <alignment horizontal="left" vertical="center" wrapText="1"/>
    </xf>
    <xf numFmtId="0" fontId="35" fillId="7" borderId="20" xfId="3" applyFont="1" applyFill="1" applyBorder="1" applyAlignment="1">
      <alignment horizontal="left" vertical="center" wrapText="1"/>
    </xf>
    <xf numFmtId="166" fontId="2" fillId="0" borderId="0" xfId="0" applyNumberFormat="1" applyFont="1"/>
    <xf numFmtId="169" fontId="2" fillId="0" borderId="0" xfId="0" applyNumberFormat="1" applyFont="1"/>
    <xf numFmtId="0" fontId="35" fillId="0" borderId="62" xfId="3" applyFont="1" applyBorder="1" applyAlignment="1">
      <alignment vertical="center" wrapText="1"/>
    </xf>
    <xf numFmtId="0" fontId="37" fillId="64" borderId="20" xfId="2" applyFont="1" applyFill="1" applyBorder="1" applyAlignment="1">
      <alignment horizontal="left" vertical="center" wrapText="1"/>
    </xf>
    <xf numFmtId="0" fontId="37" fillId="64" borderId="21" xfId="2" applyFont="1" applyFill="1" applyBorder="1" applyAlignment="1">
      <alignment horizontal="left" vertical="center" wrapText="1"/>
    </xf>
    <xf numFmtId="0" fontId="2" fillId="0" borderId="0" xfId="3" applyFont="1" applyAlignment="1">
      <alignment horizontal="right" vertical="center"/>
    </xf>
    <xf numFmtId="0" fontId="2" fillId="6" borderId="0" xfId="3" applyFont="1" applyFill="1" applyAlignment="1">
      <alignment horizontal="left" vertical="center"/>
    </xf>
    <xf numFmtId="0" fontId="2" fillId="6" borderId="0" xfId="3" applyFont="1" applyFill="1" applyAlignment="1">
      <alignment vertical="center"/>
    </xf>
    <xf numFmtId="0" fontId="2" fillId="5" borderId="0" xfId="3" applyFont="1" applyFill="1" applyAlignment="1">
      <alignment horizontal="left" vertical="center"/>
    </xf>
    <xf numFmtId="0" fontId="42" fillId="6" borderId="62" xfId="3" applyFont="1" applyFill="1" applyBorder="1" applyAlignment="1">
      <alignment vertical="center" wrapText="1"/>
    </xf>
    <xf numFmtId="0" fontId="2" fillId="0" borderId="0" xfId="3" applyFont="1" applyAlignment="1">
      <alignment horizontal="left" vertical="center" wrapText="1"/>
    </xf>
    <xf numFmtId="0" fontId="2" fillId="0" borderId="1" xfId="3" applyFont="1" applyBorder="1" applyAlignment="1">
      <alignment horizontal="left" vertical="center"/>
    </xf>
    <xf numFmtId="0" fontId="2" fillId="2" borderId="13" xfId="3" applyFont="1" applyFill="1" applyBorder="1" applyAlignment="1">
      <alignment horizontal="left" vertical="center" wrapText="1"/>
    </xf>
    <xf numFmtId="0" fontId="2" fillId="0" borderId="19" xfId="3" applyFont="1" applyBorder="1" applyAlignment="1">
      <alignment horizontal="left" vertical="center"/>
    </xf>
    <xf numFmtId="0" fontId="2" fillId="0" borderId="13" xfId="3" applyFont="1" applyBorder="1" applyAlignment="1">
      <alignment horizontal="left" vertical="center"/>
    </xf>
    <xf numFmtId="0" fontId="2" fillId="0" borderId="13" xfId="3" applyFont="1" applyBorder="1" applyAlignment="1">
      <alignment horizontal="left" vertical="center" wrapText="1"/>
    </xf>
    <xf numFmtId="0" fontId="29" fillId="0" borderId="62" xfId="2" applyFont="1" applyFill="1" applyBorder="1" applyAlignment="1">
      <alignment horizontal="left" vertical="center" wrapText="1"/>
    </xf>
    <xf numFmtId="0" fontId="35" fillId="0" borderId="62" xfId="3" applyFont="1" applyBorder="1" applyAlignment="1">
      <alignment vertical="center"/>
    </xf>
    <xf numFmtId="0" fontId="2" fillId="4" borderId="62" xfId="3" applyFont="1" applyFill="1" applyBorder="1" applyAlignment="1">
      <alignment horizontal="left" vertical="center" wrapText="1"/>
    </xf>
    <xf numFmtId="0" fontId="35" fillId="7" borderId="62" xfId="3" applyFont="1" applyFill="1" applyBorder="1" applyAlignment="1">
      <alignment vertical="center"/>
    </xf>
    <xf numFmtId="0" fontId="35" fillId="7" borderId="62" xfId="3" applyFont="1" applyFill="1" applyBorder="1" applyAlignment="1">
      <alignment vertical="center" wrapText="1"/>
    </xf>
    <xf numFmtId="0" fontId="2" fillId="0" borderId="25" xfId="3" applyFont="1" applyBorder="1" applyAlignment="1">
      <alignment horizontal="left" vertical="center"/>
    </xf>
    <xf numFmtId="0" fontId="2" fillId="0" borderId="20" xfId="3" applyFont="1" applyBorder="1" applyAlignment="1">
      <alignment horizontal="left" vertical="center"/>
    </xf>
    <xf numFmtId="0" fontId="2" fillId="0" borderId="61" xfId="3" applyFont="1" applyBorder="1" applyAlignment="1">
      <alignment horizontal="left" vertical="center" wrapText="1"/>
    </xf>
    <xf numFmtId="0" fontId="38" fillId="0" borderId="62" xfId="3" applyFont="1" applyBorder="1" applyAlignment="1">
      <alignment vertical="center"/>
    </xf>
    <xf numFmtId="0" fontId="38" fillId="0" borderId="62" xfId="3" applyFont="1" applyBorder="1" applyAlignment="1">
      <alignment vertical="center" wrapText="1"/>
    </xf>
    <xf numFmtId="0" fontId="2" fillId="0" borderId="62" xfId="3" applyFont="1" applyBorder="1" applyAlignment="1">
      <alignment vertical="center"/>
    </xf>
    <xf numFmtId="0" fontId="2" fillId="0" borderId="62" xfId="3" applyFont="1" applyBorder="1" applyAlignment="1">
      <alignment vertical="center" wrapText="1"/>
    </xf>
    <xf numFmtId="0" fontId="8" fillId="7" borderId="62" xfId="2" applyFill="1" applyBorder="1" applyAlignment="1">
      <alignment vertical="center" wrapText="1"/>
    </xf>
    <xf numFmtId="0" fontId="2" fillId="0" borderId="20" xfId="3" applyFont="1" applyBorder="1" applyAlignment="1">
      <alignment vertical="center"/>
    </xf>
    <xf numFmtId="0" fontId="2" fillId="0" borderId="20" xfId="3" applyFont="1" applyBorder="1" applyAlignment="1">
      <alignment vertical="center" wrapText="1"/>
    </xf>
    <xf numFmtId="0" fontId="25" fillId="0" borderId="62" xfId="3" applyFont="1" applyBorder="1" applyAlignment="1">
      <alignment vertical="center" wrapText="1"/>
    </xf>
    <xf numFmtId="0" fontId="25" fillId="0" borderId="62" xfId="3" applyFont="1" applyBorder="1" applyAlignment="1">
      <alignment vertical="center"/>
    </xf>
    <xf numFmtId="0" fontId="37" fillId="0" borderId="62" xfId="2" applyFont="1" applyFill="1" applyBorder="1" applyAlignment="1">
      <alignment horizontal="left" vertical="center" wrapText="1"/>
    </xf>
    <xf numFmtId="0" fontId="2" fillId="0" borderId="57" xfId="3" applyFont="1" applyBorder="1" applyAlignment="1">
      <alignment horizontal="left" vertical="center"/>
    </xf>
    <xf numFmtId="0" fontId="2" fillId="0" borderId="17" xfId="3" applyFont="1" applyBorder="1" applyAlignment="1">
      <alignment horizontal="left" vertical="center"/>
    </xf>
    <xf numFmtId="0" fontId="35" fillId="5" borderId="62" xfId="3" applyFont="1" applyFill="1" applyBorder="1" applyAlignment="1">
      <alignment vertical="center"/>
    </xf>
    <xf numFmtId="0" fontId="25" fillId="5" borderId="62" xfId="3" applyFont="1" applyFill="1" applyBorder="1" applyAlignment="1">
      <alignment vertical="center" wrapText="1"/>
    </xf>
    <xf numFmtId="10" fontId="2" fillId="0" borderId="0" xfId="3" applyNumberFormat="1" applyFont="1" applyAlignment="1">
      <alignment horizontal="left" vertical="center"/>
    </xf>
    <xf numFmtId="0" fontId="2" fillId="0" borderId="24" xfId="3" applyFont="1" applyBorder="1" applyAlignment="1">
      <alignment horizontal="left" vertical="center"/>
    </xf>
    <xf numFmtId="0" fontId="2" fillId="0" borderId="1" xfId="3" applyFont="1" applyBorder="1" applyAlignment="1">
      <alignment horizontal="left" vertical="center" wrapText="1"/>
    </xf>
    <xf numFmtId="166" fontId="2" fillId="0" borderId="0" xfId="1" applyFont="1" applyFill="1" applyAlignment="1">
      <alignment horizontal="left" vertical="center"/>
    </xf>
    <xf numFmtId="0" fontId="2" fillId="8" borderId="22" xfId="3" applyFont="1" applyFill="1" applyBorder="1" applyAlignment="1">
      <alignment vertical="center"/>
    </xf>
    <xf numFmtId="0" fontId="2" fillId="6" borderId="17" xfId="3" applyFont="1" applyFill="1" applyBorder="1" applyAlignment="1">
      <alignment vertical="center"/>
    </xf>
    <xf numFmtId="0" fontId="2" fillId="0" borderId="0" xfId="3" quotePrefix="1" applyFont="1" applyAlignment="1">
      <alignment horizontal="left" vertical="center"/>
    </xf>
    <xf numFmtId="166" fontId="2" fillId="0" borderId="0" xfId="1" applyFont="1"/>
    <xf numFmtId="4" fontId="2" fillId="0" borderId="0" xfId="0" applyNumberFormat="1" applyFont="1"/>
    <xf numFmtId="169" fontId="2" fillId="0" borderId="0" xfId="1" applyNumberFormat="1" applyFont="1"/>
    <xf numFmtId="0" fontId="1" fillId="0" borderId="0" xfId="1987" applyFont="1"/>
    <xf numFmtId="14" fontId="2" fillId="7" borderId="0" xfId="3" applyNumberFormat="1" applyFont="1" applyFill="1" applyAlignment="1">
      <alignment horizontal="right" vertical="center"/>
    </xf>
    <xf numFmtId="169" fontId="8" fillId="0" borderId="0" xfId="2" quotePrefix="1" applyNumberFormat="1" applyFill="1" applyAlignment="1">
      <alignment horizontal="left" vertical="center"/>
    </xf>
    <xf numFmtId="0" fontId="2" fillId="0" borderId="0" xfId="3" quotePrefix="1" applyFont="1" applyAlignment="1">
      <alignment horizontal="left" vertical="center" wrapText="1"/>
    </xf>
    <xf numFmtId="0" fontId="8" fillId="0" borderId="0" xfId="2" applyAlignment="1">
      <alignment vertical="center"/>
    </xf>
    <xf numFmtId="0" fontId="8" fillId="0" borderId="0" xfId="2" applyAlignment="1">
      <alignment vertical="center" wrapText="1"/>
    </xf>
    <xf numFmtId="0" fontId="2" fillId="0" borderId="0" xfId="0" applyFont="1" applyAlignment="1">
      <alignment vertical="center"/>
    </xf>
    <xf numFmtId="0" fontId="38" fillId="0" borderId="0" xfId="3" quotePrefix="1" applyFont="1" applyAlignment="1">
      <alignment horizontal="left" vertical="center"/>
    </xf>
    <xf numFmtId="10" fontId="35" fillId="0" borderId="21" xfId="6" applyNumberFormat="1" applyFont="1" applyFill="1" applyBorder="1" applyAlignment="1">
      <alignment vertical="center"/>
    </xf>
    <xf numFmtId="0" fontId="2" fillId="4" borderId="21" xfId="3" quotePrefix="1" applyFont="1" applyFill="1" applyBorder="1" applyAlignment="1">
      <alignment horizontal="left" vertical="center" wrapText="1"/>
    </xf>
    <xf numFmtId="0" fontId="35" fillId="7" borderId="21" xfId="3" quotePrefix="1" applyFont="1" applyFill="1" applyBorder="1" applyAlignment="1">
      <alignment horizontal="left" vertical="center" wrapText="1"/>
    </xf>
    <xf numFmtId="10" fontId="2" fillId="4" borderId="20" xfId="3" quotePrefix="1" applyNumberFormat="1" applyFont="1" applyFill="1" applyBorder="1" applyAlignment="1">
      <alignment horizontal="left" vertical="center" wrapText="1"/>
    </xf>
    <xf numFmtId="0" fontId="146" fillId="0" borderId="0" xfId="3" applyFont="1" applyAlignment="1">
      <alignment horizontal="left" vertical="center"/>
    </xf>
    <xf numFmtId="0" fontId="146" fillId="5" borderId="0" xfId="3" applyFont="1" applyFill="1" applyAlignment="1">
      <alignment horizontal="left" vertical="center"/>
    </xf>
    <xf numFmtId="166" fontId="2" fillId="0" borderId="0" xfId="1" applyFont="1" applyAlignment="1">
      <alignment vertical="center"/>
    </xf>
    <xf numFmtId="0" fontId="2" fillId="0" borderId="0" xfId="0" applyFont="1" applyAlignment="1">
      <alignment horizontal="left"/>
    </xf>
    <xf numFmtId="0" fontId="8" fillId="0" borderId="0" xfId="2" applyFill="1" applyAlignment="1">
      <alignment vertical="center"/>
    </xf>
    <xf numFmtId="0" fontId="38" fillId="4" borderId="21" xfId="3" applyFont="1" applyFill="1" applyBorder="1" applyAlignment="1">
      <alignment horizontal="left" vertical="center" wrapText="1"/>
    </xf>
    <xf numFmtId="0" fontId="37" fillId="7" borderId="20" xfId="3" applyFont="1" applyFill="1" applyBorder="1" applyAlignment="1">
      <alignment vertical="center" wrapText="1"/>
    </xf>
    <xf numFmtId="169" fontId="148" fillId="7" borderId="20" xfId="1" applyNumberFormat="1" applyFont="1" applyFill="1" applyBorder="1" applyAlignment="1">
      <alignment vertical="center"/>
    </xf>
    <xf numFmtId="3" fontId="37" fillId="7" borderId="20" xfId="3" applyNumberFormat="1" applyFont="1" applyFill="1" applyBorder="1" applyAlignment="1">
      <alignment vertical="center"/>
    </xf>
    <xf numFmtId="3" fontId="37" fillId="7" borderId="21" xfId="3" applyNumberFormat="1" applyFont="1" applyFill="1" applyBorder="1" applyAlignment="1">
      <alignment vertical="center"/>
    </xf>
    <xf numFmtId="0" fontId="37" fillId="7" borderId="21" xfId="3" applyFont="1" applyFill="1" applyBorder="1" applyAlignment="1">
      <alignment vertical="center" wrapText="1"/>
    </xf>
    <xf numFmtId="0" fontId="38" fillId="5" borderId="0" xfId="3" applyFont="1" applyFill="1" applyAlignment="1">
      <alignment horizontal="left" vertical="center"/>
    </xf>
    <xf numFmtId="169" fontId="37" fillId="7" borderId="20" xfId="1" applyNumberFormat="1" applyFont="1" applyFill="1" applyBorder="1" applyAlignment="1">
      <alignment vertical="center"/>
    </xf>
    <xf numFmtId="166" fontId="37" fillId="7" borderId="20" xfId="1" applyFont="1" applyFill="1" applyBorder="1" applyAlignment="1">
      <alignment vertical="center"/>
    </xf>
    <xf numFmtId="166" fontId="37" fillId="7" borderId="21" xfId="1" applyFont="1" applyFill="1" applyBorder="1" applyAlignment="1">
      <alignment vertical="center"/>
    </xf>
    <xf numFmtId="0" fontId="38" fillId="4" borderId="20" xfId="3" applyFont="1" applyFill="1" applyBorder="1" applyAlignment="1">
      <alignment horizontal="left" vertical="center" wrapText="1"/>
    </xf>
    <xf numFmtId="0" fontId="38" fillId="4" borderId="20" xfId="3" quotePrefix="1" applyFont="1" applyFill="1" applyBorder="1" applyAlignment="1">
      <alignment horizontal="left" vertical="center" wrapText="1"/>
    </xf>
    <xf numFmtId="0" fontId="37" fillId="7" borderId="20" xfId="3" applyFont="1" applyFill="1" applyBorder="1" applyAlignment="1">
      <alignment vertical="center"/>
    </xf>
    <xf numFmtId="169" fontId="44" fillId="0" borderId="0" xfId="3" applyNumberFormat="1" applyFont="1" applyAlignment="1">
      <alignment vertical="center"/>
    </xf>
    <xf numFmtId="164" fontId="0" fillId="0" borderId="0" xfId="0" applyNumberFormat="1"/>
    <xf numFmtId="0" fontId="2" fillId="0" borderId="0" xfId="0" applyFont="1" applyAlignment="1">
      <alignment horizontal="left" vertical="center"/>
    </xf>
    <xf numFmtId="0" fontId="149" fillId="4" borderId="0" xfId="3" applyFont="1" applyFill="1" applyAlignment="1">
      <alignment horizontal="left" vertical="center" wrapText="1"/>
    </xf>
    <xf numFmtId="0" fontId="149" fillId="4" borderId="0" xfId="3" applyFont="1" applyFill="1" applyAlignment="1">
      <alignment vertical="center" wrapText="1"/>
    </xf>
    <xf numFmtId="0" fontId="60" fillId="0" borderId="0" xfId="5" applyFont="1" applyFill="1"/>
    <xf numFmtId="166" fontId="2" fillId="0" borderId="0" xfId="1" applyFont="1" applyFill="1"/>
    <xf numFmtId="0" fontId="56" fillId="0" borderId="0" xfId="0" applyFont="1" applyAlignment="1">
      <alignment vertical="center"/>
    </xf>
    <xf numFmtId="0" fontId="36" fillId="0" borderId="0" xfId="3" applyFont="1" applyAlignment="1">
      <alignment vertical="center"/>
    </xf>
    <xf numFmtId="0" fontId="2" fillId="0" borderId="0" xfId="3" applyFont="1" applyAlignment="1">
      <alignment vertical="center"/>
    </xf>
    <xf numFmtId="0" fontId="8" fillId="7" borderId="0" xfId="2" applyFill="1" applyAlignment="1">
      <alignment vertical="center" wrapText="1"/>
    </xf>
    <xf numFmtId="0" fontId="36" fillId="0" borderId="0" xfId="3" applyFont="1" applyAlignment="1">
      <alignment horizontal="left" vertical="center" wrapText="1"/>
    </xf>
    <xf numFmtId="0" fontId="51" fillId="6" borderId="0" xfId="2" applyFont="1" applyFill="1" applyBorder="1" applyAlignment="1">
      <alignment vertical="center"/>
    </xf>
    <xf numFmtId="0" fontId="29" fillId="6" borderId="2" xfId="2" applyFont="1" applyFill="1" applyBorder="1" applyAlignment="1">
      <alignment horizontal="center" vertical="center"/>
    </xf>
    <xf numFmtId="0" fontId="40" fillId="6" borderId="0" xfId="2" applyFont="1" applyFill="1" applyBorder="1" applyAlignment="1">
      <alignment vertical="center" wrapText="1"/>
    </xf>
    <xf numFmtId="0" fontId="35" fillId="6" borderId="0" xfId="3" applyFont="1" applyFill="1" applyAlignment="1">
      <alignment horizontal="left" vertical="center" wrapText="1" indent="2"/>
    </xf>
    <xf numFmtId="0" fontId="29" fillId="6" borderId="14" xfId="2" applyFont="1" applyFill="1" applyBorder="1" applyAlignment="1">
      <alignment horizontal="center" vertical="center"/>
    </xf>
    <xf numFmtId="0" fontId="29" fillId="6" borderId="15" xfId="2" applyFont="1" applyFill="1" applyBorder="1" applyAlignment="1">
      <alignment horizontal="center" vertical="center"/>
    </xf>
    <xf numFmtId="0" fontId="29" fillId="6" borderId="16" xfId="2" applyFont="1" applyFill="1" applyBorder="1" applyAlignment="1">
      <alignment horizontal="center" vertical="center"/>
    </xf>
    <xf numFmtId="0" fontId="38" fillId="6" borderId="0" xfId="2" applyFont="1" applyFill="1" applyBorder="1" applyAlignment="1">
      <alignment vertical="center"/>
    </xf>
    <xf numFmtId="0" fontId="22" fillId="0" borderId="0" xfId="0" applyFont="1" applyAlignment="1">
      <alignment vertical="center"/>
    </xf>
    <xf numFmtId="0" fontId="21" fillId="0" borderId="0" xfId="2" applyFont="1" applyFill="1" applyBorder="1" applyAlignment="1">
      <alignment horizontal="center" vertical="center"/>
    </xf>
    <xf numFmtId="0" fontId="36" fillId="0" borderId="0" xfId="3" applyFont="1" applyAlignment="1">
      <alignment horizontal="left" vertical="center"/>
    </xf>
    <xf numFmtId="0" fontId="25" fillId="6" borderId="0" xfId="3" applyFont="1" applyFill="1" applyAlignment="1">
      <alignment horizontal="left" vertical="center"/>
    </xf>
    <xf numFmtId="0" fontId="61" fillId="6" borderId="0" xfId="3" applyFont="1" applyFill="1" applyAlignment="1">
      <alignment horizontal="left" vertical="center"/>
    </xf>
    <xf numFmtId="0" fontId="37" fillId="6" borderId="0" xfId="3" applyFont="1" applyFill="1" applyAlignment="1">
      <alignment horizontal="left" vertical="center"/>
    </xf>
    <xf numFmtId="0" fontId="44" fillId="6" borderId="0" xfId="3" applyFont="1" applyFill="1" applyAlignment="1">
      <alignment horizontal="left" vertical="center"/>
    </xf>
    <xf numFmtId="0" fontId="25" fillId="0" borderId="35" xfId="3" applyFont="1" applyBorder="1" applyAlignment="1">
      <alignment vertical="center"/>
    </xf>
    <xf numFmtId="0" fontId="25" fillId="0" borderId="36" xfId="3" applyFont="1" applyBorder="1" applyAlignment="1">
      <alignment vertical="center"/>
    </xf>
    <xf numFmtId="0" fontId="36" fillId="0" borderId="31" xfId="3" applyFont="1" applyBorder="1" applyAlignment="1">
      <alignment horizontal="left" vertical="center"/>
    </xf>
    <xf numFmtId="0" fontId="40" fillId="6" borderId="0" xfId="2" applyFont="1" applyFill="1" applyAlignment="1"/>
    <xf numFmtId="0" fontId="44" fillId="6" borderId="0" xfId="3" applyFont="1" applyFill="1" applyAlignment="1">
      <alignment vertical="center"/>
    </xf>
    <xf numFmtId="0" fontId="29" fillId="6" borderId="34" xfId="2" applyFont="1" applyFill="1" applyBorder="1" applyAlignment="1">
      <alignment horizontal="center" vertical="center"/>
    </xf>
    <xf numFmtId="0" fontId="29" fillId="6" borderId="18" xfId="2" applyFont="1" applyFill="1" applyBorder="1" applyAlignment="1">
      <alignment horizontal="center" vertical="center"/>
    </xf>
    <xf numFmtId="0" fontId="29" fillId="6" borderId="32" xfId="2" applyFont="1" applyFill="1" applyBorder="1" applyAlignment="1">
      <alignment horizontal="center" vertical="center"/>
    </xf>
    <xf numFmtId="0" fontId="29" fillId="6" borderId="0" xfId="2" applyFont="1" applyFill="1" applyBorder="1" applyAlignment="1">
      <alignment horizontal="center" vertical="center"/>
    </xf>
    <xf numFmtId="0" fontId="54" fillId="6" borderId="0" xfId="2" applyFont="1" applyFill="1" applyAlignment="1"/>
    <xf numFmtId="0" fontId="44" fillId="6" borderId="0" xfId="3" applyFont="1" applyFill="1" applyAlignment="1">
      <alignment horizontal="left" vertical="center" wrapText="1"/>
    </xf>
    <xf numFmtId="0" fontId="2" fillId="0" borderId="0" xfId="3" applyFont="1" applyAlignment="1">
      <alignment horizontal="left" vertical="center"/>
    </xf>
    <xf numFmtId="0" fontId="40" fillId="6" borderId="0" xfId="2" applyFont="1" applyFill="1" applyAlignment="1">
      <alignment vertical="center"/>
    </xf>
    <xf numFmtId="0" fontId="17" fillId="6" borderId="0" xfId="3" applyFont="1" applyFill="1" applyAlignment="1">
      <alignment vertical="center"/>
    </xf>
    <xf numFmtId="0" fontId="55" fillId="6" borderId="0" xfId="3" applyFont="1" applyFill="1" applyAlignment="1">
      <alignment horizontal="left" vertical="center"/>
    </xf>
    <xf numFmtId="0" fontId="44" fillId="0" borderId="0" xfId="3" applyFont="1" applyAlignment="1">
      <alignment horizontal="left" vertical="center"/>
    </xf>
    <xf numFmtId="0" fontId="26" fillId="7" borderId="0" xfId="3" applyFont="1" applyFill="1" applyAlignment="1">
      <alignment vertical="center"/>
    </xf>
    <xf numFmtId="0" fontId="57" fillId="9" borderId="56" xfId="3" applyFont="1" applyFill="1" applyBorder="1" applyAlignment="1">
      <alignment horizontal="left" vertical="center"/>
    </xf>
    <xf numFmtId="0" fontId="57" fillId="9" borderId="57" xfId="3" applyFont="1" applyFill="1" applyBorder="1" applyAlignment="1">
      <alignment horizontal="left" vertical="center"/>
    </xf>
    <xf numFmtId="0" fontId="57" fillId="9" borderId="58" xfId="3" applyFont="1" applyFill="1" applyBorder="1" applyAlignment="1">
      <alignment horizontal="left" vertical="center"/>
    </xf>
    <xf numFmtId="0" fontId="61" fillId="6" borderId="0" xfId="0" applyFont="1" applyFill="1" applyAlignment="1">
      <alignment vertical="center" wrapText="1"/>
    </xf>
    <xf numFmtId="0" fontId="44" fillId="6" borderId="0" xfId="0" applyFont="1" applyFill="1" applyAlignment="1">
      <alignment horizontal="left" vertical="center" wrapText="1" indent="3"/>
    </xf>
    <xf numFmtId="0" fontId="37" fillId="6" borderId="0" xfId="3" applyFont="1" applyFill="1" applyAlignment="1">
      <alignment horizontal="left" vertical="center" wrapText="1" indent="3"/>
    </xf>
    <xf numFmtId="0" fontId="37" fillId="6" borderId="0" xfId="0" applyFont="1" applyFill="1" applyAlignment="1">
      <alignment horizontal="left" vertical="center" wrapText="1" indent="3"/>
    </xf>
    <xf numFmtId="0" fontId="37" fillId="6" borderId="0" xfId="0" applyFont="1" applyFill="1" applyAlignment="1">
      <alignment horizontal="left" vertical="center" wrapText="1"/>
    </xf>
    <xf numFmtId="0" fontId="37" fillId="6" borderId="0" xfId="0" applyFont="1" applyFill="1" applyAlignment="1">
      <alignment horizontal="left" vertical="top" wrapText="1" indent="3"/>
    </xf>
    <xf numFmtId="0" fontId="27" fillId="6" borderId="0" xfId="0" applyFont="1" applyFill="1" applyAlignment="1">
      <alignment vertical="center"/>
    </xf>
    <xf numFmtId="0" fontId="35" fillId="0" borderId="1" xfId="3" applyFont="1" applyBorder="1" applyAlignment="1" applyProtection="1">
      <alignment vertical="center"/>
      <protection locked="0"/>
    </xf>
    <xf numFmtId="0" fontId="25" fillId="0" borderId="0" xfId="3" applyFont="1" applyAlignment="1">
      <alignment vertical="center"/>
    </xf>
    <xf numFmtId="0" fontId="25" fillId="0" borderId="33" xfId="3" applyFont="1" applyBorder="1" applyAlignment="1">
      <alignment vertical="center"/>
    </xf>
    <xf numFmtId="0" fontId="63" fillId="7" borderId="0" xfId="2" applyFont="1" applyFill="1" applyBorder="1" applyAlignment="1">
      <alignment horizontal="left" vertical="center" wrapText="1"/>
    </xf>
    <xf numFmtId="0" fontId="63" fillId="7" borderId="3" xfId="2" applyFont="1" applyFill="1" applyBorder="1" applyAlignment="1">
      <alignment horizontal="left" vertical="center" wrapText="1"/>
    </xf>
    <xf numFmtId="0" fontId="54" fillId="6" borderId="3" xfId="2" applyFont="1" applyFill="1" applyBorder="1" applyAlignment="1">
      <alignment horizontal="left" vertical="center" wrapText="1"/>
    </xf>
    <xf numFmtId="0" fontId="44" fillId="6" borderId="0" xfId="0" applyFont="1" applyFill="1" applyAlignment="1">
      <alignment horizontal="left" vertical="center" wrapText="1"/>
    </xf>
    <xf numFmtId="0" fontId="2" fillId="6" borderId="0" xfId="3" applyFont="1" applyFill="1" applyAlignment="1">
      <alignment horizontal="left" vertical="center" wrapText="1"/>
    </xf>
    <xf numFmtId="0" fontId="25" fillId="0" borderId="1" xfId="3" applyFont="1" applyBorder="1" applyAlignment="1">
      <alignment vertical="center"/>
    </xf>
    <xf numFmtId="0" fontId="24" fillId="6" borderId="0" xfId="0" applyFont="1" applyFill="1" applyAlignment="1">
      <alignment vertical="center" wrapText="1"/>
    </xf>
    <xf numFmtId="0" fontId="44" fillId="6" borderId="0" xfId="0" applyFont="1" applyFill="1" applyAlignment="1">
      <alignment horizontal="left" vertical="center" wrapText="1" indent="2"/>
    </xf>
    <xf numFmtId="0" fontId="44" fillId="6" borderId="0" xfId="3" applyFont="1" applyFill="1" applyAlignment="1">
      <alignment horizontal="left" vertical="center" indent="1"/>
    </xf>
    <xf numFmtId="0" fontId="28" fillId="6" borderId="0" xfId="0" applyFont="1" applyFill="1" applyAlignment="1">
      <alignment vertical="center"/>
    </xf>
    <xf numFmtId="0" fontId="23" fillId="0" borderId="0" xfId="0" applyFont="1" applyAlignment="1"/>
  </cellXfs>
  <cellStyles count="2001">
    <cellStyle name="20 % - Accent1 10 2" xfId="9" xr:uid="{FA22807B-EB02-4B1D-ADA0-B9BD0BD52F70}"/>
    <cellStyle name="20 % - Accent1 10 3" xfId="10" xr:uid="{9F6611DB-EC25-472E-BB36-A0F2C4F184D0}"/>
    <cellStyle name="20 % - Accent1 11 2" xfId="11" xr:uid="{4AD46A4D-6F54-48E0-9E22-928158FB893C}"/>
    <cellStyle name="20 % - Accent1 11 3" xfId="12" xr:uid="{BE7EC7F6-ED1C-4C5E-8B81-11384B9BA3DB}"/>
    <cellStyle name="20 % - Accent1 12 2" xfId="13" xr:uid="{E8A13D8A-7902-40EC-842A-9D5D26F3233C}"/>
    <cellStyle name="20 % - Accent1 12 3" xfId="14" xr:uid="{4621BAE4-42B0-488F-802B-62BB3B8BA346}"/>
    <cellStyle name="20 % - Accent1 13 2" xfId="15" xr:uid="{4503068E-5EE0-4F50-BC52-A852FD2B0A4E}"/>
    <cellStyle name="20 % - Accent1 13 3" xfId="16" xr:uid="{0CC1FB2C-700E-4957-967D-C6BF1713464D}"/>
    <cellStyle name="20 % - Accent1 14 2" xfId="17" xr:uid="{AABE1BEB-BEB7-40D3-B9F5-D42E72CDDA0A}"/>
    <cellStyle name="20 % - Accent1 14 3" xfId="18" xr:uid="{71291983-7AE6-476E-A3FC-EF21FE08A618}"/>
    <cellStyle name="20 % - Accent1 15 2" xfId="19" xr:uid="{7B4EBCDB-D77F-45F2-B939-D984587D6C77}"/>
    <cellStyle name="20 % - Accent1 15 3" xfId="20" xr:uid="{4C52CC4A-1F4A-466E-93C0-D98F804E924E}"/>
    <cellStyle name="20 % - Accent1 16 2" xfId="21" xr:uid="{DF785869-C8F9-4A4E-8EF8-9316CEDF7B75}"/>
    <cellStyle name="20 % - Accent1 16 3" xfId="22" xr:uid="{69D006D9-C983-4909-9BCA-0C35560AC5C3}"/>
    <cellStyle name="20 % - Accent1 17 2" xfId="23" xr:uid="{E9881B2D-F549-4F2D-A3A6-2C32F49F61A2}"/>
    <cellStyle name="20 % - Accent1 17 3" xfId="24" xr:uid="{C242E951-5981-425E-B850-0A7EBB61E9B2}"/>
    <cellStyle name="20 % - Accent1 2" xfId="1943" xr:uid="{A1FD206E-161B-4CCD-BDA0-757434556C6E}"/>
    <cellStyle name="20 % - Accent1 2 2" xfId="25" xr:uid="{DC22BB43-0214-4C0C-B9D9-DA194944B7E2}"/>
    <cellStyle name="20 % - Accent1 2 3" xfId="26" xr:uid="{0B855216-7CB5-4B7C-B634-4CEF3A9FE502}"/>
    <cellStyle name="20 % - Accent1 3 2" xfId="27" xr:uid="{CBB51DD1-69F3-450B-BCD7-BDEF42884CD0}"/>
    <cellStyle name="20 % - Accent1 3 3" xfId="28" xr:uid="{28F1EE71-0B8D-4165-B021-00CC8B928730}"/>
    <cellStyle name="20 % - Accent1 4 2" xfId="29" xr:uid="{04790FC5-6D78-4D9D-ACFB-123AD6455AF4}"/>
    <cellStyle name="20 % - Accent1 4 3" xfId="30" xr:uid="{9BB5CA3A-0420-45F4-93F6-540E77A04C8B}"/>
    <cellStyle name="20 % - Accent1 5 2" xfId="31" xr:uid="{0B421EDE-309A-414C-B36B-C5CB44750444}"/>
    <cellStyle name="20 % - Accent1 5 3" xfId="32" xr:uid="{072CB82E-4856-4F5B-8590-86797C732033}"/>
    <cellStyle name="20 % - Accent1 6 2" xfId="33" xr:uid="{2C871588-5A5F-4CD1-B466-0F9251F398E6}"/>
    <cellStyle name="20 % - Accent1 6 3" xfId="34" xr:uid="{2B5E8F9E-170E-456B-9523-0FACCBA1BBDA}"/>
    <cellStyle name="20 % - Accent1 7 2" xfId="35" xr:uid="{6DCE2DEA-319B-44A5-9BE5-B929FB87F224}"/>
    <cellStyle name="20 % - Accent1 7 3" xfId="36" xr:uid="{77B5C278-4B0C-4658-B3D5-155DF4B01007}"/>
    <cellStyle name="20 % - Accent1 8 2" xfId="37" xr:uid="{7FF94331-E3E0-43FB-8CA5-0E1620CE25B7}"/>
    <cellStyle name="20 % - Accent1 8 3" xfId="38" xr:uid="{85CD6C45-E2FF-438D-B7EE-A13819A4C169}"/>
    <cellStyle name="20 % - Accent1 9 2" xfId="39" xr:uid="{2D81967D-96F0-4397-A57F-75F6C3C9656B}"/>
    <cellStyle name="20 % - Accent1 9 3" xfId="40" xr:uid="{4C755D0D-BD43-46B9-989F-80F544F55A63}"/>
    <cellStyle name="20 % - Accent2 10 2" xfId="41" xr:uid="{07D3A23F-8946-4D3C-8D57-BFF310AF4E37}"/>
    <cellStyle name="20 % - Accent2 10 3" xfId="42" xr:uid="{49958B82-9F28-4127-A437-B1B7687BF14D}"/>
    <cellStyle name="20 % - Accent2 11 2" xfId="43" xr:uid="{00A362BD-5818-46A3-AEB9-C48D7B87D52C}"/>
    <cellStyle name="20 % - Accent2 11 3" xfId="44" xr:uid="{F9147EB3-DB98-4D51-BA57-1DF9355199E1}"/>
    <cellStyle name="20 % - Accent2 12 2" xfId="45" xr:uid="{BC5B61FC-799A-4618-B031-C8A8ABDE3E73}"/>
    <cellStyle name="20 % - Accent2 12 3" xfId="46" xr:uid="{57CED94B-E23D-4E48-8BF6-94A23DE081DE}"/>
    <cellStyle name="20 % - Accent2 13 2" xfId="47" xr:uid="{ABF9DD3C-EF7F-4BF3-AFE9-53F04C8521DC}"/>
    <cellStyle name="20 % - Accent2 13 3" xfId="48" xr:uid="{A05D081B-C9DB-42FA-96DD-DA5C1B0D1FB0}"/>
    <cellStyle name="20 % - Accent2 14 2" xfId="49" xr:uid="{20F0D5D8-60F4-4A4E-A351-22FEFECB9101}"/>
    <cellStyle name="20 % - Accent2 14 3" xfId="50" xr:uid="{8612539E-7687-4BC2-A4BB-07BDCC523654}"/>
    <cellStyle name="20 % - Accent2 15 2" xfId="51" xr:uid="{7753DA9A-8C74-45CB-8EEC-783EA8179627}"/>
    <cellStyle name="20 % - Accent2 15 3" xfId="52" xr:uid="{9378BACF-F2E2-42DC-9D60-810CE5512B56}"/>
    <cellStyle name="20 % - Accent2 16 2" xfId="53" xr:uid="{70E033B2-5E96-4463-9B29-9275D60CA203}"/>
    <cellStyle name="20 % - Accent2 16 3" xfId="54" xr:uid="{5F41172E-FE0F-4525-AB5D-FD1F579E2199}"/>
    <cellStyle name="20 % - Accent2 17 2" xfId="55" xr:uid="{FC75DAB9-CE60-4929-988D-F1D45D110F13}"/>
    <cellStyle name="20 % - Accent2 17 3" xfId="56" xr:uid="{5ABF6A59-E46E-44BB-B8E3-01AF2A466C61}"/>
    <cellStyle name="20 % - Accent2 2" xfId="1947" xr:uid="{F18F9576-A348-4EEB-A8E8-4A10411DA8DB}"/>
    <cellStyle name="20 % - Accent2 2 2" xfId="57" xr:uid="{72B89004-8EAD-46DE-B01B-014AA80255B7}"/>
    <cellStyle name="20 % - Accent2 2 3" xfId="58" xr:uid="{CCA9B816-61E0-4C99-98A1-89A974A7C4F9}"/>
    <cellStyle name="20 % - Accent2 3 2" xfId="59" xr:uid="{23271D3D-190A-49DE-87CC-88639102BB23}"/>
    <cellStyle name="20 % - Accent2 3 3" xfId="60" xr:uid="{5C7696C5-756E-4A7B-877A-464B0B04F449}"/>
    <cellStyle name="20 % - Accent2 4 2" xfId="61" xr:uid="{5F82BB93-E190-4B49-9AA1-B8770AEA4799}"/>
    <cellStyle name="20 % - Accent2 4 3" xfId="62" xr:uid="{FAB56188-C32D-49AC-91BF-75527A98056D}"/>
    <cellStyle name="20 % - Accent2 5 2" xfId="63" xr:uid="{0172DD09-DA68-4544-9166-4F4592616D5E}"/>
    <cellStyle name="20 % - Accent2 5 3" xfId="64" xr:uid="{985847D1-0279-4C0F-BBC8-4A851325A19F}"/>
    <cellStyle name="20 % - Accent2 6 2" xfId="65" xr:uid="{494CD0FD-48B8-49DB-84A2-EA77322781C0}"/>
    <cellStyle name="20 % - Accent2 6 3" xfId="66" xr:uid="{A3594654-CEE0-4ED2-B368-5AFE2D77272B}"/>
    <cellStyle name="20 % - Accent2 7 2" xfId="67" xr:uid="{B68E9ED4-47FD-404B-B018-7F63F8A17BCD}"/>
    <cellStyle name="20 % - Accent2 7 3" xfId="68" xr:uid="{F94F3002-A031-4BD9-AF8A-6733B6BF6684}"/>
    <cellStyle name="20 % - Accent2 8 2" xfId="69" xr:uid="{C27F1D84-DF42-4552-A48A-73A263A3E644}"/>
    <cellStyle name="20 % - Accent2 8 3" xfId="70" xr:uid="{D4D61611-800B-4B51-9549-578A8AA7773A}"/>
    <cellStyle name="20 % - Accent2 9 2" xfId="71" xr:uid="{8B13DADE-D3AC-4585-98ED-B8BF00346DA0}"/>
    <cellStyle name="20 % - Accent2 9 3" xfId="72" xr:uid="{1910A16F-8DCE-4ABB-96B5-1E034AE7A5CD}"/>
    <cellStyle name="20 % - Accent3 10 2" xfId="73" xr:uid="{B7A70B8C-90CB-4415-9E6B-8C631E40F7A6}"/>
    <cellStyle name="20 % - Accent3 10 3" xfId="74" xr:uid="{A614D473-B0D8-4BE2-BA51-95EB639B103E}"/>
    <cellStyle name="20 % - Accent3 11 2" xfId="75" xr:uid="{7AB821F7-A8A3-42F1-96C3-99957C63FB3C}"/>
    <cellStyle name="20 % - Accent3 11 3" xfId="76" xr:uid="{4413B3C6-958E-4876-A22A-15564EAD868B}"/>
    <cellStyle name="20 % - Accent3 12 2" xfId="77" xr:uid="{258886D2-6A47-4E9C-BCF8-6B6DE0873405}"/>
    <cellStyle name="20 % - Accent3 12 3" xfId="78" xr:uid="{30C1E2B8-A782-4B80-93DC-F84F18BC72FA}"/>
    <cellStyle name="20 % - Accent3 13 2" xfId="79" xr:uid="{CB3A5492-54C4-4266-BE07-FA9383F5F42C}"/>
    <cellStyle name="20 % - Accent3 13 3" xfId="80" xr:uid="{4B939F91-D5BE-46C5-87A9-A893C3BBC773}"/>
    <cellStyle name="20 % - Accent3 14 2" xfId="81" xr:uid="{55B5FF25-B957-498A-A024-0693D7289615}"/>
    <cellStyle name="20 % - Accent3 14 3" xfId="82" xr:uid="{4408AD59-B671-471F-8EE0-994AA0A26216}"/>
    <cellStyle name="20 % - Accent3 15 2" xfId="83" xr:uid="{18AC20BC-9038-4CAD-B473-3980DF047A10}"/>
    <cellStyle name="20 % - Accent3 15 3" xfId="84" xr:uid="{D8014E86-2506-47FE-A8B1-C67467A8575D}"/>
    <cellStyle name="20 % - Accent3 16 2" xfId="85" xr:uid="{D0C9E293-4210-4130-AA8B-171847BFF0DA}"/>
    <cellStyle name="20 % - Accent3 16 3" xfId="86" xr:uid="{63110AA9-968F-4694-903D-A1617C5A62B8}"/>
    <cellStyle name="20 % - Accent3 17 2" xfId="87" xr:uid="{0C5632F2-8467-4B31-95F8-193D72D5624D}"/>
    <cellStyle name="20 % - Accent3 17 3" xfId="88" xr:uid="{2DD6BB6A-D767-4171-BC1E-A7AD694AAD82}"/>
    <cellStyle name="20 % - Accent3 2" xfId="1951" xr:uid="{97648B4F-F2EC-413E-AE5D-8836E9DF4896}"/>
    <cellStyle name="20 % - Accent3 2 2" xfId="89" xr:uid="{1FD491D4-3494-4156-9A91-31BCE0D0055E}"/>
    <cellStyle name="20 % - Accent3 2 3" xfId="90" xr:uid="{700A96C0-20CD-4001-B4C7-84BD69241457}"/>
    <cellStyle name="20 % - Accent3 3 2" xfId="91" xr:uid="{E81594C5-537E-43D3-84F8-FD58D40F7B20}"/>
    <cellStyle name="20 % - Accent3 3 3" xfId="92" xr:uid="{ACC34DD4-72B7-477F-9CED-6F0B85D88BB4}"/>
    <cellStyle name="20 % - Accent3 4 2" xfId="93" xr:uid="{EAF16FCA-2799-4866-9569-7E662EF40650}"/>
    <cellStyle name="20 % - Accent3 4 3" xfId="94" xr:uid="{BA4A9B02-EF8D-4FE6-AFB7-864655F486A8}"/>
    <cellStyle name="20 % - Accent3 5 2" xfId="95" xr:uid="{C60E7396-68DE-4AD9-A775-6C0C25694A9C}"/>
    <cellStyle name="20 % - Accent3 5 3" xfId="96" xr:uid="{824D7DF0-7F09-420E-83B8-0F394B893A1E}"/>
    <cellStyle name="20 % - Accent3 6 2" xfId="97" xr:uid="{9333CCB9-7F66-419D-B746-04FFA3D82A57}"/>
    <cellStyle name="20 % - Accent3 6 3" xfId="98" xr:uid="{141AF61C-6264-427F-9D21-B7119A867339}"/>
    <cellStyle name="20 % - Accent3 7 2" xfId="99" xr:uid="{B3B63680-1BAE-4FB0-BF14-D1875FEF720F}"/>
    <cellStyle name="20 % - Accent3 7 3" xfId="100" xr:uid="{2F362E9C-0DBF-4F1A-ABE1-6150F1C20399}"/>
    <cellStyle name="20 % - Accent3 8 2" xfId="101" xr:uid="{96A8914A-9195-4692-BC0C-4D2CB395EBA2}"/>
    <cellStyle name="20 % - Accent3 8 3" xfId="102" xr:uid="{B533FCB3-B941-4308-A3AD-D7E7E0B497A1}"/>
    <cellStyle name="20 % - Accent3 9 2" xfId="103" xr:uid="{59E1A48D-96BE-4105-925A-304F15D9ACB2}"/>
    <cellStyle name="20 % - Accent3 9 3" xfId="104" xr:uid="{E78B67E5-F306-49A4-8B41-FBE6F9372504}"/>
    <cellStyle name="20 % - Accent4 10 2" xfId="105" xr:uid="{42056E35-15E5-44A3-8BE8-702A455350A9}"/>
    <cellStyle name="20 % - Accent4 10 3" xfId="106" xr:uid="{BA2140B5-EF7E-4050-BF4A-5D33C1098783}"/>
    <cellStyle name="20 % - Accent4 11 2" xfId="107" xr:uid="{5350F2E7-D57A-429A-983A-D9637A990823}"/>
    <cellStyle name="20 % - Accent4 11 3" xfId="108" xr:uid="{0D66FF47-DA37-48B6-A3BA-91C8C1AC1549}"/>
    <cellStyle name="20 % - Accent4 12 2" xfId="109" xr:uid="{3E837FE5-2D9E-4B72-95CC-F9817DEEA201}"/>
    <cellStyle name="20 % - Accent4 12 3" xfId="110" xr:uid="{5A06C19D-9BD4-4BB0-B8CD-303BA7D34E88}"/>
    <cellStyle name="20 % - Accent4 13 2" xfId="111" xr:uid="{D39768BE-FD53-4608-888C-E1C0FEBC2C6B}"/>
    <cellStyle name="20 % - Accent4 13 3" xfId="112" xr:uid="{13D38C5E-4D80-4884-9342-F2BFF6B44A2C}"/>
    <cellStyle name="20 % - Accent4 14 2" xfId="113" xr:uid="{128A9F41-0DC3-40CB-8542-FFDE8356F161}"/>
    <cellStyle name="20 % - Accent4 14 3" xfId="114" xr:uid="{2F32758B-EBC9-41F1-970B-0782FF9899D5}"/>
    <cellStyle name="20 % - Accent4 15 2" xfId="115" xr:uid="{CFCD9649-CC35-4AEB-AD8B-2AF38CBE6178}"/>
    <cellStyle name="20 % - Accent4 15 3" xfId="116" xr:uid="{02D3E9A9-812D-4C33-8276-BA57B23D2BD2}"/>
    <cellStyle name="20 % - Accent4 16 2" xfId="117" xr:uid="{014D4C5D-10FC-4ECC-9D5B-066FB8D288EB}"/>
    <cellStyle name="20 % - Accent4 16 3" xfId="118" xr:uid="{20273CBE-4556-4086-9769-0942ED225148}"/>
    <cellStyle name="20 % - Accent4 17 2" xfId="119" xr:uid="{825C856C-67C2-4DCE-9EBD-DEF865BF5440}"/>
    <cellStyle name="20 % - Accent4 17 3" xfId="120" xr:uid="{986B7BE9-DF78-430A-B411-165710A31F57}"/>
    <cellStyle name="20 % - Accent4 2" xfId="1955" xr:uid="{0C301F2B-6DEA-4BEE-BEA6-7FB61ACA2C79}"/>
    <cellStyle name="20 % - Accent4 2 2" xfId="121" xr:uid="{A7DC3E39-A731-46E5-97B5-3ECFAB9D1740}"/>
    <cellStyle name="20 % - Accent4 2 3" xfId="122" xr:uid="{F2C69A6E-690B-46D2-A8D7-8B19CB687D42}"/>
    <cellStyle name="20 % - Accent4 3 2" xfId="123" xr:uid="{7044B079-A1DC-440E-9F73-CD61853F978B}"/>
    <cellStyle name="20 % - Accent4 3 3" xfId="124" xr:uid="{AB67B33A-5525-4F00-9444-CE2F70A8954A}"/>
    <cellStyle name="20 % - Accent4 4 2" xfId="125" xr:uid="{A1465E4F-33AB-46C9-BA74-8B5DA0D33992}"/>
    <cellStyle name="20 % - Accent4 4 3" xfId="126" xr:uid="{C8C56312-9A20-40B9-99F3-42599580FDE4}"/>
    <cellStyle name="20 % - Accent4 5 2" xfId="127" xr:uid="{050FDAEC-B323-4C45-994E-6B367A5073B3}"/>
    <cellStyle name="20 % - Accent4 5 3" xfId="128" xr:uid="{497B6B17-FEE3-4C36-8BAA-799FD2AEC092}"/>
    <cellStyle name="20 % - Accent4 6 2" xfId="129" xr:uid="{FD1AACB0-3222-445D-B16C-DF0FDD80B1C7}"/>
    <cellStyle name="20 % - Accent4 6 3" xfId="130" xr:uid="{F9C0A2D6-0A49-4C2E-B317-19D6F92537FF}"/>
    <cellStyle name="20 % - Accent4 7 2" xfId="131" xr:uid="{0B7ACCFA-EDB6-40FE-8856-75D9DC855A78}"/>
    <cellStyle name="20 % - Accent4 7 3" xfId="132" xr:uid="{F20E4D33-771E-47A4-BAE7-E7E4617B31C2}"/>
    <cellStyle name="20 % - Accent4 8 2" xfId="133" xr:uid="{C70FBDEA-0D16-44BB-9582-D18242BD4DA2}"/>
    <cellStyle name="20 % - Accent4 8 3" xfId="134" xr:uid="{F0FE4130-CFAF-4618-A2AF-978DF4A5DFB5}"/>
    <cellStyle name="20 % - Accent4 9 2" xfId="135" xr:uid="{6DF9B1ED-8F3E-4331-99F6-72B0EEFB68F8}"/>
    <cellStyle name="20 % - Accent4 9 3" xfId="136" xr:uid="{AA87DED5-D16B-4591-B41F-CEFE7EAE6EEF}"/>
    <cellStyle name="20 % - Accent5 10 2" xfId="137" xr:uid="{65C4BAFA-BE21-46D0-9DBC-B3EA59E07703}"/>
    <cellStyle name="20 % - Accent5 10 3" xfId="138" xr:uid="{1DEDF746-6FAF-4C6F-BBED-2E52C9B76B5F}"/>
    <cellStyle name="20 % - Accent5 11 2" xfId="139" xr:uid="{AA130179-3EFE-4D7B-82E4-09E8208CDEFF}"/>
    <cellStyle name="20 % - Accent5 11 3" xfId="140" xr:uid="{D37BBAAC-1A58-4182-A0F2-1C18D6841667}"/>
    <cellStyle name="20 % - Accent5 12 2" xfId="141" xr:uid="{A117C317-4C26-47D5-BCDA-BEF2362EC131}"/>
    <cellStyle name="20 % - Accent5 12 3" xfId="142" xr:uid="{96576C67-5A51-462C-9A59-6E7EEA05A5A3}"/>
    <cellStyle name="20 % - Accent5 13 2" xfId="143" xr:uid="{6DCA134B-51A0-4EA4-AFDF-A91BE3589024}"/>
    <cellStyle name="20 % - Accent5 13 3" xfId="144" xr:uid="{A5F21347-B051-48E2-B838-47A04C67FAD6}"/>
    <cellStyle name="20 % - Accent5 14 2" xfId="145" xr:uid="{4944C835-7E28-48B5-A274-C0846E8FC81F}"/>
    <cellStyle name="20 % - Accent5 14 3" xfId="146" xr:uid="{0EFEA8BD-8BBB-4FD4-89FF-8A26EB07B88C}"/>
    <cellStyle name="20 % - Accent5 15 2" xfId="147" xr:uid="{6F34637D-1844-4424-82D0-254857A0DB20}"/>
    <cellStyle name="20 % - Accent5 15 3" xfId="148" xr:uid="{222AE7D7-3F18-460A-9558-845E90DCFE21}"/>
    <cellStyle name="20 % - Accent5 16 2" xfId="149" xr:uid="{446C421D-101C-49F3-9DF2-54F21B4AB329}"/>
    <cellStyle name="20 % - Accent5 16 3" xfId="150" xr:uid="{7407B3D9-8ACB-4D6D-89E0-09C9DEC9B0D0}"/>
    <cellStyle name="20 % - Accent5 17 2" xfId="151" xr:uid="{BA9E924B-8423-4C05-A78D-CEB52B69AA38}"/>
    <cellStyle name="20 % - Accent5 17 3" xfId="152" xr:uid="{62DCE961-212A-4E99-A89B-4C9474EACFD2}"/>
    <cellStyle name="20 % - Accent5 2" xfId="1959" xr:uid="{062DD230-C455-423B-B871-D3CC2DDD610A}"/>
    <cellStyle name="20 % - Accent5 2 2" xfId="153" xr:uid="{833B62FF-0F11-420B-9F0C-4A4FBCBBA806}"/>
    <cellStyle name="20 % - Accent5 2 3" xfId="154" xr:uid="{C2E44E89-26C1-4E01-9B56-5A2F8C58C5E4}"/>
    <cellStyle name="20 % - Accent5 3 2" xfId="155" xr:uid="{6222E40C-6505-4FD4-BA83-3BCD9B52AFB2}"/>
    <cellStyle name="20 % - Accent5 3 3" xfId="156" xr:uid="{4D581541-1026-491D-9807-AF240B29427C}"/>
    <cellStyle name="20 % - Accent5 4 2" xfId="157" xr:uid="{2770D516-498C-4055-B1BF-FD735CCB63D1}"/>
    <cellStyle name="20 % - Accent5 4 3" xfId="158" xr:uid="{A14374D2-E2BB-4C02-A92E-967A52B84425}"/>
    <cellStyle name="20 % - Accent5 5 2" xfId="159" xr:uid="{9FC33BA8-511C-46FE-9890-9917C6E46137}"/>
    <cellStyle name="20 % - Accent5 5 3" xfId="160" xr:uid="{D6842701-C0AC-41C1-90BA-28CBE147F004}"/>
    <cellStyle name="20 % - Accent5 6 2" xfId="161" xr:uid="{5C322788-959A-44E7-8652-5217ECD5178C}"/>
    <cellStyle name="20 % - Accent5 6 3" xfId="162" xr:uid="{2A10E457-0BB0-457C-BB9E-513C7445CA1F}"/>
    <cellStyle name="20 % - Accent5 7 2" xfId="163" xr:uid="{FC61B96F-F5AE-4E1D-BBAA-F51A12DF8BFC}"/>
    <cellStyle name="20 % - Accent5 7 3" xfId="164" xr:uid="{132A2E8E-E285-4DE6-AD36-7CECD34E112F}"/>
    <cellStyle name="20 % - Accent5 8 2" xfId="165" xr:uid="{7E2649CA-3E7D-43F3-8F04-F3AE0E3BB4E6}"/>
    <cellStyle name="20 % - Accent5 8 3" xfId="166" xr:uid="{F9691146-FDD1-42ED-B74F-37040AD15C4A}"/>
    <cellStyle name="20 % - Accent5 9 2" xfId="167" xr:uid="{370272E6-9C16-4F99-8346-F3E4C8AB4251}"/>
    <cellStyle name="20 % - Accent5 9 3" xfId="168" xr:uid="{5600FB4D-A6D4-4BBB-AAA9-9CA377A7C8D5}"/>
    <cellStyle name="20 % - Accent6 10 2" xfId="169" xr:uid="{194293B2-F22F-4723-A640-3B9EE01D9322}"/>
    <cellStyle name="20 % - Accent6 10 3" xfId="170" xr:uid="{6F5E8CBC-A657-4B1B-BDE7-26EB7D618A9A}"/>
    <cellStyle name="20 % - Accent6 11 2" xfId="171" xr:uid="{169C4577-C17A-4E95-B0EE-C6EF64F88803}"/>
    <cellStyle name="20 % - Accent6 11 3" xfId="172" xr:uid="{1E487E49-86C3-4D19-9627-56BBFFAC96C1}"/>
    <cellStyle name="20 % - Accent6 12 2" xfId="173" xr:uid="{3E0DE793-1854-46FC-AB98-9D04326507D3}"/>
    <cellStyle name="20 % - Accent6 12 3" xfId="174" xr:uid="{4773FA07-B337-4DD0-96B3-D5E6181B17F0}"/>
    <cellStyle name="20 % - Accent6 13 2" xfId="175" xr:uid="{9FB1DD66-80A6-41D9-96BE-8607F4A5355D}"/>
    <cellStyle name="20 % - Accent6 13 3" xfId="176" xr:uid="{B8EB2559-1F7E-494C-89E0-EF775AFC0820}"/>
    <cellStyle name="20 % - Accent6 14 2" xfId="177" xr:uid="{1038C869-5C4B-4D72-836C-0B55D6682548}"/>
    <cellStyle name="20 % - Accent6 14 3" xfId="178" xr:uid="{9422F7D5-37AE-4C57-9040-E668A227D5B2}"/>
    <cellStyle name="20 % - Accent6 15 2" xfId="179" xr:uid="{577B72DB-AAA1-4F4C-B003-15018EACC9E2}"/>
    <cellStyle name="20 % - Accent6 15 3" xfId="180" xr:uid="{C58E7E6A-E8C1-47AB-BB33-5E451CA41CCD}"/>
    <cellStyle name="20 % - Accent6 16 2" xfId="181" xr:uid="{FDB01038-869A-49E5-A245-E7696908D976}"/>
    <cellStyle name="20 % - Accent6 16 3" xfId="182" xr:uid="{D94A02E8-8239-45BA-BE9A-7CFAFCF336B1}"/>
    <cellStyle name="20 % - Accent6 17 2" xfId="183" xr:uid="{AB4E307D-5B51-4167-95E9-5FAFAEF69D46}"/>
    <cellStyle name="20 % - Accent6 17 3" xfId="184" xr:uid="{4964864F-72DD-4AE0-87E7-F06ABC3428B2}"/>
    <cellStyle name="20 % - Accent6 2" xfId="1963" xr:uid="{28ED5409-FBE9-457C-A196-B64A3F10185C}"/>
    <cellStyle name="20 % - Accent6 2 2" xfId="185" xr:uid="{869D48E3-27D3-47E8-80C9-8800567A765C}"/>
    <cellStyle name="20 % - Accent6 2 3" xfId="186" xr:uid="{2D216649-9898-464E-A9BF-7D31797D1F06}"/>
    <cellStyle name="20 % - Accent6 3 2" xfId="187" xr:uid="{6C3C3A16-D54F-442D-AA41-02AFEF0C0AA8}"/>
    <cellStyle name="20 % - Accent6 3 3" xfId="188" xr:uid="{9C706C13-47DD-455E-9C0D-DFE0C281CF58}"/>
    <cellStyle name="20 % - Accent6 4 2" xfId="189" xr:uid="{EF7BA6F9-9A96-4C79-AB2E-B600B367AE9C}"/>
    <cellStyle name="20 % - Accent6 4 3" xfId="190" xr:uid="{527883F2-98EA-4775-87A2-2210C1FDE5E4}"/>
    <cellStyle name="20 % - Accent6 5 2" xfId="191" xr:uid="{641271B2-DEE0-46B5-A50C-4876D27F22AD}"/>
    <cellStyle name="20 % - Accent6 5 3" xfId="192" xr:uid="{1627CB1A-9CF5-42EF-8E58-593CE891BC7B}"/>
    <cellStyle name="20 % - Accent6 6 2" xfId="193" xr:uid="{D7DC5F85-4F98-4567-A308-BFAC8254FF84}"/>
    <cellStyle name="20 % - Accent6 6 3" xfId="194" xr:uid="{16738815-129F-40C4-A52B-55F434160594}"/>
    <cellStyle name="20 % - Accent6 7 2" xfId="195" xr:uid="{16A082BD-5BF2-428E-8B3D-7F6B0CED03D7}"/>
    <cellStyle name="20 % - Accent6 7 3" xfId="196" xr:uid="{EA00D2F2-4BEB-495A-A4E2-102DE6E46B86}"/>
    <cellStyle name="20 % - Accent6 8 2" xfId="197" xr:uid="{E4EE6BA7-BA63-44E2-81C0-0B3A4D664C15}"/>
    <cellStyle name="20 % - Accent6 8 3" xfId="198" xr:uid="{9DFD9A38-A2CD-4095-8246-C26A7102CC91}"/>
    <cellStyle name="20 % - Accent6 9 2" xfId="199" xr:uid="{725E886C-8D27-437F-99F5-E77BF7558434}"/>
    <cellStyle name="20 % - Accent6 9 3" xfId="200" xr:uid="{3B720B10-3A26-47CE-AC06-982FB9BC4A20}"/>
    <cellStyle name="20% - 强调文字颜色 1" xfId="201" xr:uid="{4D1BC33C-E849-43E4-A21E-08C7B79CAACE}"/>
    <cellStyle name="20% - 强调文字颜色 2" xfId="202" xr:uid="{B2262EE9-E870-4B24-AFBF-FE8383FB784D}"/>
    <cellStyle name="20% - 强调文字颜色 3" xfId="203" xr:uid="{3591A089-70B1-44D2-B167-8E9FC69BD172}"/>
    <cellStyle name="20% - 强调文字颜色 4" xfId="204" xr:uid="{B18B6ABB-BF75-4C4E-B0BF-C0AD34DB56C9}"/>
    <cellStyle name="20% - 强调文字颜色 5" xfId="205" xr:uid="{B4049A69-F9B2-4308-A2DC-2542AA7C855C}"/>
    <cellStyle name="20% - 强调文字颜色 6" xfId="206" xr:uid="{9D46B889-4B00-4237-AFDB-A1FDB948B9F4}"/>
    <cellStyle name="40 % - Accent1 10 2" xfId="207" xr:uid="{7D4798D9-1E21-44D3-8CD9-1639CB29ADDF}"/>
    <cellStyle name="40 % - Accent1 10 3" xfId="208" xr:uid="{5089DB22-A32F-49ED-A84C-8DB2ACB7F8A1}"/>
    <cellStyle name="40 % - Accent1 11 2" xfId="209" xr:uid="{1152D72C-9600-4951-AE85-4EE6C9659352}"/>
    <cellStyle name="40 % - Accent1 11 3" xfId="210" xr:uid="{25BC39D9-0483-420A-BE8F-5110E89C2611}"/>
    <cellStyle name="40 % - Accent1 12 2" xfId="211" xr:uid="{256D4774-0B80-4618-96B7-0E774CC1190C}"/>
    <cellStyle name="40 % - Accent1 12 3" xfId="212" xr:uid="{89EEB103-4E84-4701-8D3A-243517293479}"/>
    <cellStyle name="40 % - Accent1 13 2" xfId="213" xr:uid="{C7922DF1-0628-46EE-A0E9-470DAA7F13D8}"/>
    <cellStyle name="40 % - Accent1 13 3" xfId="214" xr:uid="{F873CCC0-86FF-49C6-9141-D90F5BFF1A9E}"/>
    <cellStyle name="40 % - Accent1 14 2" xfId="215" xr:uid="{38915D8E-04B6-47D2-9447-C4BFA24FE92F}"/>
    <cellStyle name="40 % - Accent1 14 3" xfId="216" xr:uid="{DD1D31F2-E16A-4580-968D-8B05EC891C99}"/>
    <cellStyle name="40 % - Accent1 15 2" xfId="217" xr:uid="{94E81342-4544-41F4-9543-E6FEC1D2DB9B}"/>
    <cellStyle name="40 % - Accent1 15 3" xfId="218" xr:uid="{47F614E0-A3A3-4A58-9D3E-49EA53F33F2A}"/>
    <cellStyle name="40 % - Accent1 16 2" xfId="219" xr:uid="{7349626D-2490-4895-84AB-802F19C1FDD8}"/>
    <cellStyle name="40 % - Accent1 16 3" xfId="220" xr:uid="{3C5822CB-8333-495B-87D6-D2FB3CD55C1B}"/>
    <cellStyle name="40 % - Accent1 17 2" xfId="221" xr:uid="{157BA0E0-D1D8-44D2-B04C-EB7B2A764B15}"/>
    <cellStyle name="40 % - Accent1 17 3" xfId="222" xr:uid="{D6816A68-ADB7-43B7-85FB-BCDF3E8EC9BC}"/>
    <cellStyle name="40 % - Accent1 2" xfId="1944" xr:uid="{574BE861-4C88-45E0-B4C2-19AF4E198F7C}"/>
    <cellStyle name="40 % - Accent1 2 2" xfId="223" xr:uid="{9A56E4D2-21E2-41E2-9F8B-CA220B069D49}"/>
    <cellStyle name="40 % - Accent1 2 3" xfId="224" xr:uid="{33ECE2D4-EC49-493A-9838-892C9F22AE4F}"/>
    <cellStyle name="40 % - Accent1 3 2" xfId="225" xr:uid="{4ED8A6C2-F5D9-4E0A-A829-FC02E3BE5E46}"/>
    <cellStyle name="40 % - Accent1 3 3" xfId="226" xr:uid="{8FE69797-9ACC-4B03-9306-6C7FBCC3D480}"/>
    <cellStyle name="40 % - Accent1 4 2" xfId="227" xr:uid="{C41F38A2-7F9A-431C-B728-6D6512A8853F}"/>
    <cellStyle name="40 % - Accent1 4 3" xfId="228" xr:uid="{9A73E550-509F-4292-B2C1-6841D5C5BB49}"/>
    <cellStyle name="40 % - Accent1 5 2" xfId="229" xr:uid="{18FE325F-E0C4-435A-B120-EF10546A2580}"/>
    <cellStyle name="40 % - Accent1 5 3" xfId="230" xr:uid="{4A02EAE6-644E-47E5-8243-508D04F098F2}"/>
    <cellStyle name="40 % - Accent1 6 2" xfId="231" xr:uid="{D8943628-552E-471A-936F-C71A7AA12A92}"/>
    <cellStyle name="40 % - Accent1 6 3" xfId="232" xr:uid="{8F496900-32E6-4792-A65F-247E8F4F2547}"/>
    <cellStyle name="40 % - Accent1 7 2" xfId="233" xr:uid="{56560C33-5DA3-4492-9835-DE24A21698A9}"/>
    <cellStyle name="40 % - Accent1 7 3" xfId="234" xr:uid="{9DECAF9A-8316-4479-A331-734F82BC75A5}"/>
    <cellStyle name="40 % - Accent1 8 2" xfId="235" xr:uid="{4D544D2F-7964-4BE0-A476-FDDAAE5190F3}"/>
    <cellStyle name="40 % - Accent1 8 3" xfId="236" xr:uid="{B6BE7B29-6B3E-49F3-AFB4-E1E41C735671}"/>
    <cellStyle name="40 % - Accent1 9 2" xfId="237" xr:uid="{C81A2808-D559-45A1-A831-A7A1BC4C6E31}"/>
    <cellStyle name="40 % - Accent1 9 3" xfId="238" xr:uid="{EDEFB70F-BE6B-4B6B-8983-552FA5FAAAB6}"/>
    <cellStyle name="40 % - Accent2 10 2" xfId="239" xr:uid="{6A42C2C3-AFCA-45B6-A9D3-76DBAE356D37}"/>
    <cellStyle name="40 % - Accent2 10 3" xfId="240" xr:uid="{0CCFBEF0-C6D1-4AA0-9F43-44B6F242436C}"/>
    <cellStyle name="40 % - Accent2 11 2" xfId="241" xr:uid="{70CC9679-3E79-4ECA-90D8-84A226388281}"/>
    <cellStyle name="40 % - Accent2 11 3" xfId="242" xr:uid="{88A0A34F-D8E2-451C-8C79-7C5FA3DAFA52}"/>
    <cellStyle name="40 % - Accent2 12 2" xfId="243" xr:uid="{39CF9240-3A68-40BB-B49B-8C812DB5622B}"/>
    <cellStyle name="40 % - Accent2 12 3" xfId="244" xr:uid="{96F988AF-BB93-4730-B9EC-9C8FD6D2817D}"/>
    <cellStyle name="40 % - Accent2 13 2" xfId="245" xr:uid="{C0EFE654-965B-4A63-AC64-43ACDCB70372}"/>
    <cellStyle name="40 % - Accent2 13 3" xfId="246" xr:uid="{3A0C5B0F-0393-4224-8342-25D647AD46D7}"/>
    <cellStyle name="40 % - Accent2 14 2" xfId="247" xr:uid="{99E9CF63-131B-44D1-A1A7-923803C4CEC3}"/>
    <cellStyle name="40 % - Accent2 14 3" xfId="248" xr:uid="{CD7A88BA-5344-416C-B60E-90B1DF59C124}"/>
    <cellStyle name="40 % - Accent2 15 2" xfId="249" xr:uid="{76334799-7BBD-4C64-9B45-956B7709717A}"/>
    <cellStyle name="40 % - Accent2 15 3" xfId="250" xr:uid="{CD2BAB80-6652-4F4A-A365-129430FC46AE}"/>
    <cellStyle name="40 % - Accent2 16 2" xfId="251" xr:uid="{9FEF4186-F2BB-4DA1-B43B-77BC35A30A69}"/>
    <cellStyle name="40 % - Accent2 16 3" xfId="252" xr:uid="{20E25828-6248-44B5-912D-6927B827F52F}"/>
    <cellStyle name="40 % - Accent2 17 2" xfId="253" xr:uid="{10D6471F-B062-47BA-A690-671745CB034F}"/>
    <cellStyle name="40 % - Accent2 17 3" xfId="254" xr:uid="{B5FA2C2C-68FB-46EB-8D02-3905F5914DF1}"/>
    <cellStyle name="40 % - Accent2 2" xfId="1948" xr:uid="{C82CD796-84A3-41A7-847B-9BC9F911A37A}"/>
    <cellStyle name="40 % - Accent2 2 2" xfId="255" xr:uid="{5FBB32ED-76CF-46CC-91B8-AA4B707EFAFB}"/>
    <cellStyle name="40 % - Accent2 2 3" xfId="256" xr:uid="{49173D1C-9E4B-4A50-BEA2-75E7BCF31BC7}"/>
    <cellStyle name="40 % - Accent2 3 2" xfId="257" xr:uid="{3AC98107-DC66-4B0A-84B3-E00095AEAAE2}"/>
    <cellStyle name="40 % - Accent2 3 3" xfId="258" xr:uid="{549C789B-12B7-47D8-AB8E-1F19FDDA7AF5}"/>
    <cellStyle name="40 % - Accent2 4 2" xfId="259" xr:uid="{E5332BE0-D545-4B58-9D35-1D80D7366675}"/>
    <cellStyle name="40 % - Accent2 4 3" xfId="260" xr:uid="{BB96B3F0-3789-43DB-8156-3E3857031F60}"/>
    <cellStyle name="40 % - Accent2 5 2" xfId="261" xr:uid="{E5223012-0064-42B5-BA59-410F627F17CB}"/>
    <cellStyle name="40 % - Accent2 5 3" xfId="262" xr:uid="{969A77A0-1539-4166-90C0-BCB3E7E0A916}"/>
    <cellStyle name="40 % - Accent2 6 2" xfId="263" xr:uid="{2E837262-5718-47BE-A0B4-ADEE64029F42}"/>
    <cellStyle name="40 % - Accent2 6 3" xfId="264" xr:uid="{51B9D2F4-5F70-4827-8FC1-A3A842D0B6CE}"/>
    <cellStyle name="40 % - Accent2 7 2" xfId="265" xr:uid="{F8B9A976-F0F9-486A-9AA0-BA3FAAF17DDC}"/>
    <cellStyle name="40 % - Accent2 7 3" xfId="266" xr:uid="{27B26F32-69FD-4A4A-B4AA-4DFFBCB18274}"/>
    <cellStyle name="40 % - Accent2 8 2" xfId="267" xr:uid="{6D4E74D0-F7C0-4C96-A672-2B7A97348620}"/>
    <cellStyle name="40 % - Accent2 8 3" xfId="268" xr:uid="{A02894C0-EC51-4AF8-AD54-B58CA6372228}"/>
    <cellStyle name="40 % - Accent2 9 2" xfId="269" xr:uid="{28625ACA-DA06-4478-B723-BAF091A3F8ED}"/>
    <cellStyle name="40 % - Accent2 9 3" xfId="270" xr:uid="{0BDF7DB8-8419-4400-A4E1-40532001251E}"/>
    <cellStyle name="40 % - Accent3 10 2" xfId="271" xr:uid="{72B95CF8-3942-4B6C-92E8-428BD10B791D}"/>
    <cellStyle name="40 % - Accent3 10 3" xfId="272" xr:uid="{BDFF3F9F-181E-4656-A82D-C4018A857791}"/>
    <cellStyle name="40 % - Accent3 11 2" xfId="273" xr:uid="{9574C33B-42E9-449E-B24B-04C6286DD19A}"/>
    <cellStyle name="40 % - Accent3 11 3" xfId="274" xr:uid="{336C2002-F52E-48F7-80A3-9F422265BEE7}"/>
    <cellStyle name="40 % - Accent3 12 2" xfId="275" xr:uid="{DEE59FF2-9731-440A-80D5-5510B8CC14C1}"/>
    <cellStyle name="40 % - Accent3 12 3" xfId="276" xr:uid="{2C4E3A2E-994D-4366-8F0B-AF844C14D166}"/>
    <cellStyle name="40 % - Accent3 13 2" xfId="277" xr:uid="{D87D6498-89D4-4452-B42F-17B7AA25D375}"/>
    <cellStyle name="40 % - Accent3 13 3" xfId="278" xr:uid="{65023BE8-F16A-4545-AAEC-B046B6C8E351}"/>
    <cellStyle name="40 % - Accent3 14 2" xfId="279" xr:uid="{27ADFF4A-CDC8-4A8A-A34E-E92B4486651C}"/>
    <cellStyle name="40 % - Accent3 14 3" xfId="280" xr:uid="{D37CC9EC-B5C1-41C3-A52C-322756646C70}"/>
    <cellStyle name="40 % - Accent3 15 2" xfId="281" xr:uid="{DF8F9BA9-2176-4CB0-80F7-F4CAF1F149FC}"/>
    <cellStyle name="40 % - Accent3 15 3" xfId="282" xr:uid="{1388C4D3-27D0-41D6-8CA7-E156CB2C2E8A}"/>
    <cellStyle name="40 % - Accent3 16 2" xfId="283" xr:uid="{2FBFA213-7568-43EB-8D17-CD0A81850A00}"/>
    <cellStyle name="40 % - Accent3 16 3" xfId="284" xr:uid="{C64F05F5-5AC3-484D-A163-FA625469CFFB}"/>
    <cellStyle name="40 % - Accent3 17 2" xfId="285" xr:uid="{3FCB8C9D-A177-424D-A809-D64D1B29A95D}"/>
    <cellStyle name="40 % - Accent3 17 3" xfId="286" xr:uid="{03CCAC94-5C74-4523-A9AB-3526F06BC264}"/>
    <cellStyle name="40 % - Accent3 2" xfId="1952" xr:uid="{310685C1-D5EF-4465-AA77-DBB0B992F686}"/>
    <cellStyle name="40 % - Accent3 2 2" xfId="287" xr:uid="{F3782C68-CA80-4809-9446-2BDF8A3E749C}"/>
    <cellStyle name="40 % - Accent3 2 3" xfId="288" xr:uid="{8BD78044-3331-4FFE-87A3-A610182DB4AB}"/>
    <cellStyle name="40 % - Accent3 3 2" xfId="289" xr:uid="{9EA4B097-38F4-4443-B408-69CEA41EB023}"/>
    <cellStyle name="40 % - Accent3 3 3" xfId="290" xr:uid="{20288119-CA31-4D69-A2F1-BDEBA48C5F14}"/>
    <cellStyle name="40 % - Accent3 4 2" xfId="291" xr:uid="{1D67B95A-357C-42E9-85D6-E2197E859CE8}"/>
    <cellStyle name="40 % - Accent3 4 3" xfId="292" xr:uid="{A05E00A2-0FCD-499A-BA18-F58706D7D756}"/>
    <cellStyle name="40 % - Accent3 5 2" xfId="293" xr:uid="{73044F15-F799-41E2-A6CE-823D35DC1269}"/>
    <cellStyle name="40 % - Accent3 5 3" xfId="294" xr:uid="{295CF84D-5E96-4D80-9529-827A6959F68B}"/>
    <cellStyle name="40 % - Accent3 6 2" xfId="295" xr:uid="{C97282E2-23A0-473C-9FCA-2E71E521F7D6}"/>
    <cellStyle name="40 % - Accent3 6 3" xfId="296" xr:uid="{0571427A-E2ED-4DEF-A4CD-64D22E36CB24}"/>
    <cellStyle name="40 % - Accent3 7 2" xfId="297" xr:uid="{002F137C-DC93-459F-B0B0-658F6D1560D8}"/>
    <cellStyle name="40 % - Accent3 7 3" xfId="298" xr:uid="{B1D13C91-8116-4284-83CA-A9F430E36512}"/>
    <cellStyle name="40 % - Accent3 8 2" xfId="299" xr:uid="{7F7D964E-FB10-4EF7-9C9E-A96751F49440}"/>
    <cellStyle name="40 % - Accent3 8 3" xfId="300" xr:uid="{AB976DDF-5B86-4DCA-B43C-C19CCD73FBD9}"/>
    <cellStyle name="40 % - Accent3 9 2" xfId="301" xr:uid="{AC282F4C-C22F-4876-A890-5C2907651283}"/>
    <cellStyle name="40 % - Accent3 9 3" xfId="302" xr:uid="{50C6673F-AF21-4DF8-9757-784042027EDF}"/>
    <cellStyle name="40 % - Accent4 10 2" xfId="303" xr:uid="{899C62C5-9E2E-453D-A215-3D339DC624F9}"/>
    <cellStyle name="40 % - Accent4 10 3" xfId="304" xr:uid="{73D3F8C3-B647-4BB5-9B17-F11A5CA3E2A5}"/>
    <cellStyle name="40 % - Accent4 11 2" xfId="305" xr:uid="{73160B73-D81C-4ED8-ABAF-0EEBE7D591B1}"/>
    <cellStyle name="40 % - Accent4 11 3" xfId="306" xr:uid="{FF53037C-B490-48B7-A582-3C5300ED1832}"/>
    <cellStyle name="40 % - Accent4 12 2" xfId="307" xr:uid="{58B27C3E-6867-4144-A44F-95FA1D9304FA}"/>
    <cellStyle name="40 % - Accent4 12 3" xfId="308" xr:uid="{2DC96D3F-0CA7-4FCA-B64D-2F5AB5870C8F}"/>
    <cellStyle name="40 % - Accent4 13 2" xfId="309" xr:uid="{393DCF6A-E88E-4761-B350-852005B0E81A}"/>
    <cellStyle name="40 % - Accent4 13 3" xfId="310" xr:uid="{7D83826E-2CF2-46C9-A418-510E79DCE497}"/>
    <cellStyle name="40 % - Accent4 14 2" xfId="311" xr:uid="{08D5D75A-C5FB-4B10-ADAF-E737BE439721}"/>
    <cellStyle name="40 % - Accent4 14 3" xfId="312" xr:uid="{10F45B75-2B2B-4E37-BDD8-F31A46E4C8E1}"/>
    <cellStyle name="40 % - Accent4 15 2" xfId="313" xr:uid="{B41D8B17-521A-4582-BE56-0779841D886A}"/>
    <cellStyle name="40 % - Accent4 15 3" xfId="314" xr:uid="{1550C38A-43A9-4349-8AB5-8CE9B650106F}"/>
    <cellStyle name="40 % - Accent4 16 2" xfId="315" xr:uid="{5EA16274-9B7B-4C02-A410-D14F71A667AD}"/>
    <cellStyle name="40 % - Accent4 16 3" xfId="316" xr:uid="{2133DAEF-B694-443A-B6FA-78A90FDEB0AC}"/>
    <cellStyle name="40 % - Accent4 17 2" xfId="317" xr:uid="{54B539AB-5D21-4DDA-9762-B0F448FF4642}"/>
    <cellStyle name="40 % - Accent4 17 3" xfId="318" xr:uid="{E291553B-DA5E-486E-976D-FDBD80475BF6}"/>
    <cellStyle name="40 % - Accent4 2" xfId="1956" xr:uid="{867DF57A-2066-41AE-8686-EE16CD1B3BCD}"/>
    <cellStyle name="40 % - Accent4 2 2" xfId="319" xr:uid="{0E29FC34-BF9D-431B-BB1A-6951226FAE29}"/>
    <cellStyle name="40 % - Accent4 2 3" xfId="320" xr:uid="{8DA69251-3C0B-42C9-B172-1297D533DD21}"/>
    <cellStyle name="40 % - Accent4 3 2" xfId="321" xr:uid="{8DE6E385-D7AA-41DB-AE8B-AD1517BB5AB6}"/>
    <cellStyle name="40 % - Accent4 3 3" xfId="322" xr:uid="{FAE080FF-6740-4E39-B31B-4FC06CD7B5B8}"/>
    <cellStyle name="40 % - Accent4 4 2" xfId="323" xr:uid="{1204D9E4-A839-47F5-A887-A1366B269468}"/>
    <cellStyle name="40 % - Accent4 4 3" xfId="324" xr:uid="{5EEFF65E-9370-44F9-9466-5530A694862E}"/>
    <cellStyle name="40 % - Accent4 5 2" xfId="325" xr:uid="{D3122D21-36DA-4CD5-AFD7-AC51440E534B}"/>
    <cellStyle name="40 % - Accent4 5 3" xfId="326" xr:uid="{561B70FC-D3A0-42FD-95C1-BE990603E4F0}"/>
    <cellStyle name="40 % - Accent4 6 2" xfId="327" xr:uid="{5303DBF5-9EDC-45C5-90F0-588653EE8DAC}"/>
    <cellStyle name="40 % - Accent4 6 3" xfId="328" xr:uid="{F7E0605E-B5D2-4DAC-BC92-B4D5A0933457}"/>
    <cellStyle name="40 % - Accent4 7 2" xfId="329" xr:uid="{0DF4778B-E900-43AB-BE23-168C68374D6E}"/>
    <cellStyle name="40 % - Accent4 7 3" xfId="330" xr:uid="{0CBB0E5F-3559-4E05-9FB3-470E05420542}"/>
    <cellStyle name="40 % - Accent4 8 2" xfId="331" xr:uid="{EAAA9BAA-4F76-40D4-A0EF-BAD8D96D4682}"/>
    <cellStyle name="40 % - Accent4 8 3" xfId="332" xr:uid="{30F1C978-335B-4638-9B7C-C6ED0F3B8BD9}"/>
    <cellStyle name="40 % - Accent4 9 2" xfId="333" xr:uid="{1D96738D-39A4-4C9E-99FD-0D9183EE9B57}"/>
    <cellStyle name="40 % - Accent4 9 3" xfId="334" xr:uid="{8CE4D2A9-7684-4310-A2B9-6DC6E61C367D}"/>
    <cellStyle name="40 % - Accent5 10 2" xfId="335" xr:uid="{AF23A5DF-7C84-4805-99B9-922A429787AB}"/>
    <cellStyle name="40 % - Accent5 10 3" xfId="336" xr:uid="{04345044-1964-4253-98E7-52BE788D47CD}"/>
    <cellStyle name="40 % - Accent5 11 2" xfId="337" xr:uid="{DEB34F9B-C26E-43A2-B866-9AF62A2CF93C}"/>
    <cellStyle name="40 % - Accent5 11 3" xfId="338" xr:uid="{8E3C6E52-934C-4196-ABAF-CF1B2B698588}"/>
    <cellStyle name="40 % - Accent5 12 2" xfId="339" xr:uid="{138D4961-74D1-4461-8819-80996D411992}"/>
    <cellStyle name="40 % - Accent5 12 3" xfId="340" xr:uid="{D289CC24-FF86-4BAC-9EA4-DB69897BC4C1}"/>
    <cellStyle name="40 % - Accent5 13 2" xfId="341" xr:uid="{655A236F-CB5D-4C26-94EE-DB97B93BD261}"/>
    <cellStyle name="40 % - Accent5 13 3" xfId="342" xr:uid="{FE3D97AE-AAF9-4386-8C98-6B24CA7C78A7}"/>
    <cellStyle name="40 % - Accent5 14 2" xfId="343" xr:uid="{3EBE0865-B52F-4FD2-A023-CAB992E7E14A}"/>
    <cellStyle name="40 % - Accent5 14 3" xfId="344" xr:uid="{8A9CD803-8BC2-47C6-9C39-7D68D9F99E00}"/>
    <cellStyle name="40 % - Accent5 15 2" xfId="345" xr:uid="{97A624F2-82A5-4E91-9E3B-D21D2D03AB3F}"/>
    <cellStyle name="40 % - Accent5 15 3" xfId="346" xr:uid="{8BA739BF-B13B-465E-8423-6FE182ACA8C9}"/>
    <cellStyle name="40 % - Accent5 16 2" xfId="347" xr:uid="{F78886DE-3876-4F06-BBEA-496902D139C7}"/>
    <cellStyle name="40 % - Accent5 16 3" xfId="348" xr:uid="{A62BC75A-ACFA-4687-BE25-27A83AC1F38E}"/>
    <cellStyle name="40 % - Accent5 17 2" xfId="349" xr:uid="{44FB03A3-2D26-460F-8681-0B65FC49BD4B}"/>
    <cellStyle name="40 % - Accent5 17 3" xfId="350" xr:uid="{A638E83C-785B-483C-93EA-81DAE262EB28}"/>
    <cellStyle name="40 % - Accent5 2" xfId="1960" xr:uid="{2AA07C60-DF49-497C-B039-D85DD10994CF}"/>
    <cellStyle name="40 % - Accent5 2 2" xfId="351" xr:uid="{052E4C97-03EB-4A9C-9AFC-D40E1CD51700}"/>
    <cellStyle name="40 % - Accent5 2 3" xfId="352" xr:uid="{06C8F732-C130-48FE-AF0E-94013A294FF1}"/>
    <cellStyle name="40 % - Accent5 3 2" xfId="353" xr:uid="{9A50AD7F-C553-4C6B-BAFC-366049AEAD00}"/>
    <cellStyle name="40 % - Accent5 3 3" xfId="354" xr:uid="{21DC6A47-B2E9-4156-B8C2-CC1CAA5AFF8E}"/>
    <cellStyle name="40 % - Accent5 4 2" xfId="355" xr:uid="{64B1C207-17D8-4714-AB8F-8F13781566B2}"/>
    <cellStyle name="40 % - Accent5 4 3" xfId="356" xr:uid="{6A3EED56-767C-459A-87E9-88552F401F35}"/>
    <cellStyle name="40 % - Accent5 5 2" xfId="357" xr:uid="{FAEFEED1-7171-4451-8370-0DD7C09C986F}"/>
    <cellStyle name="40 % - Accent5 5 3" xfId="358" xr:uid="{E0971C80-58E2-4C44-8D6D-3BEE0A2BFF33}"/>
    <cellStyle name="40 % - Accent5 6 2" xfId="359" xr:uid="{062BCD88-9C54-40B9-966B-B3C9AE62512A}"/>
    <cellStyle name="40 % - Accent5 6 3" xfId="360" xr:uid="{A7C7D534-5423-452C-BA87-5AE3D4188DC0}"/>
    <cellStyle name="40 % - Accent5 7 2" xfId="361" xr:uid="{155127C2-3883-4142-B00B-F94E45A99FB0}"/>
    <cellStyle name="40 % - Accent5 7 3" xfId="362" xr:uid="{5E2A635B-6391-4E1D-B4B2-4D6EEC1E8E08}"/>
    <cellStyle name="40 % - Accent5 8 2" xfId="363" xr:uid="{723A1E1D-9C29-4B19-A40B-BADC9A58E2C6}"/>
    <cellStyle name="40 % - Accent5 8 3" xfId="364" xr:uid="{96A0D23C-3A15-47BB-8B3C-FA39581E271F}"/>
    <cellStyle name="40 % - Accent5 9 2" xfId="365" xr:uid="{97AB34DE-7E55-4FDD-B70E-BD05CE86718A}"/>
    <cellStyle name="40 % - Accent5 9 3" xfId="366" xr:uid="{762090BB-6EF1-4456-AEE5-736763FDFBEA}"/>
    <cellStyle name="40 % - Accent6 10 2" xfId="367" xr:uid="{AF0900A7-1D1A-4DFB-B0C0-059215428D90}"/>
    <cellStyle name="40 % - Accent6 10 3" xfId="368" xr:uid="{A1BCFFA8-A084-4557-AD2F-019708125582}"/>
    <cellStyle name="40 % - Accent6 11 2" xfId="369" xr:uid="{D331F590-BAB5-4FAE-9851-9A2A16A8CEF5}"/>
    <cellStyle name="40 % - Accent6 11 3" xfId="370" xr:uid="{48E842AA-BB8D-4DC8-837A-F715F2326584}"/>
    <cellStyle name="40 % - Accent6 12 2" xfId="371" xr:uid="{B0E96554-D321-4C68-99AB-A2781D40FBCB}"/>
    <cellStyle name="40 % - Accent6 12 3" xfId="372" xr:uid="{5C0DFCD0-3E99-44E9-A1A7-6973721ED509}"/>
    <cellStyle name="40 % - Accent6 13 2" xfId="373" xr:uid="{AD6C8A41-CE2C-4E75-92A4-A24174521F63}"/>
    <cellStyle name="40 % - Accent6 13 3" xfId="374" xr:uid="{3BEE3306-0D26-4DAB-BABD-FCA9DB9A732F}"/>
    <cellStyle name="40 % - Accent6 14 2" xfId="375" xr:uid="{E95B0B69-922D-45BF-AE4E-6C722433549B}"/>
    <cellStyle name="40 % - Accent6 14 3" xfId="376" xr:uid="{79DCE243-C623-4CB4-848E-23ACCABB85CC}"/>
    <cellStyle name="40 % - Accent6 15 2" xfId="377" xr:uid="{85FE8039-7042-4388-9A1B-15856ACD4BB5}"/>
    <cellStyle name="40 % - Accent6 15 3" xfId="378" xr:uid="{31141654-4D23-469B-989B-FBA423A34F34}"/>
    <cellStyle name="40 % - Accent6 16 2" xfId="379" xr:uid="{832A844E-D19E-4450-95DB-66081F7A3C03}"/>
    <cellStyle name="40 % - Accent6 16 3" xfId="380" xr:uid="{F8375158-1A16-4D73-A156-2B77723CAFEF}"/>
    <cellStyle name="40 % - Accent6 17 2" xfId="381" xr:uid="{39857DE7-C5A2-441A-A8C8-60F88393AD98}"/>
    <cellStyle name="40 % - Accent6 17 3" xfId="382" xr:uid="{7B4C71E0-D613-4317-8E24-F1174ACBC532}"/>
    <cellStyle name="40 % - Accent6 2" xfId="1964" xr:uid="{547983F2-8FD5-4F0B-B4D0-E03DBC99A304}"/>
    <cellStyle name="40 % - Accent6 2 2" xfId="383" xr:uid="{827C9B58-9D9D-4C7C-B613-E33B80563A56}"/>
    <cellStyle name="40 % - Accent6 2 3" xfId="384" xr:uid="{56630D2B-E5BB-4C3C-900D-ACD4C21FA039}"/>
    <cellStyle name="40 % - Accent6 3 2" xfId="385" xr:uid="{6B9674C6-0F22-4642-850B-5E6DA483F755}"/>
    <cellStyle name="40 % - Accent6 3 3" xfId="386" xr:uid="{9139F0E8-5B3E-49B3-8247-F5A4CA244E3B}"/>
    <cellStyle name="40 % - Accent6 4 2" xfId="387" xr:uid="{28F812C3-9ED2-4FA2-AA4F-A8AE3B67AA61}"/>
    <cellStyle name="40 % - Accent6 4 3" xfId="388" xr:uid="{005E2557-FC6B-4402-9DC1-954511CD77E5}"/>
    <cellStyle name="40 % - Accent6 5 2" xfId="389" xr:uid="{86A98DD3-62E4-43D4-AE76-41FC95E51A0A}"/>
    <cellStyle name="40 % - Accent6 5 3" xfId="390" xr:uid="{0315E6C7-9798-4BC4-AE78-6CEEA884A1DA}"/>
    <cellStyle name="40 % - Accent6 6 2" xfId="391" xr:uid="{1C8BEE4A-0A5B-453F-8CF4-2C7BE87D1F4B}"/>
    <cellStyle name="40 % - Accent6 6 3" xfId="392" xr:uid="{6DCA45B4-1692-4817-9464-D1BA14C47888}"/>
    <cellStyle name="40 % - Accent6 7 2" xfId="393" xr:uid="{413E6327-0A37-4A3F-A049-A8A81AD98276}"/>
    <cellStyle name="40 % - Accent6 7 3" xfId="394" xr:uid="{5228CC39-6AE4-498E-B32A-8FA24C31D4A1}"/>
    <cellStyle name="40 % - Accent6 8 2" xfId="395" xr:uid="{83BD08B3-DCD4-4CAD-98AA-F0C50AF2E5EF}"/>
    <cellStyle name="40 % - Accent6 8 3" xfId="396" xr:uid="{DC3361E2-10D5-4592-946C-58ADDB462603}"/>
    <cellStyle name="40 % - Accent6 9 2" xfId="397" xr:uid="{51F75950-16C2-414A-B94B-480D5D0992BA}"/>
    <cellStyle name="40 % - Accent6 9 3" xfId="398" xr:uid="{9A803C36-C9E5-4A4F-9DF5-9E5CC859A3B2}"/>
    <cellStyle name="40% - 强调文字颜色 1" xfId="399" xr:uid="{8FEC8E75-DA3D-4728-9D5C-9C1213CE5951}"/>
    <cellStyle name="40% - 强调文字颜色 2" xfId="400" xr:uid="{520D457B-A721-4B15-98AE-10D584BE001E}"/>
    <cellStyle name="40% - 强调文字颜色 3" xfId="401" xr:uid="{55FA66A2-E4B3-410D-9281-741C6093DA92}"/>
    <cellStyle name="40% - 强调文字颜色 4" xfId="402" xr:uid="{E0D8579B-23CB-4228-9D21-800430F9AC62}"/>
    <cellStyle name="40% - 强调文字颜色 5" xfId="403" xr:uid="{1688D2E5-8F19-48C1-8040-D8AA348CA079}"/>
    <cellStyle name="40% - 强调文字颜色 6" xfId="404" xr:uid="{AC7D901A-86F0-4DC0-B1BB-E619B5CA707E}"/>
    <cellStyle name="60 % - Accent1 10 2" xfId="405" xr:uid="{B3F89B4E-E593-48DC-906D-62A6265D7452}"/>
    <cellStyle name="60 % - Accent1 10 3" xfId="406" xr:uid="{88AEE99D-DFCD-463B-B54E-EC101F017951}"/>
    <cellStyle name="60 % - Accent1 11 2" xfId="407" xr:uid="{68142D98-2841-4A1A-9F46-5B99E0815846}"/>
    <cellStyle name="60 % - Accent1 11 3" xfId="408" xr:uid="{79C74007-C44B-44E6-A64D-7E026FCECA9E}"/>
    <cellStyle name="60 % - Accent1 12 2" xfId="409" xr:uid="{368B5477-F855-4B06-B13E-E5FB2154242E}"/>
    <cellStyle name="60 % - Accent1 12 3" xfId="410" xr:uid="{456973E7-76A6-4233-AF6A-AD97141CE357}"/>
    <cellStyle name="60 % - Accent1 13 2" xfId="411" xr:uid="{2E8A3284-67FA-4AC5-A594-F23042D15C4B}"/>
    <cellStyle name="60 % - Accent1 13 3" xfId="412" xr:uid="{66E23DD2-EBA5-46DB-924D-EC15765CE308}"/>
    <cellStyle name="60 % - Accent1 14 2" xfId="413" xr:uid="{A5CB4AB5-27FB-4B09-A4C8-8393D6E39BB6}"/>
    <cellStyle name="60 % - Accent1 14 3" xfId="414" xr:uid="{80719F77-27D1-4419-86B8-B26B0E6C1DC3}"/>
    <cellStyle name="60 % - Accent1 15 2" xfId="415" xr:uid="{F4EE298A-A74C-4BC4-AB8A-CD791C2D4611}"/>
    <cellStyle name="60 % - Accent1 15 3" xfId="416" xr:uid="{2456AFBD-7EB3-4DE7-A511-8E279A8B97CF}"/>
    <cellStyle name="60 % - Accent1 16 2" xfId="417" xr:uid="{6A338332-4F41-4C43-8675-1BCB109C5B66}"/>
    <cellStyle name="60 % - Accent1 16 3" xfId="418" xr:uid="{26322005-4BBD-45D8-AE09-FF564954BE68}"/>
    <cellStyle name="60 % - Accent1 17 2" xfId="419" xr:uid="{9C5816C0-7FCE-4F3E-BDB6-ADD26F4AC4CE}"/>
    <cellStyle name="60 % - Accent1 17 3" xfId="420" xr:uid="{4BAB02A4-B565-4295-A0EC-5F70E8562CF0}"/>
    <cellStyle name="60 % - Accent1 2" xfId="1945" xr:uid="{42D56AFA-A0C4-4A29-ACC2-D7BC0CD92B13}"/>
    <cellStyle name="60 % - Accent1 2 2" xfId="421" xr:uid="{04236D6A-AA74-43F9-9A55-B67BF45CE60E}"/>
    <cellStyle name="60 % - Accent1 2 3" xfId="422" xr:uid="{FE2DFDF9-FF61-4B5C-806F-4FFDA948CF3B}"/>
    <cellStyle name="60 % - Accent1 3 2" xfId="423" xr:uid="{36138C04-E147-468E-8667-28CD7463B784}"/>
    <cellStyle name="60 % - Accent1 3 3" xfId="424" xr:uid="{9AF23B70-5B80-4760-8BB4-A6CDCA70E9C9}"/>
    <cellStyle name="60 % - Accent1 4 2" xfId="425" xr:uid="{D130481A-0363-4F55-A5B3-79967771BC53}"/>
    <cellStyle name="60 % - Accent1 4 3" xfId="426" xr:uid="{F6CBEE35-1F42-4B93-8FB6-C2F59A4D1F74}"/>
    <cellStyle name="60 % - Accent1 5 2" xfId="427" xr:uid="{69BAB55A-B2D1-4B3F-9227-30568FB36BCF}"/>
    <cellStyle name="60 % - Accent1 5 3" xfId="428" xr:uid="{32C1EC01-8D7A-42A7-9A03-5F5FBE18C5D8}"/>
    <cellStyle name="60 % - Accent1 6 2" xfId="429" xr:uid="{F8CCD4EA-1209-4E04-9D0B-EBA1CC8A017B}"/>
    <cellStyle name="60 % - Accent1 6 3" xfId="430" xr:uid="{34C78EBC-C292-4297-A922-81BDF5857D61}"/>
    <cellStyle name="60 % - Accent1 7 2" xfId="431" xr:uid="{9F0824A0-6F70-43E4-BAF2-5AD58DA41187}"/>
    <cellStyle name="60 % - Accent1 7 3" xfId="432" xr:uid="{95F6AD8C-5A99-40A4-9B53-8F2B60685D98}"/>
    <cellStyle name="60 % - Accent1 8 2" xfId="433" xr:uid="{F932EE40-4CAD-4A93-B399-01A653A7978E}"/>
    <cellStyle name="60 % - Accent1 8 3" xfId="434" xr:uid="{7CDA1471-06F4-4B14-BF4F-9AFDD2727687}"/>
    <cellStyle name="60 % - Accent1 9 2" xfId="435" xr:uid="{8BA47123-F91E-407E-9885-BC25DC6F0190}"/>
    <cellStyle name="60 % - Accent1 9 3" xfId="436" xr:uid="{47CA4CC1-30D3-4CEE-818B-5EF5F547F26C}"/>
    <cellStyle name="60 % - Accent2 10 2" xfId="437" xr:uid="{C4CDBC3A-CC90-4070-BB7E-1021BC50583D}"/>
    <cellStyle name="60 % - Accent2 10 3" xfId="438" xr:uid="{54E1F76F-5735-413E-8EAA-173AAB19D52B}"/>
    <cellStyle name="60 % - Accent2 11 2" xfId="439" xr:uid="{E1090594-5082-45B6-91DE-411701B90DA7}"/>
    <cellStyle name="60 % - Accent2 11 3" xfId="440" xr:uid="{51ACBA39-31C2-4474-AD5D-D3E1C68569DD}"/>
    <cellStyle name="60 % - Accent2 12 2" xfId="441" xr:uid="{5DDAE7EA-1122-4025-B6EF-A50A39D79117}"/>
    <cellStyle name="60 % - Accent2 12 3" xfId="442" xr:uid="{C9E3876F-E049-4F33-8269-19D939DA2281}"/>
    <cellStyle name="60 % - Accent2 13 2" xfId="443" xr:uid="{284EB51F-49E4-4D75-8847-DAC86FF1CA1B}"/>
    <cellStyle name="60 % - Accent2 13 3" xfId="444" xr:uid="{CEF2CA9B-302B-4231-BCC1-EB03EBC1C730}"/>
    <cellStyle name="60 % - Accent2 14 2" xfId="445" xr:uid="{0E8181C9-6A67-470E-960A-63CCF5A4B75D}"/>
    <cellStyle name="60 % - Accent2 14 3" xfId="446" xr:uid="{5B936B0E-8C35-4A06-A0D4-C19809FC7620}"/>
    <cellStyle name="60 % - Accent2 15 2" xfId="447" xr:uid="{51440E3B-0F12-45A6-AF81-4CE0506680B5}"/>
    <cellStyle name="60 % - Accent2 15 3" xfId="448" xr:uid="{B699B21A-E86A-41CC-821C-210CCE8B174C}"/>
    <cellStyle name="60 % - Accent2 16 2" xfId="449" xr:uid="{E1980ACD-3004-4CA6-8CA6-40841D9231C6}"/>
    <cellStyle name="60 % - Accent2 16 3" xfId="450" xr:uid="{D459A9D6-2012-4698-95FD-1D2D38075010}"/>
    <cellStyle name="60 % - Accent2 17 2" xfId="451" xr:uid="{DE5C1141-6900-458B-8296-9B9241E5312A}"/>
    <cellStyle name="60 % - Accent2 17 3" xfId="452" xr:uid="{D7778CD7-B230-481E-B740-7C653D680751}"/>
    <cellStyle name="60 % - Accent2 2" xfId="1949" xr:uid="{2762523D-A8FF-45AF-877B-16C2DBF98CDB}"/>
    <cellStyle name="60 % - Accent2 2 2" xfId="453" xr:uid="{29946FB2-8DA3-4346-832B-8DDA0752BD33}"/>
    <cellStyle name="60 % - Accent2 2 3" xfId="454" xr:uid="{E2E3B87C-7F94-4E9E-8F2E-F1DACF1FB723}"/>
    <cellStyle name="60 % - Accent2 3 2" xfId="455" xr:uid="{D4FB16A5-AD91-4598-AF54-22A80B9ACDC1}"/>
    <cellStyle name="60 % - Accent2 3 3" xfId="456" xr:uid="{A7AE0039-DCE0-4681-A18E-6308CFC78AB2}"/>
    <cellStyle name="60 % - Accent2 4 2" xfId="457" xr:uid="{E995EDEF-D1BE-4D84-AB46-309A6AC0C2D1}"/>
    <cellStyle name="60 % - Accent2 4 3" xfId="458" xr:uid="{CE4DEE53-572F-4EB0-9BBA-69BE44E313F8}"/>
    <cellStyle name="60 % - Accent2 5 2" xfId="459" xr:uid="{B9839162-A1DD-480A-88D3-82B5EEB7A9D1}"/>
    <cellStyle name="60 % - Accent2 5 3" xfId="460" xr:uid="{C70F65F6-705B-4436-8575-86D01E09A75D}"/>
    <cellStyle name="60 % - Accent2 6 2" xfId="461" xr:uid="{FA8F6C0B-D301-44C0-AD4A-5442C81D01F3}"/>
    <cellStyle name="60 % - Accent2 6 3" xfId="462" xr:uid="{6AC01617-2647-4FAE-A117-E187A9D022B5}"/>
    <cellStyle name="60 % - Accent2 7 2" xfId="463" xr:uid="{75B21F0C-5A67-40D9-B989-F2E85592EF6D}"/>
    <cellStyle name="60 % - Accent2 7 3" xfId="464" xr:uid="{A1666F84-355D-44BA-834F-41D09792BB82}"/>
    <cellStyle name="60 % - Accent2 8 2" xfId="465" xr:uid="{D900831B-7A96-4A4B-938D-7D6A5F4E9D20}"/>
    <cellStyle name="60 % - Accent2 8 3" xfId="466" xr:uid="{F88E2184-2EE3-4255-8183-FB11DC5267A4}"/>
    <cellStyle name="60 % - Accent2 9 2" xfId="467" xr:uid="{600D472B-C482-4A98-A377-12A38D367045}"/>
    <cellStyle name="60 % - Accent2 9 3" xfId="468" xr:uid="{8C72A593-E224-4BB1-A341-B2DBED78D9D3}"/>
    <cellStyle name="60 % - Accent3 10 2" xfId="469" xr:uid="{B8FBC350-6B1B-45AA-9BAA-5BA8B9ACA5EA}"/>
    <cellStyle name="60 % - Accent3 10 3" xfId="470" xr:uid="{6DAF604E-91A4-4A2F-B110-90BC05C43E04}"/>
    <cellStyle name="60 % - Accent3 11 2" xfId="471" xr:uid="{46C11D77-8796-4918-8109-2B6213DA1167}"/>
    <cellStyle name="60 % - Accent3 11 3" xfId="472" xr:uid="{ACBAC9BA-E649-4604-94ED-58FF26AEF829}"/>
    <cellStyle name="60 % - Accent3 12 2" xfId="473" xr:uid="{30E50518-8189-4E6D-B598-C477C9CC8258}"/>
    <cellStyle name="60 % - Accent3 12 3" xfId="474" xr:uid="{17FE31A6-4DC7-4426-AAA5-09715610253D}"/>
    <cellStyle name="60 % - Accent3 13 2" xfId="475" xr:uid="{D466F121-A41A-4C11-A619-B5F6487BB5AB}"/>
    <cellStyle name="60 % - Accent3 13 3" xfId="476" xr:uid="{62353248-1B98-473B-AE9B-6DEABE724BDB}"/>
    <cellStyle name="60 % - Accent3 14 2" xfId="477" xr:uid="{C11FF7B3-E8D9-4CA5-B7AC-4341EF58476D}"/>
    <cellStyle name="60 % - Accent3 14 3" xfId="478" xr:uid="{9ED6B162-79A8-4A59-BD9C-226671B847AE}"/>
    <cellStyle name="60 % - Accent3 15 2" xfId="479" xr:uid="{4AD106DE-D8CD-4BD6-AEA7-91572283DE17}"/>
    <cellStyle name="60 % - Accent3 15 3" xfId="480" xr:uid="{52EF7C8B-90A0-4C97-8E9B-F1BB94FDFF8A}"/>
    <cellStyle name="60 % - Accent3 16 2" xfId="481" xr:uid="{8B396829-D3D1-409B-8155-5B834DD52D04}"/>
    <cellStyle name="60 % - Accent3 16 3" xfId="482" xr:uid="{2E8308DD-E234-4DB9-9018-17679F89437C}"/>
    <cellStyle name="60 % - Accent3 17 2" xfId="483" xr:uid="{A3C30FBB-2B2A-4338-901D-9EA142B6A8EA}"/>
    <cellStyle name="60 % - Accent3 17 3" xfId="484" xr:uid="{2D78B0DB-165C-4EEE-91EF-B5150B1B1B6A}"/>
    <cellStyle name="60 % - Accent3 2" xfId="1953" xr:uid="{001484B7-FCA8-4D11-B46E-2DF30D649084}"/>
    <cellStyle name="60 % - Accent3 2 2" xfId="485" xr:uid="{A986ADCB-DB5A-4553-BAB1-AF81864855E6}"/>
    <cellStyle name="60 % - Accent3 2 3" xfId="486" xr:uid="{515A08CD-5A2C-480E-B329-29ED910FEA01}"/>
    <cellStyle name="60 % - Accent3 3 2" xfId="487" xr:uid="{C0BEF436-0152-46D7-B638-1DC9CC8DF972}"/>
    <cellStyle name="60 % - Accent3 3 3" xfId="488" xr:uid="{8FAD1C01-1A1B-4FF7-8191-21FF70CC7942}"/>
    <cellStyle name="60 % - Accent3 4 2" xfId="489" xr:uid="{AABC500C-F56C-4D37-BFCF-38D97BA6E733}"/>
    <cellStyle name="60 % - Accent3 4 3" xfId="490" xr:uid="{51051811-D2F4-4C15-99FD-C4E75262381B}"/>
    <cellStyle name="60 % - Accent3 5 2" xfId="491" xr:uid="{161274A3-6034-4B39-B4D2-36FBD5A9F8C9}"/>
    <cellStyle name="60 % - Accent3 5 3" xfId="492" xr:uid="{A70DF029-CFC5-42EE-867C-7F710CF06021}"/>
    <cellStyle name="60 % - Accent3 6 2" xfId="493" xr:uid="{DA5ECF74-B2A1-435F-AC73-AEA42A6E8630}"/>
    <cellStyle name="60 % - Accent3 6 3" xfId="494" xr:uid="{B2B7932F-66C0-4055-9234-B1A7EECED005}"/>
    <cellStyle name="60 % - Accent3 7 2" xfId="495" xr:uid="{652B776A-7CB4-4443-81B6-1D3A3250A3EC}"/>
    <cellStyle name="60 % - Accent3 7 3" xfId="496" xr:uid="{6A6174B3-6987-40BB-88BC-BBEBD6DC9B9E}"/>
    <cellStyle name="60 % - Accent3 8 2" xfId="497" xr:uid="{47215473-C46F-4282-9B05-68308A6E08B1}"/>
    <cellStyle name="60 % - Accent3 8 3" xfId="498" xr:uid="{711C97AE-B1E2-498C-AECB-9FFFE96FABD9}"/>
    <cellStyle name="60 % - Accent3 9 2" xfId="499" xr:uid="{380491D7-3072-42EF-86D0-A893E8F05143}"/>
    <cellStyle name="60 % - Accent3 9 3" xfId="500" xr:uid="{4C00BC1E-8E4D-44E9-925E-BC258A8318C7}"/>
    <cellStyle name="60 % - Accent4 10 2" xfId="501" xr:uid="{ED6CB143-9C4C-4AEE-863B-98334875FD1C}"/>
    <cellStyle name="60 % - Accent4 10 3" xfId="502" xr:uid="{96FEA551-9CDF-43DF-8245-BFB2302AF634}"/>
    <cellStyle name="60 % - Accent4 11 2" xfId="503" xr:uid="{C9002712-D425-46D5-8294-112F8F5171D8}"/>
    <cellStyle name="60 % - Accent4 11 3" xfId="504" xr:uid="{0B45B719-829C-4625-8F31-666D560C515C}"/>
    <cellStyle name="60 % - Accent4 12 2" xfId="505" xr:uid="{14EBB922-11E7-4855-9D56-220C3D11A44F}"/>
    <cellStyle name="60 % - Accent4 12 3" xfId="506" xr:uid="{7581034C-7B60-4E98-90B6-A80D7A658757}"/>
    <cellStyle name="60 % - Accent4 13 2" xfId="507" xr:uid="{EB8B6E1F-B1FC-45BD-90FA-90D4FE88F0BC}"/>
    <cellStyle name="60 % - Accent4 13 3" xfId="508" xr:uid="{12634B72-E873-4542-817B-6A85A2600193}"/>
    <cellStyle name="60 % - Accent4 14 2" xfId="509" xr:uid="{B85444D8-F3E1-4052-8879-10FCE1654825}"/>
    <cellStyle name="60 % - Accent4 14 3" xfId="510" xr:uid="{1BA4828B-18B4-403C-B827-DDF2FC1E409E}"/>
    <cellStyle name="60 % - Accent4 15 2" xfId="511" xr:uid="{747C0858-F090-4C66-9978-5AD815E98094}"/>
    <cellStyle name="60 % - Accent4 15 3" xfId="512" xr:uid="{31E38E63-DAE7-44A6-8D0F-7B8CACCCF7D9}"/>
    <cellStyle name="60 % - Accent4 16 2" xfId="513" xr:uid="{94FD9F14-8A52-470D-B500-A89B25A346EA}"/>
    <cellStyle name="60 % - Accent4 16 3" xfId="514" xr:uid="{DD8BCFB4-07BA-4186-94A2-15D95F69BAB0}"/>
    <cellStyle name="60 % - Accent4 17 2" xfId="515" xr:uid="{6D0F59F1-506F-4DF2-A373-DBCEAFD7465F}"/>
    <cellStyle name="60 % - Accent4 17 3" xfId="516" xr:uid="{E6BA14CC-59F4-4F5B-B405-C645B992D1CF}"/>
    <cellStyle name="60 % - Accent4 2" xfId="1957" xr:uid="{4886A472-6596-4054-84E9-0182C6126904}"/>
    <cellStyle name="60 % - Accent4 2 2" xfId="517" xr:uid="{D2603CDE-BB9A-4472-9D2F-5C79B11584CE}"/>
    <cellStyle name="60 % - Accent4 2 3" xfId="518" xr:uid="{D828237C-AA54-4DD4-A093-FE648A86AC3A}"/>
    <cellStyle name="60 % - Accent4 3 2" xfId="519" xr:uid="{DA4350FF-AC9C-4874-880B-DDF632F320E3}"/>
    <cellStyle name="60 % - Accent4 3 3" xfId="520" xr:uid="{E4A66000-8782-40B6-A8B5-A3F25526CE87}"/>
    <cellStyle name="60 % - Accent4 4 2" xfId="521" xr:uid="{4A9FFEF1-22DD-4B66-A3B5-5EDC5896B0FA}"/>
    <cellStyle name="60 % - Accent4 4 3" xfId="522" xr:uid="{030F8979-D690-4D74-9E1C-A4067D6675F7}"/>
    <cellStyle name="60 % - Accent4 5 2" xfId="523" xr:uid="{B2649531-C4F0-49AC-B847-6B70EC43B7E8}"/>
    <cellStyle name="60 % - Accent4 5 3" xfId="524" xr:uid="{08DB4FA2-2A0F-44EB-BDD8-9CE20AC0E37A}"/>
    <cellStyle name="60 % - Accent4 6 2" xfId="525" xr:uid="{21C208F2-6D43-44D0-913B-1B20BD707DAC}"/>
    <cellStyle name="60 % - Accent4 6 3" xfId="526" xr:uid="{BDE2D5D2-60B5-4A33-97EE-4FEA6DB4A890}"/>
    <cellStyle name="60 % - Accent4 7 2" xfId="527" xr:uid="{8E700CDD-28CD-4B00-ADDF-9BA0495E2212}"/>
    <cellStyle name="60 % - Accent4 7 3" xfId="528" xr:uid="{96DA4447-51B2-410D-8460-45AC15270216}"/>
    <cellStyle name="60 % - Accent4 8 2" xfId="529" xr:uid="{06503C67-1C56-4598-8C80-4C45642F5D3E}"/>
    <cellStyle name="60 % - Accent4 8 3" xfId="530" xr:uid="{5B585FBD-844C-4DBE-8741-B138AB643784}"/>
    <cellStyle name="60 % - Accent4 9 2" xfId="531" xr:uid="{0CFD7564-B57E-4B78-9EFE-259CFD2A3504}"/>
    <cellStyle name="60 % - Accent4 9 3" xfId="532" xr:uid="{9EE09AA7-D217-443D-99BB-400231D6D30F}"/>
    <cellStyle name="60 % - Accent5 10 2" xfId="533" xr:uid="{D9E93A3D-F74C-4A14-A732-C154F5112194}"/>
    <cellStyle name="60 % - Accent5 10 3" xfId="534" xr:uid="{F83C2DAC-B8D3-45CF-B348-1BED3B6833AF}"/>
    <cellStyle name="60 % - Accent5 11 2" xfId="535" xr:uid="{404F8CA9-54A1-42FB-8AD5-833CDEB52F61}"/>
    <cellStyle name="60 % - Accent5 11 3" xfId="536" xr:uid="{D7D14A30-7813-40F4-84C6-35EA783BC8A3}"/>
    <cellStyle name="60 % - Accent5 12 2" xfId="537" xr:uid="{89205C07-2A35-4586-8BD4-56F05B47D00B}"/>
    <cellStyle name="60 % - Accent5 12 3" xfId="538" xr:uid="{20414A34-3B7F-4BC7-9A60-27E836BC5930}"/>
    <cellStyle name="60 % - Accent5 13 2" xfId="539" xr:uid="{47D99EA1-56B5-4907-80CD-AFECF13B3965}"/>
    <cellStyle name="60 % - Accent5 13 3" xfId="540" xr:uid="{6D89C385-1F22-446E-904B-D9F6220F1A2C}"/>
    <cellStyle name="60 % - Accent5 14 2" xfId="541" xr:uid="{C7A73A20-C1DC-4009-89C2-4DBAD2F32443}"/>
    <cellStyle name="60 % - Accent5 14 3" xfId="542" xr:uid="{4B730DAC-C2F5-4B60-9815-BFEA69EA2ABE}"/>
    <cellStyle name="60 % - Accent5 15 2" xfId="543" xr:uid="{FDF14A9C-5E26-4067-A8D9-173C6D3C843F}"/>
    <cellStyle name="60 % - Accent5 15 3" xfId="544" xr:uid="{2682182C-7ACA-46F7-8698-A2B24781732D}"/>
    <cellStyle name="60 % - Accent5 16 2" xfId="545" xr:uid="{D275110D-72F5-4F17-A3B4-F65DA9F67AC6}"/>
    <cellStyle name="60 % - Accent5 16 3" xfId="546" xr:uid="{93543039-6EDB-4AAF-8379-383C5904C33F}"/>
    <cellStyle name="60 % - Accent5 17 2" xfId="547" xr:uid="{9250A8A9-24CE-48DB-8417-8D72F08A55B6}"/>
    <cellStyle name="60 % - Accent5 17 3" xfId="548" xr:uid="{A90840C3-1414-4C0E-ACB6-C4227DA264AA}"/>
    <cellStyle name="60 % - Accent5 2" xfId="1961" xr:uid="{4D65A257-ADBE-4E50-B703-1406DD5C279E}"/>
    <cellStyle name="60 % - Accent5 2 2" xfId="549" xr:uid="{E8B1FFF4-E27A-44B3-9B95-283CEA9F7C21}"/>
    <cellStyle name="60 % - Accent5 2 3" xfId="550" xr:uid="{3C3E872D-598B-4253-8407-2E3D531FD4C1}"/>
    <cellStyle name="60 % - Accent5 3 2" xfId="551" xr:uid="{7754C8D4-0121-4071-873B-064089E630E2}"/>
    <cellStyle name="60 % - Accent5 3 3" xfId="552" xr:uid="{89EE96B7-8620-4E9F-ABC4-A15B56B4E80C}"/>
    <cellStyle name="60 % - Accent5 4 2" xfId="553" xr:uid="{212380A0-A65B-4C41-AAF8-BE2E2E59B284}"/>
    <cellStyle name="60 % - Accent5 4 3" xfId="554" xr:uid="{91D5B3E6-BBCD-4501-A0E7-83C6F1473D18}"/>
    <cellStyle name="60 % - Accent5 5 2" xfId="555" xr:uid="{DE212216-2685-4E05-B15D-B8B8092AFA66}"/>
    <cellStyle name="60 % - Accent5 5 3" xfId="556" xr:uid="{0EF7BAC4-95D5-4085-A41B-A778A4BDE68F}"/>
    <cellStyle name="60 % - Accent5 6 2" xfId="557" xr:uid="{13F68575-09FD-46F2-8F0C-5075AFC80FB9}"/>
    <cellStyle name="60 % - Accent5 6 3" xfId="558" xr:uid="{C4B1AD08-5B3C-401A-9D4C-65F3536334B8}"/>
    <cellStyle name="60 % - Accent5 7 2" xfId="559" xr:uid="{2E42366C-EF1C-4678-BA21-089E401EDBF6}"/>
    <cellStyle name="60 % - Accent5 7 3" xfId="560" xr:uid="{4790DFF7-E3B4-49A7-B5B0-422EF1408C7F}"/>
    <cellStyle name="60 % - Accent5 8 2" xfId="561" xr:uid="{6E4065B8-E09D-4BBC-8762-A91C025B426B}"/>
    <cellStyle name="60 % - Accent5 8 3" xfId="562" xr:uid="{A7638A6F-C1AF-4A7E-9282-EFAEEF2F5E36}"/>
    <cellStyle name="60 % - Accent5 9 2" xfId="563" xr:uid="{BED94B98-6D90-4DA6-9CF5-EA9CF505E970}"/>
    <cellStyle name="60 % - Accent5 9 3" xfId="564" xr:uid="{7C5D2847-4D5C-4468-869E-BDA1613918FD}"/>
    <cellStyle name="60 % - Accent6 10 2" xfId="565" xr:uid="{0E656D48-53B8-499F-A523-AD566CF017EA}"/>
    <cellStyle name="60 % - Accent6 10 3" xfId="566" xr:uid="{85DD62BB-BD43-410F-A626-BF83F1BD9F67}"/>
    <cellStyle name="60 % - Accent6 11 2" xfId="567" xr:uid="{5ADE654F-CE22-4063-8359-1E0BD5783A31}"/>
    <cellStyle name="60 % - Accent6 11 3" xfId="568" xr:uid="{CC58F511-303E-469F-B4E3-879A88C0BBB7}"/>
    <cellStyle name="60 % - Accent6 12 2" xfId="569" xr:uid="{86A4631C-2FE6-4AE2-8BA7-B6F3B81DE0B8}"/>
    <cellStyle name="60 % - Accent6 12 3" xfId="570" xr:uid="{9D6EB026-9449-4E2C-9337-DE0EB3B6A68B}"/>
    <cellStyle name="60 % - Accent6 13 2" xfId="571" xr:uid="{0D05AB76-173C-4FEF-8BF5-F6B671627E79}"/>
    <cellStyle name="60 % - Accent6 13 3" xfId="572" xr:uid="{CB19D125-848A-4469-BCD8-4532B821E316}"/>
    <cellStyle name="60 % - Accent6 14 2" xfId="573" xr:uid="{EDC50DFE-B082-4FDC-8B16-1EA14C5C0D16}"/>
    <cellStyle name="60 % - Accent6 14 3" xfId="574" xr:uid="{CE60DA91-FD18-4957-9E69-16842679C0DB}"/>
    <cellStyle name="60 % - Accent6 15 2" xfId="575" xr:uid="{C3BC1BE5-BE5B-4556-AC4F-7D70CC3326D1}"/>
    <cellStyle name="60 % - Accent6 15 3" xfId="576" xr:uid="{10DD8F77-EAFC-4153-8978-E8B42F4767A8}"/>
    <cellStyle name="60 % - Accent6 16 2" xfId="577" xr:uid="{4671E97F-A225-4FFD-9658-FD6F40CF4E5C}"/>
    <cellStyle name="60 % - Accent6 16 3" xfId="578" xr:uid="{838BDE3F-F45A-4662-8F7C-9B8A65351A5F}"/>
    <cellStyle name="60 % - Accent6 17 2" xfId="579" xr:uid="{B3360723-38AB-417A-BF0C-5B8C7F662DDF}"/>
    <cellStyle name="60 % - Accent6 17 3" xfId="580" xr:uid="{56860292-395C-44D3-928F-FDEEA34140BE}"/>
    <cellStyle name="60 % - Accent6 2" xfId="1965" xr:uid="{E7F7E6E0-37D4-4659-B95E-BD8C6467A7CD}"/>
    <cellStyle name="60 % - Accent6 2 2" xfId="581" xr:uid="{E1BA82CF-9C9B-490F-B092-A4648AD087B8}"/>
    <cellStyle name="60 % - Accent6 2 3" xfId="582" xr:uid="{7B976E38-F915-4F93-AB55-452889A98EA1}"/>
    <cellStyle name="60 % - Accent6 3 2" xfId="583" xr:uid="{B668A872-1E75-4251-B040-D289C0BCBEAE}"/>
    <cellStyle name="60 % - Accent6 3 3" xfId="584" xr:uid="{1B86B495-4593-4BE6-9615-BBC9446A6258}"/>
    <cellStyle name="60 % - Accent6 4 2" xfId="585" xr:uid="{40B95E2D-C946-4AE6-BF70-7A8175D4ECE7}"/>
    <cellStyle name="60 % - Accent6 4 3" xfId="586" xr:uid="{EA5F69DA-E3FC-494C-A4D9-58ED90D5686F}"/>
    <cellStyle name="60 % - Accent6 5 2" xfId="587" xr:uid="{E4244D13-A32C-488B-B637-77B8DFBD2C05}"/>
    <cellStyle name="60 % - Accent6 5 3" xfId="588" xr:uid="{B9E0109E-70D9-4D88-97EE-9936B74A0F09}"/>
    <cellStyle name="60 % - Accent6 6 2" xfId="589" xr:uid="{6AA127E6-4613-4C6A-9A67-46D32DEB1FDD}"/>
    <cellStyle name="60 % - Accent6 6 3" xfId="590" xr:uid="{25E30BC7-EAD5-4C95-A62E-4099D4EDAE18}"/>
    <cellStyle name="60 % - Accent6 7 2" xfId="591" xr:uid="{3B65B400-E1A2-441F-8601-3247AB8D895F}"/>
    <cellStyle name="60 % - Accent6 7 3" xfId="592" xr:uid="{7BE2A39D-F695-4722-BD20-ADEA4029495A}"/>
    <cellStyle name="60 % - Accent6 8 2" xfId="593" xr:uid="{258818DC-93B9-44C1-9558-1EC38DFEA68D}"/>
    <cellStyle name="60 % - Accent6 8 3" xfId="594" xr:uid="{9F7F2383-9C95-4D41-A574-EB0FEF48E48E}"/>
    <cellStyle name="60 % - Accent6 9 2" xfId="595" xr:uid="{3374D3F9-F9D7-4273-9D0A-6848A62094FE}"/>
    <cellStyle name="60 % - Accent6 9 3" xfId="596" xr:uid="{9EC229D7-2362-4B42-94D3-2DD55DE4AC12}"/>
    <cellStyle name="60% - 强调文字颜色 1" xfId="597" xr:uid="{36BB68D7-2089-44F7-9D7D-A80E7BEFB34F}"/>
    <cellStyle name="60% - 强调文字颜色 2" xfId="598" xr:uid="{40CF82C5-6C45-4F54-A02F-D665ED6FD503}"/>
    <cellStyle name="60% - 强调文字颜色 3" xfId="599" xr:uid="{DCBA1897-35A2-4F78-8ADF-92378AFDD7A7}"/>
    <cellStyle name="60% - 强调文字颜色 4" xfId="600" xr:uid="{70052B6C-7C0A-4BC3-A7DC-7D877CAC155C}"/>
    <cellStyle name="60% - 强调文字颜色 5" xfId="601" xr:uid="{382CA7B0-DF23-40C1-AE65-C2E76E0F279C}"/>
    <cellStyle name="60% - 强调文字颜色 6" xfId="602" xr:uid="{47E0569B-776E-4A94-A53E-09192AB1BCA7}"/>
    <cellStyle name="Accent1 10 2" xfId="603" xr:uid="{9510EF63-A975-4978-807A-05FC2B159BF0}"/>
    <cellStyle name="Accent1 10 3" xfId="604" xr:uid="{E1A06DEB-68FC-4807-B3F3-910C5682FC71}"/>
    <cellStyle name="Accent1 11 2" xfId="605" xr:uid="{490A94E5-18F1-433C-97D3-F0F8B3BEB749}"/>
    <cellStyle name="Accent1 11 3" xfId="606" xr:uid="{00F25252-09C3-4BD6-8D0C-C69711651B0D}"/>
    <cellStyle name="Accent1 12 2" xfId="607" xr:uid="{69E8485C-3C11-4D49-85D8-B5A2927000FE}"/>
    <cellStyle name="Accent1 12 3" xfId="608" xr:uid="{6A09E1EE-7458-4975-B5D1-5D0F0F2927EC}"/>
    <cellStyle name="Accent1 13 2" xfId="609" xr:uid="{6A54C167-F485-461F-99BB-76A10B7A5F7B}"/>
    <cellStyle name="Accent1 13 3" xfId="610" xr:uid="{A58CD3FD-0CF1-48CF-854B-77DDC1AB5FE6}"/>
    <cellStyle name="Accent1 14 2" xfId="611" xr:uid="{DE6111AA-7CEB-4F74-B7EA-37422A3EE4DD}"/>
    <cellStyle name="Accent1 14 3" xfId="612" xr:uid="{EFD6640D-1051-4B93-B3D9-9062E0AFC6A9}"/>
    <cellStyle name="Accent1 15 2" xfId="613" xr:uid="{98CD4189-09A7-4CAC-B2AF-BBFACFE8EE63}"/>
    <cellStyle name="Accent1 15 3" xfId="614" xr:uid="{E2AFFF49-72C5-4D2C-A930-1D5222197921}"/>
    <cellStyle name="Accent1 16 2" xfId="615" xr:uid="{784AED51-923A-4CF3-8D5F-33836FF071B5}"/>
    <cellStyle name="Accent1 16 3" xfId="616" xr:uid="{E7600325-3778-4D0B-812D-0C3483C87F4C}"/>
    <cellStyle name="Accent1 17 2" xfId="617" xr:uid="{EFD2F1BE-1F7A-4CB9-89D7-9BBE018056A3}"/>
    <cellStyle name="Accent1 17 3" xfId="618" xr:uid="{D8BC2A24-597A-4839-B64B-F41B482CB84A}"/>
    <cellStyle name="Accent1 2" xfId="1942" xr:uid="{3F102AC9-5A06-4067-A538-58BAAC71FE5D}"/>
    <cellStyle name="Accent1 2 2" xfId="619" xr:uid="{BA028588-9D01-47C0-A6BA-A1E52B7107C3}"/>
    <cellStyle name="Accent1 2 3" xfId="620" xr:uid="{D66680AE-7DF9-42A3-9DA4-EC9CF0E29872}"/>
    <cellStyle name="Accent1 3 2" xfId="621" xr:uid="{0EB301A8-E8D2-45FA-8336-300E54C61B8E}"/>
    <cellStyle name="Accent1 3 3" xfId="622" xr:uid="{D0915B28-7170-458F-AE7B-28C07DC7DAE8}"/>
    <cellStyle name="Accent1 4 2" xfId="623" xr:uid="{60F9A8AD-14B3-43C0-A630-C5BD53F110BB}"/>
    <cellStyle name="Accent1 4 3" xfId="624" xr:uid="{2EF734CE-6075-4182-A783-FC1A99ECB4E3}"/>
    <cellStyle name="Accent1 5 2" xfId="625" xr:uid="{47998E1B-3D37-4AF0-B173-B4326F698DC3}"/>
    <cellStyle name="Accent1 5 3" xfId="626" xr:uid="{AAF168C0-46D6-491F-9302-247F257651CC}"/>
    <cellStyle name="Accent1 6 2" xfId="627" xr:uid="{CAF60DA3-1477-4EC5-B6B3-841A74B69672}"/>
    <cellStyle name="Accent1 6 3" xfId="628" xr:uid="{50A94F92-376A-4BD7-ABBA-9A6557BA1720}"/>
    <cellStyle name="Accent1 7 2" xfId="629" xr:uid="{AD50D721-A3C4-4FD3-98A0-59A1F11C2F25}"/>
    <cellStyle name="Accent1 7 3" xfId="630" xr:uid="{23353308-458E-4795-B9C3-12093FB91F32}"/>
    <cellStyle name="Accent1 8 2" xfId="631" xr:uid="{0BCF8E08-41A4-422A-9C8B-7D0C28869C26}"/>
    <cellStyle name="Accent1 8 3" xfId="632" xr:uid="{8BFAC91A-848F-49F4-BF5B-F0A414E7C43A}"/>
    <cellStyle name="Accent1 9 2" xfId="633" xr:uid="{9F88E6F5-C17B-4C77-9692-6B679C0296AF}"/>
    <cellStyle name="Accent1 9 3" xfId="634" xr:uid="{310E68C7-C59C-474A-899A-59E1D9E909AA}"/>
    <cellStyle name="Accent2 10 2" xfId="635" xr:uid="{6BDB13D6-65A7-4CC3-B4C7-03E8CEF7FD5C}"/>
    <cellStyle name="Accent2 10 3" xfId="636" xr:uid="{06397713-D66E-4B47-8D63-998094D8F173}"/>
    <cellStyle name="Accent2 11 2" xfId="637" xr:uid="{04C1286F-9E1A-4F58-B457-B276010F789F}"/>
    <cellStyle name="Accent2 11 3" xfId="638" xr:uid="{1990B201-81DC-4AB2-B82F-DB11D87C0C4A}"/>
    <cellStyle name="Accent2 12 2" xfId="639" xr:uid="{30C2BA97-10DC-4CFE-8022-DE3B09DE4743}"/>
    <cellStyle name="Accent2 12 3" xfId="640" xr:uid="{33F09F89-4687-423C-B1EE-CC50AD007E50}"/>
    <cellStyle name="Accent2 13 2" xfId="641" xr:uid="{CC4AC707-FD9A-4384-9B78-B9AD2831ABB3}"/>
    <cellStyle name="Accent2 13 3" xfId="642" xr:uid="{7B5E59B7-6C8E-43E1-9810-79508A0F6B03}"/>
    <cellStyle name="Accent2 14 2" xfId="643" xr:uid="{064BE89B-7FD3-435B-BC0D-21E63314C34B}"/>
    <cellStyle name="Accent2 14 3" xfId="644" xr:uid="{933840A7-6BE0-4FBF-98EA-265B4E93F4A9}"/>
    <cellStyle name="Accent2 15 2" xfId="645" xr:uid="{AC56892D-CF62-4436-B5A1-E1E5DA2DF120}"/>
    <cellStyle name="Accent2 15 3" xfId="646" xr:uid="{ED695BB3-A4EE-488E-A791-7F715DFCF623}"/>
    <cellStyle name="Accent2 16 2" xfId="647" xr:uid="{D183B091-3812-4DA6-B8E3-50C0D2D0F0B0}"/>
    <cellStyle name="Accent2 16 3" xfId="648" xr:uid="{3FD9E251-8457-4053-9C6D-6A8306BDC0BE}"/>
    <cellStyle name="Accent2 17 2" xfId="649" xr:uid="{A4B65843-5637-4674-A6A2-521595F9703E}"/>
    <cellStyle name="Accent2 17 3" xfId="650" xr:uid="{A54DCF27-5442-4E26-A359-3261276726D6}"/>
    <cellStyle name="Accent2 2" xfId="1946" xr:uid="{D2DCD4AF-CB80-4EA5-BFB4-4AE936AD60AA}"/>
    <cellStyle name="Accent2 2 2" xfId="651" xr:uid="{5A3376FA-2B86-4B6A-85C1-D6F6F02057DC}"/>
    <cellStyle name="Accent2 2 3" xfId="652" xr:uid="{70E5D519-47A2-420B-BE7E-0F394E0B103A}"/>
    <cellStyle name="Accent2 3 2" xfId="653" xr:uid="{8FCC0EB3-A865-4D99-81A8-07630DAD9CEC}"/>
    <cellStyle name="Accent2 3 3" xfId="654" xr:uid="{8932574B-AC7D-4798-80EA-E537577BE5B2}"/>
    <cellStyle name="Accent2 4 2" xfId="655" xr:uid="{4F41F597-8C53-465E-BC3A-F64A6087EADB}"/>
    <cellStyle name="Accent2 4 3" xfId="656" xr:uid="{F71C4A44-7389-4421-8F5F-56B8331929BB}"/>
    <cellStyle name="Accent2 5 2" xfId="657" xr:uid="{2D39EB07-3F3A-4ABB-BBAD-CE35A0E2117A}"/>
    <cellStyle name="Accent2 5 3" xfId="658" xr:uid="{E36041EB-0985-40A7-8FC1-40BE70BF97BA}"/>
    <cellStyle name="Accent2 6 2" xfId="659" xr:uid="{3A5A1E3E-3049-4424-B661-AA6AF04EDF99}"/>
    <cellStyle name="Accent2 6 3" xfId="660" xr:uid="{07B14823-DDA3-49C3-9C76-26F08767756F}"/>
    <cellStyle name="Accent2 7 2" xfId="661" xr:uid="{92C5B33B-465F-4809-81BF-844E581060FD}"/>
    <cellStyle name="Accent2 7 3" xfId="662" xr:uid="{81C3E706-3620-4914-923A-67A9414BAF4B}"/>
    <cellStyle name="Accent2 8 2" xfId="663" xr:uid="{5B704394-17F5-4F94-853C-CE3C2561FB69}"/>
    <cellStyle name="Accent2 8 3" xfId="664" xr:uid="{A7F3AD64-30EA-4492-8B89-DC200E86C74B}"/>
    <cellStyle name="Accent2 9 2" xfId="665" xr:uid="{2CE55D20-7CBB-4CDA-BEE9-C2C87AF22CBA}"/>
    <cellStyle name="Accent2 9 3" xfId="666" xr:uid="{AA0F9748-F941-498D-824A-98B9F2FB00B4}"/>
    <cellStyle name="Accent3 10 2" xfId="667" xr:uid="{1B296687-B0B4-494D-BFA6-6E3FEA68B313}"/>
    <cellStyle name="Accent3 10 3" xfId="668" xr:uid="{286AEEDF-7962-470A-A09F-D2F54BF2323C}"/>
    <cellStyle name="Accent3 11 2" xfId="669" xr:uid="{8A546BC4-85C5-4C8D-8E75-EDB89AA1721D}"/>
    <cellStyle name="Accent3 11 3" xfId="670" xr:uid="{2B5B7F2C-A51D-4675-9F17-9756FDAD725E}"/>
    <cellStyle name="Accent3 12 2" xfId="671" xr:uid="{B81F2DD7-9FD1-4F54-9742-14F906992F33}"/>
    <cellStyle name="Accent3 12 3" xfId="672" xr:uid="{C2D797EC-0293-4951-B592-2CB6DDBBD930}"/>
    <cellStyle name="Accent3 13 2" xfId="673" xr:uid="{A93054B7-FD19-4708-A7A9-7C17104DF390}"/>
    <cellStyle name="Accent3 13 3" xfId="674" xr:uid="{A1AD06F2-BF29-477E-962F-E616FD58992F}"/>
    <cellStyle name="Accent3 14 2" xfId="675" xr:uid="{E49AE4B0-824B-40C3-9ACD-3436481B0681}"/>
    <cellStyle name="Accent3 14 3" xfId="676" xr:uid="{26B4409B-2088-49EB-8C2B-AFEA5DE76A8E}"/>
    <cellStyle name="Accent3 15 2" xfId="677" xr:uid="{258612E9-8889-4EBA-9ACA-1B159D4766F3}"/>
    <cellStyle name="Accent3 15 3" xfId="678" xr:uid="{8848B7D6-7262-411C-94D5-CD358652F728}"/>
    <cellStyle name="Accent3 16 2" xfId="679" xr:uid="{FB15CAB4-67FF-4A21-A886-32C44BACF3FD}"/>
    <cellStyle name="Accent3 16 3" xfId="680" xr:uid="{29DE48CB-0597-4B4E-A6BF-934F8CCAEF9E}"/>
    <cellStyle name="Accent3 17 2" xfId="681" xr:uid="{607B227D-85C0-4C62-B386-A318F09BC435}"/>
    <cellStyle name="Accent3 17 3" xfId="682" xr:uid="{940BA92F-86F5-4061-B6A7-C470CE6FD6DA}"/>
    <cellStyle name="Accent3 2" xfId="1950" xr:uid="{1074A132-E328-40E8-B3B9-F018D7E799A3}"/>
    <cellStyle name="Accent3 2 2" xfId="683" xr:uid="{30D490EB-2EB4-444E-A979-3A3D55C9F85C}"/>
    <cellStyle name="Accent3 2 3" xfId="684" xr:uid="{B53BEBE6-3B2B-454B-88C3-DF0F4665FD58}"/>
    <cellStyle name="Accent3 3 2" xfId="685" xr:uid="{16605335-D3E1-40F1-B04F-E16CBAF437DE}"/>
    <cellStyle name="Accent3 3 3" xfId="686" xr:uid="{58D6F54C-7827-44C7-9E11-E906F21F7F19}"/>
    <cellStyle name="Accent3 4 2" xfId="687" xr:uid="{B3A02EBF-D89A-433E-A6B1-DB658016B094}"/>
    <cellStyle name="Accent3 4 3" xfId="688" xr:uid="{0078B8B5-9A67-44E0-AE63-234D8FC48A62}"/>
    <cellStyle name="Accent3 5 2" xfId="689" xr:uid="{4B711BD2-E5B0-49C4-AFDC-83C9DBAF1B53}"/>
    <cellStyle name="Accent3 5 3" xfId="690" xr:uid="{86E4BF1D-91E6-4E7C-9E82-FDCCFC9233A5}"/>
    <cellStyle name="Accent3 6 2" xfId="691" xr:uid="{9F773F4F-91D3-4D1F-A3E2-8CA874C61BA8}"/>
    <cellStyle name="Accent3 6 3" xfId="692" xr:uid="{E05BBAEA-51C8-4237-A9D2-5793DDD16412}"/>
    <cellStyle name="Accent3 7 2" xfId="693" xr:uid="{EEC044C9-801E-4EBF-94E1-F703865E62C7}"/>
    <cellStyle name="Accent3 7 3" xfId="694" xr:uid="{02E09A5D-D77C-45A3-B232-8007FC628868}"/>
    <cellStyle name="Accent3 8 2" xfId="695" xr:uid="{E894B77B-E5D8-4EF7-9608-305C77565B8F}"/>
    <cellStyle name="Accent3 8 3" xfId="696" xr:uid="{FEA4942E-5C5D-424B-B8E7-021618549F91}"/>
    <cellStyle name="Accent3 9 2" xfId="697" xr:uid="{24BD2EA7-385A-48F2-B7E0-C374F7E3C10A}"/>
    <cellStyle name="Accent3 9 3" xfId="698" xr:uid="{E99DBC98-7375-4AC2-9E0B-AC9E05E70B7D}"/>
    <cellStyle name="Accent4 10 2" xfId="699" xr:uid="{04E3E275-4E9F-4D55-BB05-CE5517B372D3}"/>
    <cellStyle name="Accent4 10 3" xfId="700" xr:uid="{502C0E81-5200-47EC-B13D-3D2C906E9552}"/>
    <cellStyle name="Accent4 11 2" xfId="701" xr:uid="{51F00DD6-B5B5-4415-9383-43E4655A5687}"/>
    <cellStyle name="Accent4 11 3" xfId="702" xr:uid="{5EC107DD-BEE5-4018-BAF1-7F7A6D7A2AF5}"/>
    <cellStyle name="Accent4 12 2" xfId="703" xr:uid="{F2FE84AD-B350-472B-B5F8-942B556D1A33}"/>
    <cellStyle name="Accent4 12 3" xfId="704" xr:uid="{20390113-BD1F-4237-B747-E99C1F60074A}"/>
    <cellStyle name="Accent4 13 2" xfId="705" xr:uid="{274A76E5-4113-4887-AEB8-9A19279A6616}"/>
    <cellStyle name="Accent4 13 3" xfId="706" xr:uid="{D5B3344F-8443-46D2-A126-2ED7C899BF2D}"/>
    <cellStyle name="Accent4 14 2" xfId="707" xr:uid="{FA17FDE5-767F-456A-8431-F99494F3A30B}"/>
    <cellStyle name="Accent4 14 3" xfId="708" xr:uid="{ABE32580-6AF7-4700-A935-E8A08750159A}"/>
    <cellStyle name="Accent4 15 2" xfId="709" xr:uid="{26E89F7F-8F70-4CEB-B75F-BF7506F64A3A}"/>
    <cellStyle name="Accent4 15 3" xfId="710" xr:uid="{AB5AA9DD-96DA-44E0-B43E-4A3052702F63}"/>
    <cellStyle name="Accent4 16 2" xfId="711" xr:uid="{75108C10-735D-413D-B82C-11697D54BA99}"/>
    <cellStyle name="Accent4 16 3" xfId="712" xr:uid="{7A7A57E2-BBA4-4B52-AB93-D33EBC2BC236}"/>
    <cellStyle name="Accent4 17 2" xfId="713" xr:uid="{0B12E963-2CB8-4CDD-9657-8F60045CFC99}"/>
    <cellStyle name="Accent4 17 3" xfId="714" xr:uid="{FBA59BAC-2B65-42D9-9D34-A58A60996395}"/>
    <cellStyle name="Accent4 2" xfId="1954" xr:uid="{A296AB75-A667-4937-9397-803F88BF994A}"/>
    <cellStyle name="Accent4 2 2" xfId="715" xr:uid="{77C768C8-FF7C-44DE-A84F-68640DB465D3}"/>
    <cellStyle name="Accent4 2 3" xfId="716" xr:uid="{EB8F3A6D-1437-4651-8E2E-182EC85DB4B5}"/>
    <cellStyle name="Accent4 3 2" xfId="717" xr:uid="{C605EE33-025F-4E88-B1F4-A4E720115100}"/>
    <cellStyle name="Accent4 3 3" xfId="718" xr:uid="{F6167A3A-7883-4996-A953-81D12E83CCD8}"/>
    <cellStyle name="Accent4 4 2" xfId="719" xr:uid="{12743CE6-BC8A-4637-BAD2-4456D3D3576C}"/>
    <cellStyle name="Accent4 4 3" xfId="720" xr:uid="{6A03B3AE-67E4-4294-8C95-EC3B76570247}"/>
    <cellStyle name="Accent4 5 2" xfId="721" xr:uid="{CE632B37-BFF2-456C-AB85-458426812E0C}"/>
    <cellStyle name="Accent4 5 3" xfId="722" xr:uid="{9E788686-8AD5-4287-B2F6-E34C27ED9593}"/>
    <cellStyle name="Accent4 6 2" xfId="723" xr:uid="{E9AEE37C-056A-4A79-B3E9-6DD887000E69}"/>
    <cellStyle name="Accent4 6 3" xfId="724" xr:uid="{BC8E4733-034F-40E9-9C33-DEFB831F99C8}"/>
    <cellStyle name="Accent4 7 2" xfId="725" xr:uid="{BFD561F6-0638-474D-9A72-8837D333EF50}"/>
    <cellStyle name="Accent4 7 3" xfId="726" xr:uid="{D9F89B66-D9BE-49DE-A2EC-D0F4A947EA0E}"/>
    <cellStyle name="Accent4 8 2" xfId="727" xr:uid="{F68C1364-6DA6-433F-AFF9-2CC0DFDBCFCB}"/>
    <cellStyle name="Accent4 8 3" xfId="728" xr:uid="{9F26D1B0-BE6E-4E9E-9581-F3EF68D67928}"/>
    <cellStyle name="Accent4 9 2" xfId="729" xr:uid="{35BBB512-38B2-4912-80A5-2280A8439B9F}"/>
    <cellStyle name="Accent4 9 3" xfId="730" xr:uid="{1DBABBC7-CD3F-4635-B776-D6215BE8143B}"/>
    <cellStyle name="Accent5 10 2" xfId="731" xr:uid="{AF1EF750-B132-4A72-8757-7CC3188C4FAB}"/>
    <cellStyle name="Accent5 10 3" xfId="732" xr:uid="{C12044E7-5038-4EEF-A2AE-C7013E2976C0}"/>
    <cellStyle name="Accent5 11 2" xfId="733" xr:uid="{402F7263-143F-4BD2-98F1-599EADBA8A8B}"/>
    <cellStyle name="Accent5 11 3" xfId="734" xr:uid="{58B8C8E7-5F6F-4AA5-9E81-EE440B3D6636}"/>
    <cellStyle name="Accent5 12 2" xfId="735" xr:uid="{E19D3BDF-7A7F-4C43-B36A-866A06BD3AE0}"/>
    <cellStyle name="Accent5 12 3" xfId="736" xr:uid="{079D2784-3409-4CF1-848B-21CDFA16D4A7}"/>
    <cellStyle name="Accent5 13 2" xfId="737" xr:uid="{EA31D2D9-490E-434D-BD17-2FBA203233CF}"/>
    <cellStyle name="Accent5 13 3" xfId="738" xr:uid="{D9C16B1C-3786-439D-8031-96257AE0D79F}"/>
    <cellStyle name="Accent5 14 2" xfId="739" xr:uid="{A6BB9518-870F-4B0D-AC7F-2C65FC14CD8F}"/>
    <cellStyle name="Accent5 14 3" xfId="740" xr:uid="{39AE3826-D07C-4591-A701-DE3BE38B91F7}"/>
    <cellStyle name="Accent5 15 2" xfId="741" xr:uid="{BE782BA2-18DC-4E35-98C0-8EDD0A53431F}"/>
    <cellStyle name="Accent5 15 3" xfId="742" xr:uid="{306354B6-A805-4911-B062-A6D2A652517F}"/>
    <cellStyle name="Accent5 16 2" xfId="743" xr:uid="{8D40536F-E531-46A8-87B3-F09EA0933AAB}"/>
    <cellStyle name="Accent5 16 3" xfId="744" xr:uid="{3B0C5265-CAC4-47BC-B1F9-5BABB237C344}"/>
    <cellStyle name="Accent5 17 2" xfId="745" xr:uid="{CF61EBFD-5670-4620-A6AD-EB0471C80FB4}"/>
    <cellStyle name="Accent5 17 3" xfId="746" xr:uid="{C0F0C7E2-D7E5-42E1-91BE-8D2357745D96}"/>
    <cellStyle name="Accent5 2" xfId="1958" xr:uid="{CB057AA3-0F61-473A-9454-E7E7CFAE1700}"/>
    <cellStyle name="Accent5 2 2" xfId="747" xr:uid="{DA5DC0FB-BA45-4DCF-9257-499D48B100C3}"/>
    <cellStyle name="Accent5 2 3" xfId="748" xr:uid="{6F478162-70EB-4B18-89CA-4FDB05CF0FFA}"/>
    <cellStyle name="Accent5 3 2" xfId="749" xr:uid="{0277D8A8-CB1F-4E6E-9289-D625C0457607}"/>
    <cellStyle name="Accent5 3 3" xfId="750" xr:uid="{4686F05D-7B85-4FDA-B923-75DD5C2DFCD9}"/>
    <cellStyle name="Accent5 4 2" xfId="751" xr:uid="{DD29165C-F369-4F1D-8F47-AA6D0CFEDBF8}"/>
    <cellStyle name="Accent5 4 3" xfId="752" xr:uid="{36333811-A086-4098-98D4-0460193B8AD8}"/>
    <cellStyle name="Accent5 5 2" xfId="753" xr:uid="{CD96A9F0-DD19-49E6-A146-E8CF89D250D1}"/>
    <cellStyle name="Accent5 5 3" xfId="754" xr:uid="{889850EB-4AA0-48AB-8867-BD196CCE961A}"/>
    <cellStyle name="Accent5 6 2" xfId="755" xr:uid="{B5177842-1F4F-4A36-97B8-7B0B1B3C4AF9}"/>
    <cellStyle name="Accent5 6 3" xfId="756" xr:uid="{34258268-CECA-4557-A5EA-6CAD031DAC2D}"/>
    <cellStyle name="Accent5 7 2" xfId="757" xr:uid="{B50468D3-8386-4E81-B76E-8D211A70969D}"/>
    <cellStyle name="Accent5 7 3" xfId="758" xr:uid="{6B3308F0-1045-40B1-A171-2AAA1A5AC749}"/>
    <cellStyle name="Accent5 8 2" xfId="759" xr:uid="{B4ED99EB-30F6-46D4-AA81-C037CE33AC4D}"/>
    <cellStyle name="Accent5 8 3" xfId="760" xr:uid="{2612CD56-1C60-4E79-8BB1-4085DEFA43DE}"/>
    <cellStyle name="Accent5 9 2" xfId="761" xr:uid="{1F437A11-A3E9-4D45-86AB-61314D8AF573}"/>
    <cellStyle name="Accent5 9 3" xfId="762" xr:uid="{CEE2B89A-C6E5-41D1-92FB-D0B1081ED2BD}"/>
    <cellStyle name="Accent6 10 2" xfId="763" xr:uid="{5AD6EC5E-C30E-436C-AE77-AD576A24430F}"/>
    <cellStyle name="Accent6 10 3" xfId="764" xr:uid="{4A21A047-085B-47F0-A534-FABE71E9979D}"/>
    <cellStyle name="Accent6 11 2" xfId="765" xr:uid="{DEF2AB2D-2FB9-42D7-8C93-9259C3099174}"/>
    <cellStyle name="Accent6 11 3" xfId="766" xr:uid="{C475BC02-0FF3-4D51-91C2-00DC5407E79A}"/>
    <cellStyle name="Accent6 12 2" xfId="767" xr:uid="{C9A350C4-C7BB-42CE-8EC0-4E5860F7847C}"/>
    <cellStyle name="Accent6 12 3" xfId="768" xr:uid="{E4B0A2C6-D5E6-4E30-A250-82620BE31CB3}"/>
    <cellStyle name="Accent6 13 2" xfId="769" xr:uid="{6F2AD247-8212-4A51-B716-5CAD4A7808BC}"/>
    <cellStyle name="Accent6 13 3" xfId="770" xr:uid="{4E5F5B05-84DB-47EC-85B7-605F37903518}"/>
    <cellStyle name="Accent6 14 2" xfId="771" xr:uid="{1365CAA5-EFB4-4AA9-874A-23A10456552C}"/>
    <cellStyle name="Accent6 14 3" xfId="772" xr:uid="{14DADEAA-587F-4B95-8DD7-A38CF10128B0}"/>
    <cellStyle name="Accent6 15 2" xfId="773" xr:uid="{38AB3A86-6BBF-4413-A933-4501D69F39FD}"/>
    <cellStyle name="Accent6 15 3" xfId="774" xr:uid="{C5B48EB7-A81D-4158-870D-4FCCCFCB1F24}"/>
    <cellStyle name="Accent6 16 2" xfId="775" xr:uid="{8F523495-60A3-4697-A276-87E996D47B37}"/>
    <cellStyle name="Accent6 16 3" xfId="776" xr:uid="{9EFDA001-D96F-4C12-8622-1C85EB39EBBE}"/>
    <cellStyle name="Accent6 17 2" xfId="777" xr:uid="{38F5F4E2-A762-4543-BFD7-D8550BD66299}"/>
    <cellStyle name="Accent6 17 3" xfId="778" xr:uid="{2611864A-0E38-4F5C-A137-BBE344102447}"/>
    <cellStyle name="Accent6 2" xfId="1962" xr:uid="{37DD4746-D0C9-427E-AAA3-15DF876DF76B}"/>
    <cellStyle name="Accent6 2 2" xfId="779" xr:uid="{7D5FCD0F-892C-4627-A2D6-74BA36751100}"/>
    <cellStyle name="Accent6 2 3" xfId="780" xr:uid="{5DA0D7A2-718B-458B-A60D-3AF7D0C7B8B9}"/>
    <cellStyle name="Accent6 3 2" xfId="781" xr:uid="{1340A964-540C-48EE-866E-AF97BDD7DD91}"/>
    <cellStyle name="Accent6 3 3" xfId="782" xr:uid="{CD1DB5DE-2394-436E-985E-941B1C91BAF1}"/>
    <cellStyle name="Accent6 4 2" xfId="783" xr:uid="{6B371204-C7C4-47E7-A7F9-4C54ACD0CEC3}"/>
    <cellStyle name="Accent6 4 3" xfId="784" xr:uid="{934033D5-620A-4710-B7AC-5F84258F1269}"/>
    <cellStyle name="Accent6 5 2" xfId="785" xr:uid="{52345A24-5C48-4F94-B05D-D0F62414EC24}"/>
    <cellStyle name="Accent6 5 3" xfId="786" xr:uid="{1FBD5559-79A9-46E8-9619-E1E258D9B61D}"/>
    <cellStyle name="Accent6 6 2" xfId="787" xr:uid="{D66C5A7A-D6B7-4396-B961-D347FCAE1D6E}"/>
    <cellStyle name="Accent6 6 3" xfId="788" xr:uid="{E300C496-4D2C-4A7F-9351-06E12F500012}"/>
    <cellStyle name="Accent6 7 2" xfId="789" xr:uid="{ED05EA8E-799E-4AC8-BEA7-353D2B7DA538}"/>
    <cellStyle name="Accent6 7 3" xfId="790" xr:uid="{057DC55F-726B-41C3-A191-E1EF3C6AE7EF}"/>
    <cellStyle name="Accent6 8 2" xfId="791" xr:uid="{44A82DD7-255B-4B68-8EA6-AA457C18C348}"/>
    <cellStyle name="Accent6 8 3" xfId="792" xr:uid="{0ED9FA06-2FBE-46FB-A0FA-BEBCEC5C3505}"/>
    <cellStyle name="Accent6 9 2" xfId="793" xr:uid="{15536125-BB3A-41A0-9A49-0921008D5F6D}"/>
    <cellStyle name="Accent6 9 3" xfId="794" xr:uid="{EE58EC96-7BB3-4496-B00F-829737F3425D}"/>
    <cellStyle name="Avertissement 10 2" xfId="795" xr:uid="{E8F50A80-7F52-4BE3-A134-4DC3F7280AA2}"/>
    <cellStyle name="Avertissement 10 3" xfId="796" xr:uid="{5C3BDCA4-AE14-47DA-BF1C-06031EC6B542}"/>
    <cellStyle name="Avertissement 11 2" xfId="797" xr:uid="{A922B75A-9039-49A3-8BB2-6177C1CE35F8}"/>
    <cellStyle name="Avertissement 11 3" xfId="798" xr:uid="{2617D8F8-0398-4A9D-AFBC-C8D77306DA3A}"/>
    <cellStyle name="Avertissement 12 2" xfId="799" xr:uid="{7F2C69DD-A62B-47A9-B90B-19FF1EED183B}"/>
    <cellStyle name="Avertissement 12 3" xfId="800" xr:uid="{4E1C59F2-206A-494E-B2B4-FAFF6BEA03F5}"/>
    <cellStyle name="Avertissement 13 2" xfId="801" xr:uid="{CD58F938-9CDD-44A4-9168-B71DF8614661}"/>
    <cellStyle name="Avertissement 13 3" xfId="802" xr:uid="{D19CA28C-E72F-4B88-95C2-CF7629565C8E}"/>
    <cellStyle name="Avertissement 14 2" xfId="803" xr:uid="{0ECED9AC-32ED-487C-97BD-D077B010A309}"/>
    <cellStyle name="Avertissement 14 3" xfId="804" xr:uid="{ED6FF0D4-E838-4DFE-A9D0-D686FE35B72C}"/>
    <cellStyle name="Avertissement 15 2" xfId="805" xr:uid="{6834BAE4-69D2-42F3-A601-44AED774BD8E}"/>
    <cellStyle name="Avertissement 15 3" xfId="806" xr:uid="{B9FC8343-94F1-4591-9524-57D1E405DF70}"/>
    <cellStyle name="Avertissement 16 2" xfId="807" xr:uid="{BF195539-69E1-426A-BC66-0109B23A3F39}"/>
    <cellStyle name="Avertissement 16 3" xfId="808" xr:uid="{77EBC98C-BEAB-4D3B-B85A-C892DF516992}"/>
    <cellStyle name="Avertissement 17 2" xfId="809" xr:uid="{C8C4FC08-2107-45E5-BDB3-4FA69372432C}"/>
    <cellStyle name="Avertissement 17 3" xfId="810" xr:uid="{5B4B54BB-DB15-4911-8896-B5A6A9B0E55D}"/>
    <cellStyle name="Avertissement 2" xfId="1938" xr:uid="{028211A4-56E2-4DC4-BB9C-A513BEB580F8}"/>
    <cellStyle name="Avertissement 2 2" xfId="811" xr:uid="{91353955-178A-4FD3-AEE4-B71A9A57130B}"/>
    <cellStyle name="Avertissement 2 3" xfId="812" xr:uid="{E19EFACF-C9BA-4764-8E69-A9257C201037}"/>
    <cellStyle name="Avertissement 3 2" xfId="813" xr:uid="{92C12593-73AA-4666-917B-D3FE724B1122}"/>
    <cellStyle name="Avertissement 3 3" xfId="814" xr:uid="{1E24351C-2314-41B0-B4B6-C2064BD4B00C}"/>
    <cellStyle name="Avertissement 4 2" xfId="815" xr:uid="{2866A632-9AC8-4C3A-B8AE-BB3289816586}"/>
    <cellStyle name="Avertissement 4 3" xfId="816" xr:uid="{EA4DD929-01FC-41FD-B4C1-D95B5C5E33FC}"/>
    <cellStyle name="Avertissement 5 2" xfId="817" xr:uid="{32A006C3-B1C0-4923-9338-169E9CE7DDD4}"/>
    <cellStyle name="Avertissement 5 3" xfId="818" xr:uid="{BD5BAC42-4C19-4449-8907-C99213EC723C}"/>
    <cellStyle name="Avertissement 6 2" xfId="819" xr:uid="{D596D0BF-6268-441C-B4FC-A90754974E3D}"/>
    <cellStyle name="Avertissement 6 3" xfId="820" xr:uid="{8DB84EBF-272B-465D-A821-98F87CB0688E}"/>
    <cellStyle name="Avertissement 7 2" xfId="821" xr:uid="{7025848B-8310-4DB8-9B81-9BEF22E905FF}"/>
    <cellStyle name="Avertissement 7 3" xfId="822" xr:uid="{AE398E12-1146-4670-928B-80E2D87D46D0}"/>
    <cellStyle name="Avertissement 8 2" xfId="823" xr:uid="{AE96AF5D-7745-437F-AAB8-0D06FFE48395}"/>
    <cellStyle name="Avertissement 8 3" xfId="824" xr:uid="{315A706F-A726-44BD-A091-89A8778E1AFB}"/>
    <cellStyle name="Avertissement 9 2" xfId="825" xr:uid="{90ECD932-E000-444D-B088-50D3CBF99B47}"/>
    <cellStyle name="Avertissement 9 3" xfId="826" xr:uid="{96C47505-444D-4654-96A9-091778799C28}"/>
    <cellStyle name="Calcul 10 2" xfId="827" xr:uid="{E4DC733C-CD6B-4359-88CD-5984BEE12531}"/>
    <cellStyle name="Calcul 10 3" xfId="828" xr:uid="{15CEFD74-1F9A-40AC-B7D6-5925602F22D0}"/>
    <cellStyle name="Calcul 11 2" xfId="829" xr:uid="{7C9C53E5-DB00-439C-9690-185C3F5B85E6}"/>
    <cellStyle name="Calcul 11 3" xfId="830" xr:uid="{486F29F0-6755-4C52-A458-294969E709A4}"/>
    <cellStyle name="Calcul 12 2" xfId="831" xr:uid="{97D5EE33-E8DF-4B6A-933E-C922ED90280F}"/>
    <cellStyle name="Calcul 12 3" xfId="832" xr:uid="{F956DECE-07AB-478D-9E4C-C81EF410DD0F}"/>
    <cellStyle name="Calcul 13 2" xfId="833" xr:uid="{2191A6C9-469F-48F8-BF91-8AC7CF724393}"/>
    <cellStyle name="Calcul 13 3" xfId="834" xr:uid="{6E1EB6ED-F4FC-491B-810A-8B6271A66D57}"/>
    <cellStyle name="Calcul 14 2" xfId="835" xr:uid="{30F5B46E-5637-4290-B3E6-4339333CDC55}"/>
    <cellStyle name="Calcul 14 3" xfId="836" xr:uid="{25485B2E-C0FF-44C7-B368-31E040FE0E6C}"/>
    <cellStyle name="Calcul 15 2" xfId="837" xr:uid="{183218C2-6BFA-4FE9-A24D-12F0CF61CF18}"/>
    <cellStyle name="Calcul 15 3" xfId="838" xr:uid="{50FBCAEE-F6F4-4533-B148-0C4EF38B2737}"/>
    <cellStyle name="Calcul 16 2" xfId="839" xr:uid="{8B184018-9CC5-46D6-B14F-1451AAE6C8E6}"/>
    <cellStyle name="Calcul 16 3" xfId="840" xr:uid="{4DE55D3D-9F6B-4548-9DFB-2CF98472399C}"/>
    <cellStyle name="Calcul 17 2" xfId="841" xr:uid="{C536AEF3-D570-4830-BB91-4EDD50EDA2A2}"/>
    <cellStyle name="Calcul 17 3" xfId="842" xr:uid="{ED6E3EA6-F287-4FC3-ACC6-A1E768494080}"/>
    <cellStyle name="Calcul 2" xfId="1935" xr:uid="{5D975403-40A0-4716-9E4B-9A44BD53C8AA}"/>
    <cellStyle name="Calcul 2 2" xfId="843" xr:uid="{739195FE-22A2-473E-B97D-9885E4875792}"/>
    <cellStyle name="Calcul 2 3" xfId="844" xr:uid="{F2E2F317-D078-4577-BB27-7D9C1E76D7DA}"/>
    <cellStyle name="Calcul 3 2" xfId="845" xr:uid="{A9FC9085-883E-4009-9B9B-791ED9A7D66B}"/>
    <cellStyle name="Calcul 3 3" xfId="846" xr:uid="{AD534890-2399-43EB-9FF0-7C7D26B9736C}"/>
    <cellStyle name="Calcul 4 2" xfId="847" xr:uid="{09FC775C-EAB7-42FC-918F-98E4764B4646}"/>
    <cellStyle name="Calcul 4 3" xfId="848" xr:uid="{BAB24412-4648-43F0-BF07-3D34FE981BC2}"/>
    <cellStyle name="Calcul 5 2" xfId="849" xr:uid="{ADAEF608-8C4D-4735-A7E3-497857713D67}"/>
    <cellStyle name="Calcul 5 3" xfId="850" xr:uid="{82BA6F94-9B06-4F07-BBF1-EA8B7F9D8BE2}"/>
    <cellStyle name="Calcul 6 2" xfId="851" xr:uid="{E243C42C-D1C5-4725-A760-BC9F191D811F}"/>
    <cellStyle name="Calcul 6 3" xfId="852" xr:uid="{46402335-A60D-4816-BAFB-7F14A4903C35}"/>
    <cellStyle name="Calcul 7 2" xfId="853" xr:uid="{5D9E5707-7F0A-4B9A-A7C1-1657C6B26246}"/>
    <cellStyle name="Calcul 7 3" xfId="854" xr:uid="{94932F00-5A62-4FF3-B19B-E2E2E6E64F28}"/>
    <cellStyle name="Calcul 8 2" xfId="855" xr:uid="{B07BE060-D77F-46E9-8C5A-D3175BA9E180}"/>
    <cellStyle name="Calcul 8 3" xfId="856" xr:uid="{84D4822E-07C5-4F0E-B687-E497C957C049}"/>
    <cellStyle name="Calcul 9 2" xfId="857" xr:uid="{80304ACD-8C3C-4D7E-9B0C-9C66B971537E}"/>
    <cellStyle name="Calcul 9 3" xfId="858" xr:uid="{BA074AB8-8C54-4E37-B74D-6865789149E1}"/>
    <cellStyle name="Cellule liée 10 2" xfId="859" xr:uid="{F73C81B3-E497-4C61-B725-80F06EF9AE2F}"/>
    <cellStyle name="Cellule liée 10 3" xfId="860" xr:uid="{F829AE4A-B748-45D6-87A3-152E4B9D8AD8}"/>
    <cellStyle name="Cellule liée 11 2" xfId="861" xr:uid="{495CDE3B-5061-49AF-B982-B37712EB5FB3}"/>
    <cellStyle name="Cellule liée 11 3" xfId="862" xr:uid="{6B4698B3-1C30-47F0-901B-04FE188B1B50}"/>
    <cellStyle name="Cellule liée 12 2" xfId="863" xr:uid="{55AE2573-01BF-4880-9B22-95545FFF0A3D}"/>
    <cellStyle name="Cellule liée 12 3" xfId="864" xr:uid="{28C480F5-6632-4710-B2DC-04B661DB697B}"/>
    <cellStyle name="Cellule liée 13 2" xfId="865" xr:uid="{C7067956-D4B6-4E4B-801A-833C4EEB9699}"/>
    <cellStyle name="Cellule liée 13 3" xfId="866" xr:uid="{45D0B9A6-71B7-4BBF-AA56-BA82A71A8416}"/>
    <cellStyle name="Cellule liée 14 2" xfId="867" xr:uid="{C22D7852-05A7-4981-B8AB-2C99601681CD}"/>
    <cellStyle name="Cellule liée 14 3" xfId="868" xr:uid="{1805082F-105E-44FE-933D-A715055FFB76}"/>
    <cellStyle name="Cellule liée 15 2" xfId="869" xr:uid="{B933678C-3E81-4EB2-ADB3-AF02E1C6E57B}"/>
    <cellStyle name="Cellule liée 15 3" xfId="870" xr:uid="{7BE9955F-C0D4-40F1-8608-76D9A5B7F33E}"/>
    <cellStyle name="Cellule liée 16 2" xfId="871" xr:uid="{046F6DDC-08B3-46B6-84CB-0F2B4FACDA33}"/>
    <cellStyle name="Cellule liée 16 3" xfId="872" xr:uid="{5C1007E5-68E2-4D84-8469-CABD2177F35C}"/>
    <cellStyle name="Cellule liée 17 2" xfId="873" xr:uid="{B1BAC4CF-D06B-4775-9507-950BFBF26764}"/>
    <cellStyle name="Cellule liée 17 3" xfId="874" xr:uid="{FFC5E94F-6FC1-48C2-812C-C9212F26BB84}"/>
    <cellStyle name="Cellule liée 2" xfId="1936" xr:uid="{223DC2EC-74F7-44B6-AB17-75D55C4A4524}"/>
    <cellStyle name="Cellule liée 2 2" xfId="875" xr:uid="{17D2ED79-0594-49AB-9DCA-75FA13865DF1}"/>
    <cellStyle name="Cellule liée 2 3" xfId="876" xr:uid="{5F709A4F-3738-4A4C-BC27-A8ABB4E02CE0}"/>
    <cellStyle name="Cellule liée 3 2" xfId="877" xr:uid="{1B936667-70AF-4AD6-A547-06B8A7E9A2E6}"/>
    <cellStyle name="Cellule liée 3 3" xfId="878" xr:uid="{4B65A700-8605-4A44-BE38-B4AC59A62F3E}"/>
    <cellStyle name="Cellule liée 4 2" xfId="879" xr:uid="{7ED06831-239E-409A-83AC-D336321DC41A}"/>
    <cellStyle name="Cellule liée 4 3" xfId="880" xr:uid="{57FD7F52-358B-45D5-85D2-6114B764FC7D}"/>
    <cellStyle name="Cellule liée 5 2" xfId="881" xr:uid="{5CAF8C53-0167-43C0-A6E8-8F0C0B996BB8}"/>
    <cellStyle name="Cellule liée 5 3" xfId="882" xr:uid="{B3BA2B8A-31B6-4606-B918-7F51AB5D212A}"/>
    <cellStyle name="Cellule liée 6 2" xfId="883" xr:uid="{04544E7F-7E3B-4B4F-A0E8-BD9C7A1369B9}"/>
    <cellStyle name="Cellule liée 6 3" xfId="884" xr:uid="{640A4880-EB1D-41E5-9321-8773C67264F9}"/>
    <cellStyle name="Cellule liée 7 2" xfId="885" xr:uid="{F8EF543B-E3A0-4FA0-AE02-78B78E6877A7}"/>
    <cellStyle name="Cellule liée 7 3" xfId="886" xr:uid="{83F1B106-59C0-41F4-B9B1-9D702E7ADD67}"/>
    <cellStyle name="Cellule liée 8 2" xfId="887" xr:uid="{02378163-27D4-415F-A3D9-F7167A8F8D36}"/>
    <cellStyle name="Cellule liée 8 3" xfId="888" xr:uid="{C4A4A5D5-9581-47E1-8D2A-D14ECFE9A45A}"/>
    <cellStyle name="Cellule liée 9 2" xfId="889" xr:uid="{9D91EC13-2239-4C50-BD02-9E0A0C79515F}"/>
    <cellStyle name="Cellule liée 9 3" xfId="890" xr:uid="{0C6E2425-D08E-479B-B909-7A4731F37944}"/>
    <cellStyle name="Comma" xfId="1" builtinId="3"/>
    <cellStyle name="Comma 11" xfId="891" xr:uid="{BCAED2DD-2346-40CE-B34B-A3180F592F89}"/>
    <cellStyle name="Comma 2" xfId="892" xr:uid="{55A357E5-CEFE-4CE5-A93C-AA8824523AD9}"/>
    <cellStyle name="Comma 2 2" xfId="893" xr:uid="{DBB99BFD-ED44-4A42-9EB8-BD6123DBDE32}"/>
    <cellStyle name="Comma 3" xfId="894" xr:uid="{F6BAF26B-C82E-4610-9F91-52F74447D52C}"/>
    <cellStyle name="Comma 4" xfId="895" xr:uid="{EF28A498-CB18-4487-BD9B-BD6645BD907D}"/>
    <cellStyle name="Comma 5" xfId="997" xr:uid="{EF0DF972-16D5-4055-AE80-EE6F37D718C3}"/>
    <cellStyle name="Comma 6" xfId="1992" xr:uid="{22CCA615-BC31-42E9-A134-B52C2A8D83D3}"/>
    <cellStyle name="Commentaire 10 2" xfId="896" xr:uid="{80A1CFA7-BEF0-47C3-9A1B-0A21DABA78FE}"/>
    <cellStyle name="Commentaire 10 3" xfId="897" xr:uid="{1DDD07C0-6287-4A2A-9750-16BBAE58F96B}"/>
    <cellStyle name="Commentaire 11 2" xfId="898" xr:uid="{7360A97E-E935-451D-BF27-5823E6F1FB49}"/>
    <cellStyle name="Commentaire 11 3" xfId="899" xr:uid="{B13EAF6B-96A5-4A79-9179-5D0F9FF6FB97}"/>
    <cellStyle name="Commentaire 12 2" xfId="900" xr:uid="{EA24E626-8304-44FD-82DB-9DB48E812736}"/>
    <cellStyle name="Commentaire 12 3" xfId="901" xr:uid="{F5068E0B-4F25-4397-A2CC-C350A98DE19D}"/>
    <cellStyle name="Commentaire 13 2" xfId="902" xr:uid="{B3460F0B-5D36-4F44-A89F-1982CCD417CC}"/>
    <cellStyle name="Commentaire 13 3" xfId="903" xr:uid="{E386D8A6-15DE-4C94-BAF6-B51EEACFAFAE}"/>
    <cellStyle name="Commentaire 14 2" xfId="904" xr:uid="{1FE00FFB-2F82-4022-977D-5796F13DE6AF}"/>
    <cellStyle name="Commentaire 14 3" xfId="905" xr:uid="{50ADABF9-99DE-447E-AFCB-7DB9B7E42883}"/>
    <cellStyle name="Commentaire 15 2" xfId="906" xr:uid="{9B132F8F-5904-4688-9325-638E8595679F}"/>
    <cellStyle name="Commentaire 15 3" xfId="907" xr:uid="{1E1974B4-D878-4BFD-86E2-981A1AF8FD10}"/>
    <cellStyle name="Commentaire 16 2" xfId="908" xr:uid="{78B1FA8B-E980-433C-B6FE-015035773EF0}"/>
    <cellStyle name="Commentaire 16 3" xfId="909" xr:uid="{48083CD1-5EC0-4B17-B622-ACD6EE012E6A}"/>
    <cellStyle name="Commentaire 17 2" xfId="910" xr:uid="{9225C2EC-C171-4103-92F8-BE606D2D4568}"/>
    <cellStyle name="Commentaire 17 3" xfId="911" xr:uid="{557FBF00-52E9-494E-AE2A-2432373E1BC8}"/>
    <cellStyle name="Commentaire 2 2" xfId="912" xr:uid="{BE0A1B91-18E1-4BDC-BEE3-A798DDFEBD49}"/>
    <cellStyle name="Commentaire 2 3" xfId="913" xr:uid="{12E5F662-0947-4178-BA38-255536913C90}"/>
    <cellStyle name="Commentaire 3 2" xfId="914" xr:uid="{51258C64-475E-467C-9EF2-CA3C903B1D9B}"/>
    <cellStyle name="Commentaire 3 3" xfId="915" xr:uid="{9C86A335-1ACC-4D8E-A58A-5E0FCE80D44F}"/>
    <cellStyle name="Commentaire 4 2" xfId="916" xr:uid="{B743E1A4-1604-429B-99E1-8D767653B438}"/>
    <cellStyle name="Commentaire 4 3" xfId="917" xr:uid="{889A8FD7-CCFC-449C-B224-CC3B91520A68}"/>
    <cellStyle name="Commentaire 5 2" xfId="918" xr:uid="{937B69BD-A2B2-409B-8AFD-6284BDC1BCBB}"/>
    <cellStyle name="Commentaire 5 3" xfId="919" xr:uid="{83861868-9EA2-4B50-AD37-F3C093EF52C3}"/>
    <cellStyle name="Commentaire 6 2" xfId="920" xr:uid="{2102DA4D-3243-4A4F-91D4-BC73D5D84410}"/>
    <cellStyle name="Commentaire 6 3" xfId="921" xr:uid="{F8CDE009-F747-4D0E-B4C0-A3FAE6EEC18F}"/>
    <cellStyle name="Commentaire 7 2" xfId="922" xr:uid="{EFA376BA-69BC-46B4-BAC6-1E054207FD38}"/>
    <cellStyle name="Commentaire 7 3" xfId="923" xr:uid="{951B8FAE-F203-47DF-ACE8-7E1C26840E2C}"/>
    <cellStyle name="Commentaire 8 2" xfId="924" xr:uid="{EA3D00D6-8F3F-46B1-BD63-36C1B7D338ED}"/>
    <cellStyle name="Commentaire 8 3" xfId="925" xr:uid="{B255E48A-2655-4696-BC8F-D38CEE174244}"/>
    <cellStyle name="Commentaire 9 2" xfId="926" xr:uid="{625DE169-C8CE-44BE-B0C8-CF90D4725688}"/>
    <cellStyle name="Commentaire 9 3" xfId="927" xr:uid="{5E502DA6-DCB5-43C1-8106-56C96D61775C}"/>
    <cellStyle name="Entrée 10 2" xfId="928" xr:uid="{BAA352E4-E842-4105-BDED-1F3B7328D9E3}"/>
    <cellStyle name="Entrée 10 3" xfId="929" xr:uid="{8FAA5496-7BFE-447D-AE87-C7CEA998FB3A}"/>
    <cellStyle name="Entrée 11 2" xfId="930" xr:uid="{5420A29B-2AE2-410D-9A87-3C6E83E2DBAD}"/>
    <cellStyle name="Entrée 11 3" xfId="931" xr:uid="{68AFD2C1-2BE5-4F61-B413-29F3944ABA09}"/>
    <cellStyle name="Entrée 12 2" xfId="932" xr:uid="{5CE12B3E-4AA7-4F35-86A3-EA6E15DADDB6}"/>
    <cellStyle name="Entrée 12 3" xfId="933" xr:uid="{281416E1-0B14-49B4-9337-296BD12747F4}"/>
    <cellStyle name="Entrée 13 2" xfId="934" xr:uid="{441DEADF-FDC3-4D2D-98D0-7FE8ED8072DB}"/>
    <cellStyle name="Entrée 13 3" xfId="935" xr:uid="{BDC1B837-0172-4EC2-9219-155E68E4CC63}"/>
    <cellStyle name="Entrée 14 2" xfId="936" xr:uid="{62CAC0B7-BE1D-4DB9-8310-E13393210AB4}"/>
    <cellStyle name="Entrée 14 3" xfId="937" xr:uid="{482F3A7A-910D-435A-895C-8098D424CEC9}"/>
    <cellStyle name="Entrée 15 2" xfId="938" xr:uid="{B64410B9-72EF-4F0C-AEAD-46F0F7ADB322}"/>
    <cellStyle name="Entrée 15 3" xfId="939" xr:uid="{8EBA2C69-1479-4D8D-9716-3176B6AD3E30}"/>
    <cellStyle name="Entrée 16 2" xfId="940" xr:uid="{03547D99-3472-47EE-AE78-DA0BAE279B2A}"/>
    <cellStyle name="Entrée 16 3" xfId="941" xr:uid="{6D6CC476-5B74-4219-A156-37A67378B16C}"/>
    <cellStyle name="Entrée 17 2" xfId="942" xr:uid="{97EC3D27-D2F8-4A1E-A054-0630F49D15C0}"/>
    <cellStyle name="Entrée 17 3" xfId="943" xr:uid="{01BDF9DB-4EBE-48AA-8548-91EEBC547627}"/>
    <cellStyle name="Entrée 2" xfId="1933" xr:uid="{23B4BA01-1277-4622-AEE6-06A10F6FE956}"/>
    <cellStyle name="Entrée 2 2" xfId="944" xr:uid="{6BA5793B-1587-4C1F-BA58-CA19CB6198A4}"/>
    <cellStyle name="Entrée 2 3" xfId="945" xr:uid="{1B6F2945-3C72-4B2C-9396-5D67909DB66E}"/>
    <cellStyle name="Entrée 3 2" xfId="946" xr:uid="{BA1DAAC3-094D-4F70-9F6D-9E081D01142D}"/>
    <cellStyle name="Entrée 3 3" xfId="947" xr:uid="{6E535A25-7CB7-4C15-8F04-D64150223761}"/>
    <cellStyle name="Entrée 4 2" xfId="948" xr:uid="{F5DC5610-6EA0-4D76-9885-0384B8AADFEE}"/>
    <cellStyle name="Entrée 4 3" xfId="949" xr:uid="{C27C178F-D10A-4B5A-BD92-659C5E54DEFD}"/>
    <cellStyle name="Entrée 5 2" xfId="950" xr:uid="{67905456-EC86-4CBB-BFE6-30AA83FB2108}"/>
    <cellStyle name="Entrée 5 3" xfId="951" xr:uid="{02726705-1E61-4B4E-9AD1-57482826C256}"/>
    <cellStyle name="Entrée 6 2" xfId="952" xr:uid="{E82EFBA1-2962-44F4-9FDD-C30DE3EC5E09}"/>
    <cellStyle name="Entrée 6 3" xfId="953" xr:uid="{FA683464-AB96-4090-B990-1AD1E1CDB420}"/>
    <cellStyle name="Entrée 7 2" xfId="954" xr:uid="{6ED3ADB4-9B5D-44EE-8F1D-1E275D92E9B7}"/>
    <cellStyle name="Entrée 7 3" xfId="955" xr:uid="{D7B14165-013F-4F2B-8F3A-F223096799BC}"/>
    <cellStyle name="Entrée 8 2" xfId="956" xr:uid="{C861AC12-9EB3-4CA6-8DC4-B28874CE89E9}"/>
    <cellStyle name="Entrée 8 3" xfId="957" xr:uid="{85FB90E1-EDE9-47B3-8331-C75790B836F2}"/>
    <cellStyle name="Entrée 9 2" xfId="958" xr:uid="{00DD2A9F-9573-4A45-BBC1-F3FC3F884226}"/>
    <cellStyle name="Entrée 9 3" xfId="959" xr:uid="{0747DA8A-48E3-4BAB-A145-A9699F109C7D}"/>
    <cellStyle name="Euro" xfId="960" xr:uid="{1CBD1FAF-DB8D-43E5-9783-5AE531BB494E}"/>
    <cellStyle name="Explanatory Text" xfId="5" builtinId="53"/>
    <cellStyle name="Hyperlink" xfId="2" builtinId="8"/>
    <cellStyle name="Hyperlink 2" xfId="4" xr:uid="{00000000-0005-0000-0000-000002000000}"/>
    <cellStyle name="Hyperlink 3" xfId="1983" xr:uid="{402C70BE-AD3B-451B-98D3-CB6E6D22E07E}"/>
    <cellStyle name="Hyperlink 4" xfId="1994" xr:uid="{D6EBA48B-C3F0-4456-9191-61525EFB07B7}"/>
    <cellStyle name="Input 2" xfId="1982" xr:uid="{8733F91B-455D-4810-87FC-E644B5918784}"/>
    <cellStyle name="Insatisfaisant 10 2" xfId="961" xr:uid="{8E8DD5F7-26F0-4F70-AD6B-5111F352559C}"/>
    <cellStyle name="Insatisfaisant 10 3" xfId="962" xr:uid="{7371661E-1F35-4A62-AA28-0F5E00E16668}"/>
    <cellStyle name="Insatisfaisant 11 2" xfId="963" xr:uid="{6D72250A-4B0F-43F8-9D6B-55BF7A1F9D4E}"/>
    <cellStyle name="Insatisfaisant 11 3" xfId="964" xr:uid="{441630F8-F14A-432B-8CCB-CF3AF44BB3B6}"/>
    <cellStyle name="Insatisfaisant 12 2" xfId="965" xr:uid="{94C5188A-D6DC-4170-B78B-1144CC323737}"/>
    <cellStyle name="Insatisfaisant 12 3" xfId="966" xr:uid="{B4732B93-88D3-41D2-878A-A822804253C3}"/>
    <cellStyle name="Insatisfaisant 13 2" xfId="967" xr:uid="{E502051D-E14A-48B8-9B4C-9290C1CFAEC1}"/>
    <cellStyle name="Insatisfaisant 13 3" xfId="968" xr:uid="{8F6A6243-6E29-4256-83C1-A21DAC811B54}"/>
    <cellStyle name="Insatisfaisant 14 2" xfId="969" xr:uid="{D10A8D98-5443-43A3-9834-122B6E0267A1}"/>
    <cellStyle name="Insatisfaisant 14 3" xfId="970" xr:uid="{19EB13FE-3DC9-4F89-B338-A5DB1BB27FE2}"/>
    <cellStyle name="Insatisfaisant 15 2" xfId="971" xr:uid="{1EC673A0-ED44-4F31-B263-E385A41FFF8C}"/>
    <cellStyle name="Insatisfaisant 15 3" xfId="972" xr:uid="{EC4B04FA-3E22-43CF-BE30-C4E4B8B9F5B7}"/>
    <cellStyle name="Insatisfaisant 16 2" xfId="973" xr:uid="{67D749B0-2EBF-4920-8818-E955BCCEBD26}"/>
    <cellStyle name="Insatisfaisant 16 3" xfId="974" xr:uid="{AFE3744E-4858-4D28-A357-25CE7553114D}"/>
    <cellStyle name="Insatisfaisant 17 2" xfId="975" xr:uid="{6134CC19-26BF-4876-96C2-6B57B27EB7E5}"/>
    <cellStyle name="Insatisfaisant 17 3" xfId="976" xr:uid="{F44DE892-7EEE-410C-B599-689C245DC3A7}"/>
    <cellStyle name="Insatisfaisant 2" xfId="1931" xr:uid="{4141F166-BDE5-4427-8AB2-4726FEDC6E0A}"/>
    <cellStyle name="Insatisfaisant 2 2" xfId="977" xr:uid="{FEAB6383-054F-46CC-84AC-1D258430E9D0}"/>
    <cellStyle name="Insatisfaisant 2 3" xfId="978" xr:uid="{6E371C9F-96AD-4578-A497-FDC2716EC912}"/>
    <cellStyle name="Insatisfaisant 3 2" xfId="979" xr:uid="{A26F0D0C-048B-408E-906A-A5F220E7A3BE}"/>
    <cellStyle name="Insatisfaisant 3 3" xfId="980" xr:uid="{879A18BC-01BC-49A6-8543-0169300E54C7}"/>
    <cellStyle name="Insatisfaisant 4 2" xfId="981" xr:uid="{62E09D6A-E416-4AC6-887D-AEED4B89CE20}"/>
    <cellStyle name="Insatisfaisant 4 3" xfId="982" xr:uid="{C6549175-7326-46CC-B926-7C5291C325F2}"/>
    <cellStyle name="Insatisfaisant 5 2" xfId="983" xr:uid="{565642FD-C91E-4927-AC91-55C7070728D7}"/>
    <cellStyle name="Insatisfaisant 5 3" xfId="984" xr:uid="{6E01B5AE-3BBF-4BC7-9F78-6E9FE41582FD}"/>
    <cellStyle name="Insatisfaisant 6 2" xfId="985" xr:uid="{2D8C4801-F154-4854-B447-86071AD293FF}"/>
    <cellStyle name="Insatisfaisant 6 3" xfId="986" xr:uid="{EF2D9CBB-CD39-4A6E-B778-2016E1808182}"/>
    <cellStyle name="Insatisfaisant 7 2" xfId="987" xr:uid="{4DFA634C-EA30-4406-A2BF-E68B16C9E70F}"/>
    <cellStyle name="Insatisfaisant 7 3" xfId="988" xr:uid="{74C789E1-1ABA-4292-B0AD-16D003944434}"/>
    <cellStyle name="Insatisfaisant 8 2" xfId="989" xr:uid="{54BCA321-51D0-4129-8980-97FF71752663}"/>
    <cellStyle name="Insatisfaisant 8 3" xfId="990" xr:uid="{FFA4690A-BB8D-42C0-AC6C-90DC301D60AD}"/>
    <cellStyle name="Insatisfaisant 9 2" xfId="991" xr:uid="{AC57A672-D8AA-495C-90B3-AF24193E9B70}"/>
    <cellStyle name="Insatisfaisant 9 3" xfId="992" xr:uid="{EB00F501-498B-488C-B630-42B50C08E8D6}"/>
    <cellStyle name="Lien hypertexte 2" xfId="993" xr:uid="{75A9438C-104D-4B48-8BDA-60EF44AED1D5}"/>
    <cellStyle name="Lien hypertexte 3" xfId="994" xr:uid="{69D855FA-C53E-4550-AFA6-ADC52668A384}"/>
    <cellStyle name="Lien hypertexte 4" xfId="995" xr:uid="{C49A37BD-1B07-467E-B9CD-1706AA96B1A8}"/>
    <cellStyle name="Lien hypertexte 5" xfId="996" xr:uid="{686BDA30-D9CD-4A35-8359-526C3FF84544}"/>
    <cellStyle name="Milliers [0] 2" xfId="998" xr:uid="{B7DBDD2E-32F6-4403-99DE-95FE2F68A837}"/>
    <cellStyle name="Milliers [0] 3" xfId="999" xr:uid="{E7E0BA1A-4650-483C-833B-9460B63F83F2}"/>
    <cellStyle name="Milliers 10" xfId="1000" xr:uid="{C2759112-9142-4A52-91D9-2A4D7A8CBE20}"/>
    <cellStyle name="Milliers 100" xfId="1001" xr:uid="{CC36610F-1982-4438-B7BB-FD166FD1CB5A}"/>
    <cellStyle name="Milliers 101" xfId="1002" xr:uid="{29091EC4-3A9E-4C93-927F-9888B56C7E32}"/>
    <cellStyle name="Milliers 102" xfId="1003" xr:uid="{75FD6CEA-C329-46CF-947D-2A836E1BF8CC}"/>
    <cellStyle name="Milliers 103" xfId="1004" xr:uid="{481D1D23-6CE6-42B5-AECF-F7B61ACDB748}"/>
    <cellStyle name="Milliers 104" xfId="1005" xr:uid="{CA21B9B0-BE50-4D36-9568-6161C08A1088}"/>
    <cellStyle name="Milliers 105" xfId="1006" xr:uid="{E0B3F84B-9F33-4101-85D9-7074D055681D}"/>
    <cellStyle name="Milliers 106" xfId="1007" xr:uid="{C2DA0E92-6347-4DDF-A519-211B98B4028C}"/>
    <cellStyle name="Milliers 107" xfId="1008" xr:uid="{0CB9E033-67A1-4C5B-AFA9-F2858DE608EB}"/>
    <cellStyle name="Milliers 108" xfId="1009" xr:uid="{2E72AB3A-4C6D-4491-A0E0-15B0974F6EEB}"/>
    <cellStyle name="Milliers 109" xfId="1010" xr:uid="{28108766-0B14-4195-AF6D-1D4EAD7B908C}"/>
    <cellStyle name="Milliers 11" xfId="1011" xr:uid="{AE99CCD0-58B3-4381-8DDB-B2A2E120993D}"/>
    <cellStyle name="Milliers 110" xfId="1012" xr:uid="{E823B1A2-E894-4047-83B3-DA19BB1A481D}"/>
    <cellStyle name="Milliers 111" xfId="1013" xr:uid="{2CA72FF9-FAB4-4EE1-AEE6-9D20610DC9EA}"/>
    <cellStyle name="Milliers 112" xfId="1014" xr:uid="{B50917B9-C994-4D37-9941-20B92462EFE7}"/>
    <cellStyle name="Milliers 113" xfId="1015" xr:uid="{3C0EAD53-C57A-46D1-A971-B1FC22C5F3AF}"/>
    <cellStyle name="Milliers 114" xfId="1016" xr:uid="{D6B2A3E6-DDA4-4165-81B2-6F21F8181D97}"/>
    <cellStyle name="Milliers 115" xfId="1017" xr:uid="{C68BA7BD-9099-4C1D-AE6F-81EF67EFFDDC}"/>
    <cellStyle name="Milliers 116" xfId="1018" xr:uid="{CDC5B9D5-4915-4E96-B009-67441A11CFE1}"/>
    <cellStyle name="Milliers 117" xfId="1019" xr:uid="{62608E40-62B2-4B99-AC81-65109024BFF1}"/>
    <cellStyle name="Milliers 118" xfId="1020" xr:uid="{A1A405FF-CADE-4F3E-8A2D-A0FBA3943379}"/>
    <cellStyle name="Milliers 119" xfId="1021" xr:uid="{BCCA0684-B584-4C5D-A4AF-73B627EC6882}"/>
    <cellStyle name="Milliers 12" xfId="1022" xr:uid="{9E972856-8EDE-4C7A-AA42-529A00E936E7}"/>
    <cellStyle name="Milliers 120" xfId="1023" xr:uid="{1955264E-B078-4712-AA0C-39C6485B7C22}"/>
    <cellStyle name="Milliers 121" xfId="1024" xr:uid="{D2B72282-281D-4434-9BD3-A98817A9CA8C}"/>
    <cellStyle name="Milliers 122" xfId="1025" xr:uid="{414DBB7A-79DE-43EF-B033-16B823B8BE1A}"/>
    <cellStyle name="Milliers 123" xfId="1026" xr:uid="{5BCABCC8-DEE9-489F-BBE4-6CB97122DC3E}"/>
    <cellStyle name="Milliers 124" xfId="1027" xr:uid="{7D8D5D69-535C-45EA-9152-26E8DA692DDB}"/>
    <cellStyle name="Milliers 125" xfId="1028" xr:uid="{54D550AE-5A7D-40CE-BC3D-1DFAF4BAFD2B}"/>
    <cellStyle name="Milliers 126" xfId="1029" xr:uid="{DFE353DF-E228-4FA9-B058-D5BC1473AA78}"/>
    <cellStyle name="Milliers 127" xfId="1030" xr:uid="{CCA40FFD-13AA-4797-9AF1-31FC7134DF5B}"/>
    <cellStyle name="Milliers 128" xfId="1031" xr:uid="{6B0F883B-6609-4361-9122-2A4717CD75A4}"/>
    <cellStyle name="Milliers 129" xfId="1032" xr:uid="{50B3E120-C818-4EA3-BCF3-F9F844B20C3B}"/>
    <cellStyle name="Milliers 13" xfId="1033" xr:uid="{7F97BAC9-4D1B-4652-9EAB-4649E44936D3}"/>
    <cellStyle name="Milliers 130" xfId="1034" xr:uid="{55460FE7-8F46-450B-B557-AD39DCBCC401}"/>
    <cellStyle name="Milliers 131" xfId="1035" xr:uid="{BAA4918D-AF3B-4170-8E6A-1E018E898204}"/>
    <cellStyle name="Milliers 132" xfId="1036" xr:uid="{BE6CC666-5EE2-4555-A132-E4C1C7906E69}"/>
    <cellStyle name="Milliers 133" xfId="1037" xr:uid="{5836E852-CDF3-4BEB-A336-B472687D818F}"/>
    <cellStyle name="Milliers 134" xfId="1038" xr:uid="{746F7021-D6F7-4C1A-8F8F-7CCDE37780BC}"/>
    <cellStyle name="Milliers 135" xfId="1039" xr:uid="{05983D4E-AE45-4026-854C-719E50CEE478}"/>
    <cellStyle name="Milliers 136" xfId="1040" xr:uid="{1BAA7B9D-32D1-482D-9E70-3ECAD137CA2A}"/>
    <cellStyle name="Milliers 137" xfId="1041" xr:uid="{FFC4218C-83DE-462F-95AD-72AE4212CF54}"/>
    <cellStyle name="Milliers 138" xfId="1042" xr:uid="{D2FDEE7A-17C8-4837-B412-21CF6E4A13B0}"/>
    <cellStyle name="Milliers 139" xfId="1043" xr:uid="{416C3B38-0221-4F9E-A89D-0B44229E02E4}"/>
    <cellStyle name="Milliers 14" xfId="1044" xr:uid="{53E6EC64-D4EE-4493-855D-1556F7A61003}"/>
    <cellStyle name="Milliers 140" xfId="1045" xr:uid="{04E80F20-4A4C-4FD2-92B7-01FB09F961CB}"/>
    <cellStyle name="Milliers 141" xfId="1046" xr:uid="{41968D9A-D75F-41BC-A47A-95B0B986E604}"/>
    <cellStyle name="Milliers 142" xfId="1047" xr:uid="{733C5D28-6235-4DFD-B214-51A5E98CF44F}"/>
    <cellStyle name="Milliers 143" xfId="1048" xr:uid="{79452047-0399-4E27-8BA3-E35CB43778F6}"/>
    <cellStyle name="Milliers 144" xfId="1049" xr:uid="{E33FF1C9-C954-4FF2-B5B2-6BE872AE79E3}"/>
    <cellStyle name="Milliers 145" xfId="1050" xr:uid="{EA629E3D-45DE-40EA-8513-56723904F1AD}"/>
    <cellStyle name="Milliers 146" xfId="1051" xr:uid="{391B623F-3296-4E7D-8A61-660464AF6EA7}"/>
    <cellStyle name="Milliers 147" xfId="1052" xr:uid="{110E2A1C-79EB-40E2-88A1-7E1E1144FE23}"/>
    <cellStyle name="Milliers 148" xfId="1053" xr:uid="{D4B54C0C-1DB9-4F6C-9699-50289AB5AC0C}"/>
    <cellStyle name="Milliers 149" xfId="1054" xr:uid="{3076FA9F-6045-426C-A0C9-BC0EF3898F27}"/>
    <cellStyle name="Milliers 15" xfId="1055" xr:uid="{D7C7BF8F-9EA5-4664-98E6-71E9A4904756}"/>
    <cellStyle name="Milliers 150" xfId="1056" xr:uid="{B92F6363-476B-49FB-B077-E4ABA0C12B66}"/>
    <cellStyle name="Milliers 151" xfId="1057" xr:uid="{0D2EF8DE-B346-4A17-8DF5-BEF81454045F}"/>
    <cellStyle name="Milliers 152" xfId="1058" xr:uid="{C772AC25-01A5-4FB8-B5A2-68052B418103}"/>
    <cellStyle name="Milliers 153" xfId="1059" xr:uid="{89D501FD-3755-4A93-BE82-804F227F8347}"/>
    <cellStyle name="Milliers 154" xfId="1060" xr:uid="{84B7DE63-59A7-41FD-AD2C-B06EE02D4CB5}"/>
    <cellStyle name="Milliers 155" xfId="1061" xr:uid="{D80036AD-00BF-4588-B670-7B843B80D7A4}"/>
    <cellStyle name="Milliers 156" xfId="1062" xr:uid="{6C201794-8BF8-46B3-9958-329ED78FE6DF}"/>
    <cellStyle name="Milliers 157" xfId="1063" xr:uid="{0A8884D8-30D3-44B2-A142-4D933B3B9800}"/>
    <cellStyle name="Milliers 158" xfId="1064" xr:uid="{8B4BDD6B-C459-498A-B036-6478731D61B6}"/>
    <cellStyle name="Milliers 159" xfId="1065" xr:uid="{A53EEC88-8B15-4561-9562-8BB5E4274ED9}"/>
    <cellStyle name="Milliers 16" xfId="1066" xr:uid="{0324EDDF-4585-464E-9318-795D25B10938}"/>
    <cellStyle name="Milliers 160" xfId="1067" xr:uid="{FDA3D5D4-E2D4-4BE3-9582-2C8BDBBB17B9}"/>
    <cellStyle name="Milliers 161" xfId="1068" xr:uid="{3506500A-B1FA-4AA2-B5F3-C4D539C31637}"/>
    <cellStyle name="Milliers 162" xfId="1069" xr:uid="{8583DA7E-6635-44D6-B4C9-2EC725710E9D}"/>
    <cellStyle name="Milliers 163" xfId="1070" xr:uid="{A47A0D8F-9BBC-4E99-9296-8BBCB7D36D11}"/>
    <cellStyle name="Milliers 164" xfId="1071" xr:uid="{4CEC1AF2-E409-4213-815A-1BEBC00A3086}"/>
    <cellStyle name="Milliers 165" xfId="1072" xr:uid="{57153AA2-C1C1-4707-AB7E-2402C30CE8DC}"/>
    <cellStyle name="Milliers 166" xfId="1073" xr:uid="{8676F7B5-4FE5-4DA6-9A7C-C9E609CABC6F}"/>
    <cellStyle name="Milliers 167" xfId="1074" xr:uid="{A63E8085-1B29-4396-8D84-2C26371E9654}"/>
    <cellStyle name="Milliers 168" xfId="1075" xr:uid="{A2531EBA-0AB3-4610-A7EC-60680E850385}"/>
    <cellStyle name="Milliers 169" xfId="1076" xr:uid="{86E253FA-EFDC-4B26-AB04-ED5915F49A51}"/>
    <cellStyle name="Milliers 17" xfId="1077" xr:uid="{9F1561FE-3F66-4267-8488-8901C54BDC62}"/>
    <cellStyle name="Milliers 170" xfId="1078" xr:uid="{9F3E3BEE-7633-455B-A2D8-A30EB4BE35C3}"/>
    <cellStyle name="Milliers 171" xfId="1079" xr:uid="{3F32CA14-819A-4C9E-B6BC-412D1F4748AE}"/>
    <cellStyle name="Milliers 172" xfId="1080" xr:uid="{D367CB8B-3575-4641-8023-126A1E1A85CD}"/>
    <cellStyle name="Milliers 173" xfId="1081" xr:uid="{40958B8F-B92E-443B-910D-5CB81B406EF1}"/>
    <cellStyle name="Milliers 174" xfId="1082" xr:uid="{929E2BFA-F746-4C36-9A09-A7CDA743D2F4}"/>
    <cellStyle name="Milliers 175" xfId="1083" xr:uid="{84418B6D-E679-4E19-B3ED-2E213D7C91B5}"/>
    <cellStyle name="Milliers 176" xfId="1084" xr:uid="{CA58F154-C09F-415A-92D2-00097502D62E}"/>
    <cellStyle name="Milliers 177" xfId="1085" xr:uid="{D7FE0234-9427-42B0-B7EB-3BB3EB22DA02}"/>
    <cellStyle name="Milliers 178" xfId="1086" xr:uid="{720AA410-C36A-46FE-8D16-F3C98177DDF0}"/>
    <cellStyle name="Milliers 179" xfId="1087" xr:uid="{A0AF978D-87E3-4D8E-B941-79D8B820CD12}"/>
    <cellStyle name="Milliers 18" xfId="1088" xr:uid="{7B01AC97-C94D-4F25-A2E3-53070F50D754}"/>
    <cellStyle name="Milliers 180" xfId="1089" xr:uid="{573A25C4-31E1-49AE-A2A6-CD5460268E57}"/>
    <cellStyle name="Milliers 181" xfId="1090" xr:uid="{350EA405-A653-40F2-8600-DE182463DC88}"/>
    <cellStyle name="Milliers 182" xfId="1091" xr:uid="{B4EA124F-B06E-4602-B3CA-027558B2FAA8}"/>
    <cellStyle name="Milliers 183" xfId="1092" xr:uid="{9E16C08C-682A-4678-BCB8-586D44E081E0}"/>
    <cellStyle name="Milliers 184" xfId="1093" xr:uid="{541621FA-FC98-4309-8A75-DAAD3759085D}"/>
    <cellStyle name="Milliers 185" xfId="1094" xr:uid="{F7D5DE8B-8274-4B70-8670-714BB986A6AC}"/>
    <cellStyle name="Milliers 186" xfId="1095" xr:uid="{983FDAFA-8C16-4273-8D11-D76DCCAEE8F1}"/>
    <cellStyle name="Milliers 187" xfId="1096" xr:uid="{5D661636-5F5D-442B-91C8-F2DD84CF5C66}"/>
    <cellStyle name="Milliers 188" xfId="1097" xr:uid="{CA66550A-BB31-4F9D-AA76-C09F76D0E0C6}"/>
    <cellStyle name="Milliers 189" xfId="1098" xr:uid="{77B1986C-FFAB-44BF-812B-1E31B40D51EE}"/>
    <cellStyle name="Milliers 19" xfId="1099" xr:uid="{2D320A17-3FB7-42E2-90DD-3918AED840AE}"/>
    <cellStyle name="Milliers 190" xfId="1100" xr:uid="{510FB009-4A82-4DAA-A2B0-4BB79CF2C830}"/>
    <cellStyle name="Milliers 191" xfId="1101" xr:uid="{4235E425-DCD9-48ED-B6C4-A23B36344823}"/>
    <cellStyle name="Milliers 192" xfId="1102" xr:uid="{2BB2FBA2-9316-4A91-84EF-A78E6D533629}"/>
    <cellStyle name="Milliers 193" xfId="1103" xr:uid="{6748264A-94EE-47E2-8C5B-4E9C1DFB5236}"/>
    <cellStyle name="Milliers 194" xfId="1104" xr:uid="{9971DAC1-F601-4D2C-8397-34DC6A022965}"/>
    <cellStyle name="Milliers 195" xfId="1105" xr:uid="{F67D2D79-CB2F-444F-9F0F-B02EB5BFB022}"/>
    <cellStyle name="Milliers 196" xfId="1106" xr:uid="{78C3C7C9-6D94-4152-A177-5A6D551AC2E0}"/>
    <cellStyle name="Milliers 197" xfId="1107" xr:uid="{D7A76C3C-70AC-4FC5-97C2-281D456FCBD6}"/>
    <cellStyle name="Milliers 198" xfId="1108" xr:uid="{56A6EB92-EDA7-4645-BAC9-A725750F190E}"/>
    <cellStyle name="Milliers 199" xfId="1109" xr:uid="{36B2F170-073A-447C-88D8-20F8B18C8857}"/>
    <cellStyle name="Milliers 2" xfId="1110" xr:uid="{F57F5426-65DA-4812-B63E-EA4D0EC61E3E}"/>
    <cellStyle name="Milliers 2 2" xfId="1111" xr:uid="{06387D40-244A-400B-B912-F37793BE0494}"/>
    <cellStyle name="Milliers 2 3" xfId="1112" xr:uid="{451A5886-C5EC-410D-AA5B-410EDF1B48C4}"/>
    <cellStyle name="Milliers 2 4" xfId="1113" xr:uid="{14760FE2-1ED6-4821-A582-35D0790A66F8}"/>
    <cellStyle name="Milliers 20" xfId="1114" xr:uid="{1CA1572E-377D-47A4-BB0D-B7801D16EE5F}"/>
    <cellStyle name="Milliers 200" xfId="1115" xr:uid="{3F42FFA4-C9B2-459F-A3D6-C20604188C32}"/>
    <cellStyle name="Milliers 201" xfId="1116" xr:uid="{9C66C47E-57F5-4A24-B731-6D2C134A3182}"/>
    <cellStyle name="Milliers 202" xfId="1117" xr:uid="{0B67366A-58AE-410E-8102-34228A6EC934}"/>
    <cellStyle name="Milliers 203" xfId="1118" xr:uid="{93CD8705-A86E-40B2-B1C2-B53D4D1A0AB7}"/>
    <cellStyle name="Milliers 204" xfId="1119" xr:uid="{5B3D1D8B-1D06-4B6E-9221-7656FF7F193B}"/>
    <cellStyle name="Milliers 205" xfId="1120" xr:uid="{856A2F39-4384-48A9-94C1-5E01FED77EB6}"/>
    <cellStyle name="Milliers 206" xfId="1121" xr:uid="{3FD7B9EE-4098-4D05-9788-6F8D067BE047}"/>
    <cellStyle name="Milliers 207" xfId="1122" xr:uid="{F6D53F02-C251-40A0-A9B6-2F27E6371EF8}"/>
    <cellStyle name="Milliers 208" xfId="1123" xr:uid="{C7AA8475-A19B-4C5A-A617-B98294A7274E}"/>
    <cellStyle name="Milliers 209" xfId="1124" xr:uid="{E109D6B7-3701-42B3-8CDA-1E5C5C173154}"/>
    <cellStyle name="Milliers 21" xfId="1125" xr:uid="{5B85FC01-C296-40C4-8661-446D09D120AF}"/>
    <cellStyle name="Milliers 210" xfId="1126" xr:uid="{AC9EFFC3-FCCD-48AA-B88A-66F1309A5A88}"/>
    <cellStyle name="Milliers 211" xfId="1127" xr:uid="{78135A54-1A1D-4526-979F-C58CD716638D}"/>
    <cellStyle name="Milliers 212" xfId="1128" xr:uid="{844AFB4C-A26D-443E-A40C-4DE408D8A789}"/>
    <cellStyle name="Milliers 213" xfId="1129" xr:uid="{97E6EC7D-346F-476D-BD7E-387943195450}"/>
    <cellStyle name="Milliers 214" xfId="1130" xr:uid="{867D538C-AEF7-4B95-964C-C8EC15654214}"/>
    <cellStyle name="Milliers 215" xfId="1131" xr:uid="{19B7E96E-A930-41B8-AA6E-194D9468A7DE}"/>
    <cellStyle name="Milliers 216" xfId="1132" xr:uid="{E5D52AA0-B249-4B68-B627-F69814C207C0}"/>
    <cellStyle name="Milliers 217" xfId="1133" xr:uid="{D6B73409-3A5E-4829-933F-3CA60E3C37B8}"/>
    <cellStyle name="Milliers 218" xfId="1134" xr:uid="{135CBC1B-9122-4158-8C96-D9784DBF768A}"/>
    <cellStyle name="Milliers 219" xfId="1135" xr:uid="{500EFF12-95A5-4665-8F6B-91F60609B764}"/>
    <cellStyle name="Milliers 22" xfId="1136" xr:uid="{4D2A355A-B0A1-4B8E-BD85-F2AF50C6DB95}"/>
    <cellStyle name="Milliers 220" xfId="1137" xr:uid="{6129D1A3-054C-4170-962A-FBD1CDBE56C7}"/>
    <cellStyle name="Milliers 221" xfId="1138" xr:uid="{780CF3CC-339A-42B2-AA66-99122A862222}"/>
    <cellStyle name="Milliers 222" xfId="1139" xr:uid="{E33BEB32-CEC1-479B-83FF-41814FDDE709}"/>
    <cellStyle name="Milliers 223" xfId="1140" xr:uid="{47704F2B-BA1B-4B39-AA8E-3B1DA04674DF}"/>
    <cellStyle name="Milliers 224" xfId="1141" xr:uid="{4C62C93A-C975-4F87-93AC-721FC69B5E80}"/>
    <cellStyle name="Milliers 225" xfId="1142" xr:uid="{368F5548-C86E-4499-A00F-05DDAA9964D0}"/>
    <cellStyle name="Milliers 226" xfId="1143" xr:uid="{F52E7A6D-C6DF-4C44-BAF5-8DE88BE2ECC6}"/>
    <cellStyle name="Milliers 227" xfId="1144" xr:uid="{4C6A6EF0-C169-467D-9924-3A4C6DAD8D4F}"/>
    <cellStyle name="Milliers 228" xfId="1145" xr:uid="{FB801691-5780-45DB-AC9A-B991AA4DDB0A}"/>
    <cellStyle name="Milliers 229" xfId="1146" xr:uid="{BF02BF7A-5CD8-4755-9FEB-BB33D01F1ADB}"/>
    <cellStyle name="Milliers 23" xfId="1147" xr:uid="{33171F07-3200-4CAE-B879-5AE8EF084762}"/>
    <cellStyle name="Milliers 230" xfId="1148" xr:uid="{2E671101-6198-40D7-B5C1-92BB8AA2A145}"/>
    <cellStyle name="Milliers 231" xfId="1149" xr:uid="{7B66C4C6-1B7A-4B65-9325-B5E8354DE8A4}"/>
    <cellStyle name="Milliers 232" xfId="1150" xr:uid="{6D88DC76-B4DC-4535-8178-CE85CE02DF8C}"/>
    <cellStyle name="Milliers 233" xfId="1151" xr:uid="{04E27F15-76AC-4D74-940A-6F9FA190D224}"/>
    <cellStyle name="Milliers 234" xfId="1152" xr:uid="{D0081CC5-4BFF-4CE2-A11F-6DC08F4D0D86}"/>
    <cellStyle name="Milliers 235" xfId="1153" xr:uid="{DE79639F-7982-4B57-BA65-24BEF2A6C087}"/>
    <cellStyle name="Milliers 236" xfId="1154" xr:uid="{85B65194-F82D-4FD0-A2E8-AA41E3CDF31C}"/>
    <cellStyle name="Milliers 237" xfId="1155" xr:uid="{1DF00FC4-3432-455A-939D-1FE7C80D26E6}"/>
    <cellStyle name="Milliers 238" xfId="1156" xr:uid="{E2DAF813-5D5E-424F-A105-BCD94CE3121F}"/>
    <cellStyle name="Milliers 239" xfId="1157" xr:uid="{6707B410-B67A-44D1-A161-958F57181E7E}"/>
    <cellStyle name="Milliers 24" xfId="1158" xr:uid="{C416F770-01BE-482F-94F5-C06E7EBBB211}"/>
    <cellStyle name="Milliers 240" xfId="1159" xr:uid="{86CB360B-54B0-4880-B60A-EFBA2B7B281F}"/>
    <cellStyle name="Milliers 241" xfId="1160" xr:uid="{85BAA58E-913C-49A7-8F71-D68DAA269A28}"/>
    <cellStyle name="Milliers 242" xfId="1161" xr:uid="{2BC62AE9-75D9-4323-AB11-57DA9190BB59}"/>
    <cellStyle name="Milliers 243" xfId="1162" xr:uid="{6AEF623E-7DDD-42F7-93DC-434C3A9BD32C}"/>
    <cellStyle name="Milliers 244" xfId="1163" xr:uid="{F6FB1149-5864-43C2-A10C-DF0C26BC60A1}"/>
    <cellStyle name="Milliers 245" xfId="1164" xr:uid="{0101A91D-312E-45B9-B07C-EDCC4A23A661}"/>
    <cellStyle name="Milliers 246" xfId="1165" xr:uid="{1FB63F84-AD10-44EF-9965-AF91E98D1AAE}"/>
    <cellStyle name="Milliers 247" xfId="1166" xr:uid="{2D8B74C8-F722-4F7E-B1B9-DD07366CD069}"/>
    <cellStyle name="Milliers 248" xfId="1167" xr:uid="{B94DAE3A-B22F-42E3-B345-5D68DB0CEAD4}"/>
    <cellStyle name="Milliers 249" xfId="1168" xr:uid="{E27A3AB7-AC54-490F-AF73-CDCF4F9EBB80}"/>
    <cellStyle name="Milliers 25" xfId="1169" xr:uid="{8AAC06FC-33FA-4DFE-9C3A-024D1C24C904}"/>
    <cellStyle name="Milliers 250" xfId="1170" xr:uid="{50A5F487-C2CD-4ABB-BEEA-BE18CEC0D9BB}"/>
    <cellStyle name="Milliers 251" xfId="1171" xr:uid="{291CAC3E-1B76-4FFF-8FF9-77A4A4DD01D0}"/>
    <cellStyle name="Milliers 252" xfId="1172" xr:uid="{6C114BB6-DCEA-4F10-8DFD-5D7A1007CC2F}"/>
    <cellStyle name="Milliers 253" xfId="1173" xr:uid="{796F5A21-87F0-4CC5-AD64-AEF6A0EADE29}"/>
    <cellStyle name="Milliers 254" xfId="1174" xr:uid="{D493FD4D-60B8-43D9-AA89-007D7DCD01E2}"/>
    <cellStyle name="Milliers 255" xfId="1175" xr:uid="{EDC0B7F7-946D-479D-940F-7805D37A2020}"/>
    <cellStyle name="Milliers 256" xfId="1176" xr:uid="{8045A5C6-605A-4F2F-AE88-38EB7165A6BA}"/>
    <cellStyle name="Milliers 257" xfId="1177" xr:uid="{9ED28484-B721-4B23-A79F-7486BAC80CB3}"/>
    <cellStyle name="Milliers 258" xfId="1178" xr:uid="{CA15179E-E205-4C7F-8C6D-6DC9725BC889}"/>
    <cellStyle name="Milliers 259" xfId="1179" xr:uid="{15485D23-3184-4E23-B737-A59F2ED8C0D2}"/>
    <cellStyle name="Milliers 26" xfId="1180" xr:uid="{01F28540-ACFA-4B7E-8DF7-C908C57EB666}"/>
    <cellStyle name="Milliers 260" xfId="1181" xr:uid="{7D1625F7-3629-4379-9AE8-970C9996CB57}"/>
    <cellStyle name="Milliers 261" xfId="1182" xr:uid="{D2C17BAE-561E-40A3-8D90-993B64E2C2B1}"/>
    <cellStyle name="Milliers 262" xfId="1183" xr:uid="{A966CB0E-2518-4410-93B9-84181302D21B}"/>
    <cellStyle name="Milliers 263" xfId="1184" xr:uid="{25A8A21D-1D7E-4C74-A284-6E9EC280F15F}"/>
    <cellStyle name="Milliers 264" xfId="1185" xr:uid="{32EE1617-0E34-4945-8403-F55DF160369A}"/>
    <cellStyle name="Milliers 265" xfId="1186" xr:uid="{41DF09D7-DB50-4C2C-BC01-9ABF2C144E6F}"/>
    <cellStyle name="Milliers 266" xfId="1187" xr:uid="{6F923B57-8B93-4C65-8157-66D56A85F07F}"/>
    <cellStyle name="Milliers 267" xfId="1188" xr:uid="{DF941011-1ADD-4210-91B9-8BD54075FEA8}"/>
    <cellStyle name="Milliers 268" xfId="1189" xr:uid="{D6002074-C995-4C7B-A946-9A54B2873929}"/>
    <cellStyle name="Milliers 269" xfId="1190" xr:uid="{4F73A8A0-5E5A-4B56-94B5-BFF5AAC73293}"/>
    <cellStyle name="Milliers 27" xfId="1191" xr:uid="{374C5CF2-6D14-4A73-8447-812F81B53728}"/>
    <cellStyle name="Milliers 270" xfId="1192" xr:uid="{DEB100B9-C6DA-4132-9216-52BCA6375305}"/>
    <cellStyle name="Milliers 271" xfId="1193" xr:uid="{6487835A-4045-4A62-9075-47B400779C48}"/>
    <cellStyle name="Milliers 272" xfId="1194" xr:uid="{23A606F2-7E35-4E6F-9D33-6EFB2790B00D}"/>
    <cellStyle name="Milliers 273" xfId="1195" xr:uid="{46D2392C-3299-4975-9888-FCECC7FDF45C}"/>
    <cellStyle name="Milliers 274" xfId="1196" xr:uid="{DE036A9E-DFE7-42A6-B73F-0A2B479DC328}"/>
    <cellStyle name="Milliers 275" xfId="1197" xr:uid="{C5B25861-194C-4CC0-A732-2F32C85CD5F2}"/>
    <cellStyle name="Milliers 276" xfId="1198" xr:uid="{4F24077F-824A-42F1-A742-D376BA42FB48}"/>
    <cellStyle name="Milliers 277" xfId="1199" xr:uid="{ADEB3C72-D7D7-4A06-B275-FDFD5A0AC330}"/>
    <cellStyle name="Milliers 278" xfId="1200" xr:uid="{7464E4CE-36EB-41A7-B7CF-96F9C1D37DD2}"/>
    <cellStyle name="Milliers 279" xfId="1201" xr:uid="{3AEBD27A-16E2-4FF8-A82A-0A7250F60BE5}"/>
    <cellStyle name="Milliers 28" xfId="1202" xr:uid="{C0614F4E-7427-41AB-ABF8-52F637C03233}"/>
    <cellStyle name="Milliers 280" xfId="1203" xr:uid="{F433CC4F-5616-4ABB-963C-3695C5A7C2FF}"/>
    <cellStyle name="Milliers 281" xfId="1204" xr:uid="{33C06CFC-0176-4D6E-9AFC-294D78F0AB88}"/>
    <cellStyle name="Milliers 282" xfId="1205" xr:uid="{FD5B44D0-8516-4029-8F0C-95F2EE76D6E0}"/>
    <cellStyle name="Milliers 283" xfId="1206" xr:uid="{174E6404-E3A6-496B-AC57-9C87FCE37E4D}"/>
    <cellStyle name="Milliers 284" xfId="1207" xr:uid="{D6898C1A-85F7-44B4-A15D-B45CBEFC367A}"/>
    <cellStyle name="Milliers 285" xfId="1208" xr:uid="{C2AA8C7B-4BCF-4894-90F7-E7B42F93D285}"/>
    <cellStyle name="Milliers 286" xfId="1209" xr:uid="{86B4F419-E754-4072-AD67-40D1974960BE}"/>
    <cellStyle name="Milliers 287" xfId="1210" xr:uid="{5707E7EC-2773-45D2-9E55-530FFEE708B1}"/>
    <cellStyle name="Milliers 288" xfId="1211" xr:uid="{37AF5C6B-054C-4567-9976-5FDD9B4CBB04}"/>
    <cellStyle name="Milliers 289" xfId="1212" xr:uid="{54A3E007-EA23-422F-B541-E48A2A5AB18F}"/>
    <cellStyle name="Milliers 29" xfId="1213" xr:uid="{8A4B73BD-165F-4B83-973B-99DEEF07B2B5}"/>
    <cellStyle name="Milliers 290" xfId="1214" xr:uid="{34262B53-EC42-46F9-95A9-2BED07EA9634}"/>
    <cellStyle name="Milliers 291" xfId="1215" xr:uid="{9235D7A1-1402-4E23-8C35-A2D445853FBB}"/>
    <cellStyle name="Milliers 292" xfId="1216" xr:uid="{C43852F0-CA56-4693-A824-603EDF38EA3E}"/>
    <cellStyle name="Milliers 293" xfId="1217" xr:uid="{7744DF84-5B69-4335-8F95-6BF408DF28AB}"/>
    <cellStyle name="Milliers 294" xfId="1218" xr:uid="{C57F4923-84FD-472D-899D-64C3C140A338}"/>
    <cellStyle name="Milliers 295" xfId="1219" xr:uid="{C6CF6053-D8F1-4CA6-905E-2F9993558659}"/>
    <cellStyle name="Milliers 296" xfId="1220" xr:uid="{24E235E4-8AFB-4E25-8E66-0F6259A3E8F8}"/>
    <cellStyle name="Milliers 297" xfId="1221" xr:uid="{648DA5E7-E60E-455D-882E-EACCA55D0CDC}"/>
    <cellStyle name="Milliers 298" xfId="1222" xr:uid="{8F7EB1F4-8F99-4FC3-B382-A0A311825F94}"/>
    <cellStyle name="Milliers 299" xfId="1223" xr:uid="{25F8D806-4D42-4163-B291-35F2FA03D20C}"/>
    <cellStyle name="Milliers 3" xfId="1224" xr:uid="{11EDC887-B95C-4E40-B147-EF12D9D5DBF1}"/>
    <cellStyle name="Milliers 3 2" xfId="1225" xr:uid="{4AD2741D-2278-4E32-B8D2-2030A2358EF0}"/>
    <cellStyle name="Milliers 3 3" xfId="1226" xr:uid="{F9CF6F94-770E-4458-856B-12967B4E4C4B}"/>
    <cellStyle name="Milliers 30" xfId="1227" xr:uid="{6646E5C2-933E-4051-8A56-4E634AC018CB}"/>
    <cellStyle name="Milliers 300" xfId="1228" xr:uid="{374C3F67-4C37-4078-8DC3-850C3C199506}"/>
    <cellStyle name="Milliers 301" xfId="1229" xr:uid="{BA07A8FF-DC3E-4239-AA49-00C08F358065}"/>
    <cellStyle name="Milliers 302" xfId="1230" xr:uid="{2967F2E4-14B8-42C6-AD98-AD388C80B017}"/>
    <cellStyle name="Milliers 303" xfId="1231" xr:uid="{2ECA8143-8CD1-4903-88B9-93A333646897}"/>
    <cellStyle name="Milliers 304" xfId="1232" xr:uid="{866D96AD-DF90-48B1-A408-BC18B2611F29}"/>
    <cellStyle name="Milliers 305" xfId="1233" xr:uid="{B3598142-603C-4C0E-A8E6-ABC02C5AC43C}"/>
    <cellStyle name="Milliers 306" xfId="1234" xr:uid="{307F6496-2F6C-4977-839A-C32C4E9A714B}"/>
    <cellStyle name="Milliers 307" xfId="1235" xr:uid="{CA5B2FEB-BB6A-46CE-81D0-5ACD08BAD133}"/>
    <cellStyle name="Milliers 308" xfId="1236" xr:uid="{7D0B3EC4-F82B-42E9-9255-EA1ABA67D956}"/>
    <cellStyle name="Milliers 309" xfId="1237" xr:uid="{20B1B25E-710F-4CBE-8ACC-F823D0151DB3}"/>
    <cellStyle name="Milliers 31" xfId="1238" xr:uid="{6708F5A0-CB78-4C73-BF33-CCDD73101138}"/>
    <cellStyle name="Milliers 310" xfId="1239" xr:uid="{609408EB-2C78-4B19-ADD1-BC5852B593FC}"/>
    <cellStyle name="Milliers 311" xfId="1240" xr:uid="{71D28AA1-1E9D-4489-8FDB-58AF58226271}"/>
    <cellStyle name="Milliers 312" xfId="1241" xr:uid="{4A4C26C5-9EA4-404E-B48C-80D93A58F35E}"/>
    <cellStyle name="Milliers 313" xfId="1242" xr:uid="{EAB1D937-A408-4834-B6ED-731033B8136D}"/>
    <cellStyle name="Milliers 314" xfId="1243" xr:uid="{750D045E-8D27-4815-852D-C4AD13DDE89A}"/>
    <cellStyle name="Milliers 315" xfId="1244" xr:uid="{9B4A7785-29F7-4242-A64E-33F750095F7D}"/>
    <cellStyle name="Milliers 316" xfId="1245" xr:uid="{C14EDB26-9FA4-4037-9C63-BC47B8383A29}"/>
    <cellStyle name="Milliers 317" xfId="1246" xr:uid="{C60F23EC-F28F-481A-AE76-32EF5E10B54F}"/>
    <cellStyle name="Milliers 318" xfId="1247" xr:uid="{8127E047-F68B-4B45-A55A-9E48A0C1B104}"/>
    <cellStyle name="Milliers 319" xfId="1248" xr:uid="{0A817358-BE0F-44B4-A15F-CC49223C6822}"/>
    <cellStyle name="Milliers 32" xfId="1249" xr:uid="{66DCFF37-2C64-46C4-9AD2-7A8BE92741AC}"/>
    <cellStyle name="Milliers 320" xfId="1250" xr:uid="{32C4773A-ECF8-4EFE-9200-59269F1BB070}"/>
    <cellStyle name="Milliers 321" xfId="1251" xr:uid="{5C764D42-B9ED-47C9-8050-C3ABDEB2C130}"/>
    <cellStyle name="Milliers 322" xfId="1252" xr:uid="{13DEC6DE-926B-4129-A464-D09B5F208157}"/>
    <cellStyle name="Milliers 323" xfId="1253" xr:uid="{12F486A6-B8CA-4718-9859-B05D01756ED2}"/>
    <cellStyle name="Milliers 324" xfId="1254" xr:uid="{9FD5CF41-42D5-49E2-A5C5-026A07F62CF7}"/>
    <cellStyle name="Milliers 325" xfId="1255" xr:uid="{C6A9F4C1-81DA-435E-8AB1-3251B07BA1E0}"/>
    <cellStyle name="Milliers 326" xfId="1256" xr:uid="{BE9CACA0-4DD9-4D0C-8005-47C03DECEA4F}"/>
    <cellStyle name="Milliers 327" xfId="1257" xr:uid="{BAAAD14C-D89E-4D05-AF11-11C259F73012}"/>
    <cellStyle name="Milliers 328" xfId="1258" xr:uid="{F492706C-F494-4699-9322-33B26028D13F}"/>
    <cellStyle name="Milliers 329" xfId="1259" xr:uid="{146969CE-ACB4-47F7-8ECF-0BC930F9F5C4}"/>
    <cellStyle name="Milliers 33" xfId="1260" xr:uid="{6141247B-ED92-438F-AA8A-4C208890B126}"/>
    <cellStyle name="Milliers 330" xfId="1261" xr:uid="{599C5695-E37E-40D9-BCC6-DE3CC43B225C}"/>
    <cellStyle name="Milliers 331" xfId="1262" xr:uid="{DD30CCC2-93E1-404A-B49E-034855473417}"/>
    <cellStyle name="Milliers 332" xfId="1263" xr:uid="{EBB015F1-E12B-4632-B5FB-DF2FE0191A7A}"/>
    <cellStyle name="Milliers 333" xfId="1264" xr:uid="{92F6CDA0-3135-437D-AB83-A86791B969E5}"/>
    <cellStyle name="Milliers 334" xfId="1265" xr:uid="{5ED69A09-6BC4-4704-974D-160C64BEBAD1}"/>
    <cellStyle name="Milliers 335" xfId="1266" xr:uid="{B8C0C46C-D233-4421-81FB-6F6F5F72E755}"/>
    <cellStyle name="Milliers 336" xfId="1267" xr:uid="{D3202439-9FEC-4A4C-B021-A964E52876F8}"/>
    <cellStyle name="Milliers 337" xfId="1268" xr:uid="{4C91D6AF-CA1D-4219-A954-D541016FC3E5}"/>
    <cellStyle name="Milliers 338" xfId="1269" xr:uid="{0DF804D6-F224-4463-AC21-AE8717247E52}"/>
    <cellStyle name="Milliers 339" xfId="1270" xr:uid="{A3D622F5-008F-4D16-B4F2-D9F4A26554F7}"/>
    <cellStyle name="Milliers 34" xfId="1271" xr:uid="{39B6FBEB-C23F-437D-9D5B-CC3DE22923A2}"/>
    <cellStyle name="Milliers 340" xfId="1272" xr:uid="{40918CD3-F54E-4A83-9103-117B87F861EB}"/>
    <cellStyle name="Milliers 341" xfId="1273" xr:uid="{F9581CF3-81A5-4734-9E6F-D3FA8B6DB6BA}"/>
    <cellStyle name="Milliers 342" xfId="1274" xr:uid="{D45D2061-D35E-4753-832C-4C32085BED64}"/>
    <cellStyle name="Milliers 343" xfId="1275" xr:uid="{CB7CC3E8-0C7D-45AD-917D-AA5C3EFB9EEB}"/>
    <cellStyle name="Milliers 344" xfId="1276" xr:uid="{D5202BC0-A9EF-4A84-96AA-1605DBA87CE9}"/>
    <cellStyle name="Milliers 345" xfId="1277" xr:uid="{BCC27016-2201-43FB-A2FE-1C5C53E10390}"/>
    <cellStyle name="Milliers 346" xfId="1278" xr:uid="{51F1379A-0A20-4521-B6A5-D90791DD76BE}"/>
    <cellStyle name="Milliers 347" xfId="1279" xr:uid="{63A35CD6-B7FE-42F6-8F64-3E4D676E7FAA}"/>
    <cellStyle name="Milliers 348" xfId="1280" xr:uid="{FA73DE2C-1533-4F09-97B0-3E3871FAF23D}"/>
    <cellStyle name="Milliers 349" xfId="1281" xr:uid="{DC59F2E1-59C6-4314-BA22-489C0CF16DAD}"/>
    <cellStyle name="Milliers 35" xfId="1282" xr:uid="{4546C210-22C7-4806-907D-603AC3D8C550}"/>
    <cellStyle name="Milliers 350" xfId="1283" xr:uid="{8AD945DE-C535-41CC-B6A6-B1F26AC24468}"/>
    <cellStyle name="Milliers 351" xfId="1284" xr:uid="{A922EAC0-D95F-48F9-BB21-31D5D6E27C86}"/>
    <cellStyle name="Milliers 352" xfId="1285" xr:uid="{247FF7E6-0FAD-4BF0-B77F-8E91472F66FF}"/>
    <cellStyle name="Milliers 353" xfId="1286" xr:uid="{FA7416BE-5CDB-447C-9A08-52DBB164FA33}"/>
    <cellStyle name="Milliers 354" xfId="1287" xr:uid="{D9624661-54A2-45FA-B366-15BC1B2157D8}"/>
    <cellStyle name="Milliers 355" xfId="1288" xr:uid="{4A071174-FFC9-45DC-B467-AE4EED8CDAE5}"/>
    <cellStyle name="Milliers 356" xfId="1289" xr:uid="{06F2C567-BD67-4D43-99A6-DF20905F13F4}"/>
    <cellStyle name="Milliers 357" xfId="1290" xr:uid="{EB2F0C73-1FCE-43F8-9F45-BC0DFA3C0259}"/>
    <cellStyle name="Milliers 358" xfId="1291" xr:uid="{283012E3-2DFD-4312-97C5-170872C4FAF2}"/>
    <cellStyle name="Milliers 359" xfId="1292" xr:uid="{D5651E45-66A5-4711-BFC9-EBBB7FFC5A34}"/>
    <cellStyle name="Milliers 36" xfId="1293" xr:uid="{426473F5-18AE-41A0-8070-38A399D0E0BA}"/>
    <cellStyle name="Milliers 360" xfId="1294" xr:uid="{62BD2145-05A2-4E96-A667-F89333466E35}"/>
    <cellStyle name="Milliers 361" xfId="1295" xr:uid="{7BD491AE-BFDE-4EBA-8DAE-7D99F0029992}"/>
    <cellStyle name="Milliers 362" xfId="1296" xr:uid="{68E0E90C-875B-46DF-8917-80288BE44B0F}"/>
    <cellStyle name="Milliers 363" xfId="1297" xr:uid="{0E6C6647-1890-46A9-A9DC-1CAF8BFE7B57}"/>
    <cellStyle name="Milliers 364" xfId="1298" xr:uid="{2DC4432A-7292-48C6-B3F0-B668EF154568}"/>
    <cellStyle name="Milliers 364 2" xfId="1299" xr:uid="{A6C05F1A-B3BE-4EB1-B4E4-FE6F16F203D5}"/>
    <cellStyle name="Milliers 365" xfId="1300" xr:uid="{C4119203-4D87-4AA2-8AF4-EEFBDFAA9241}"/>
    <cellStyle name="Milliers 366" xfId="1301" xr:uid="{A248C86C-D4AC-46E6-85DF-51648A11864B}"/>
    <cellStyle name="Milliers 367" xfId="1302" xr:uid="{1B71CE9A-BDFC-4B0E-878A-5B976E1EB81D}"/>
    <cellStyle name="Milliers 368" xfId="1303" xr:uid="{DC5E93FE-269B-46A9-B2C5-DC8775CF7E2F}"/>
    <cellStyle name="Milliers 369" xfId="1304" xr:uid="{2047163E-59CE-48B3-B371-4D7C5C579B27}"/>
    <cellStyle name="Milliers 37" xfId="1305" xr:uid="{9DDBA949-68C0-409D-BB4B-F1C3B25A962A}"/>
    <cellStyle name="Milliers 370" xfId="1306" xr:uid="{5AADFE25-F973-4895-82FC-6AC96E96FA6D}"/>
    <cellStyle name="Milliers 371" xfId="1307" xr:uid="{F53FE6BF-75E0-42A8-A319-9A55EEB98D9F}"/>
    <cellStyle name="Milliers 38" xfId="1308" xr:uid="{F0267707-6A94-4F90-B3D8-B560F228F71D}"/>
    <cellStyle name="Milliers 39" xfId="1309" xr:uid="{BCD6B7A3-CC43-44F6-B55C-306E9FE54964}"/>
    <cellStyle name="Milliers 4" xfId="1310" xr:uid="{3D7B6C45-1E48-44DA-AA34-145C20223AF7}"/>
    <cellStyle name="Milliers 40" xfId="1311" xr:uid="{B2FDC53E-F46F-4552-81FB-DBA9096DFEA8}"/>
    <cellStyle name="Milliers 41" xfId="1312" xr:uid="{7298504A-EF1F-4D79-804E-E5B21B16FBA8}"/>
    <cellStyle name="Milliers 42" xfId="1313" xr:uid="{FC25306B-2FCA-4144-BDD1-41250415A916}"/>
    <cellStyle name="Milliers 43" xfId="1314" xr:uid="{3DC66DE3-7939-4102-9A35-4C1C2AB6EA4A}"/>
    <cellStyle name="Milliers 44" xfId="1315" xr:uid="{AA3EB076-C10C-4DBE-A605-4315C7048654}"/>
    <cellStyle name="Milliers 45" xfId="1316" xr:uid="{C80B405D-1870-48D0-B5A7-A90B6D2CA793}"/>
    <cellStyle name="Milliers 46" xfId="1317" xr:uid="{9ACD945A-9F55-4A97-AA9E-0EBDDA07FFE0}"/>
    <cellStyle name="Milliers 47" xfId="1318" xr:uid="{938D9ADB-E18C-4A8B-BF6D-5A0018B5E22B}"/>
    <cellStyle name="Milliers 48" xfId="1319" xr:uid="{7B18B5A9-EE15-44AD-A700-FE2F3D5F4CBB}"/>
    <cellStyle name="Milliers 49" xfId="1320" xr:uid="{36075881-AED9-4D50-8ED0-CB3E659DCDA2}"/>
    <cellStyle name="Milliers 5" xfId="1321" xr:uid="{0DC3E37D-88BD-4863-A8D5-49A73F9E78EC}"/>
    <cellStyle name="Milliers 50" xfId="1322" xr:uid="{11288326-4CA4-4B17-BA5F-803DFE099E78}"/>
    <cellStyle name="Milliers 51" xfId="1323" xr:uid="{73F69E23-504F-4822-BD26-8890E8772F49}"/>
    <cellStyle name="Milliers 52" xfId="1324" xr:uid="{17802879-75F7-47BF-ABCC-37A724C4E137}"/>
    <cellStyle name="Milliers 53" xfId="1325" xr:uid="{5B80E6E4-E995-4104-AEFD-68897688C8C0}"/>
    <cellStyle name="Milliers 54" xfId="1326" xr:uid="{D1C68F9F-8672-4640-AE84-FE546553D0FF}"/>
    <cellStyle name="Milliers 55" xfId="1327" xr:uid="{14C1CA49-7CB9-40CE-9038-75FE6F383074}"/>
    <cellStyle name="Milliers 56" xfId="1328" xr:uid="{1A92E3F7-506E-4EA0-86DD-0E791E07BA0D}"/>
    <cellStyle name="Milliers 57" xfId="1329" xr:uid="{E29AA663-E63E-4192-9949-2413FAD2F3AF}"/>
    <cellStyle name="Milliers 58" xfId="1330" xr:uid="{DCA0D907-6189-4598-895A-77A39AEE7800}"/>
    <cellStyle name="Milliers 59" xfId="1331" xr:uid="{6DEDCB87-86A2-4B52-98B6-68F98F61A9D5}"/>
    <cellStyle name="Milliers 6" xfId="1332" xr:uid="{07E4A4DC-4E4C-4BD7-BA11-48E540B3229A}"/>
    <cellStyle name="Milliers 60" xfId="1333" xr:uid="{892A617F-A323-48A1-A582-964F4EAFBC4F}"/>
    <cellStyle name="Milliers 61" xfId="1334" xr:uid="{BE262E97-0AB2-4E10-9E7E-8EE89083ADA1}"/>
    <cellStyle name="Milliers 62" xfId="1335" xr:uid="{476D2705-BFF6-4EA7-85DC-052BD54DB01A}"/>
    <cellStyle name="Milliers 63" xfId="1336" xr:uid="{AB24CA1D-1D50-45CE-81CB-F7AE72935DA5}"/>
    <cellStyle name="Milliers 64" xfId="1337" xr:uid="{DDD49B23-42EB-4BC8-B0FB-79D4E6F86EB6}"/>
    <cellStyle name="Milliers 65" xfId="1338" xr:uid="{BFE422C8-FDD8-43BB-BE76-1F930A514565}"/>
    <cellStyle name="Milliers 66" xfId="1339" xr:uid="{C2436992-D99B-4E38-A238-0BF3637579A5}"/>
    <cellStyle name="Milliers 67" xfId="1340" xr:uid="{28AC9DC2-9F56-4FDD-B1A4-69DF444357E7}"/>
    <cellStyle name="Milliers 68" xfId="1341" xr:uid="{BD28796D-9178-4684-859D-F489083753B7}"/>
    <cellStyle name="Milliers 69" xfId="1342" xr:uid="{6AB56907-FBCA-43AA-B3E4-2A1E4556D5A1}"/>
    <cellStyle name="Milliers 7" xfId="1343" xr:uid="{4F4C8A50-358D-4D02-84CF-1678DF02721C}"/>
    <cellStyle name="Milliers 70" xfId="1344" xr:uid="{91004DBE-732E-4100-8349-01600F8103CA}"/>
    <cellStyle name="Milliers 71" xfId="1345" xr:uid="{10A65FA2-B411-4A37-9A45-4B5A96BA13A9}"/>
    <cellStyle name="Milliers 72" xfId="1346" xr:uid="{DE000A27-DB9A-41BE-B2C2-38F933684A43}"/>
    <cellStyle name="Milliers 73" xfId="1347" xr:uid="{9FE63315-291B-41B6-A096-89EE6C8CB2EA}"/>
    <cellStyle name="Milliers 74" xfId="1348" xr:uid="{DCE5D7F9-DE76-470D-AA5D-118E5DDC0FEA}"/>
    <cellStyle name="Milliers 75" xfId="1349" xr:uid="{CDD3A6BE-80C3-4C09-99EC-691E93FD02F4}"/>
    <cellStyle name="Milliers 76" xfId="1350" xr:uid="{FE048822-81B2-434A-B542-EA48473A4B3C}"/>
    <cellStyle name="Milliers 77" xfId="1351" xr:uid="{85D71683-994E-4816-B5A3-69B60DDADC27}"/>
    <cellStyle name="Milliers 78" xfId="1352" xr:uid="{BBD9A046-58DE-435E-9646-A7C447513788}"/>
    <cellStyle name="Milliers 79" xfId="1353" xr:uid="{CECDCFF3-B88E-4A4B-917E-08D32FF22E3D}"/>
    <cellStyle name="Milliers 8" xfId="1354" xr:uid="{074C6A5F-A2CE-42BD-8678-4ED5AD5B4BBB}"/>
    <cellStyle name="Milliers 8 2" xfId="1355" xr:uid="{7B78B7FB-0735-4402-8E69-402CD8C9B7E2}"/>
    <cellStyle name="Milliers 80" xfId="1356" xr:uid="{23FBF0E8-60F1-4528-BD25-173225AF5421}"/>
    <cellStyle name="Milliers 81" xfId="1357" xr:uid="{5CB268BD-3167-4B7F-B447-7A44F759A50F}"/>
    <cellStyle name="Milliers 82" xfId="1358" xr:uid="{DF0966A8-6926-4208-800E-3B32EEEAE408}"/>
    <cellStyle name="Milliers 83" xfId="1359" xr:uid="{FA267AB2-7C6D-4DAC-8A3E-095F4B441AB8}"/>
    <cellStyle name="Milliers 84" xfId="1360" xr:uid="{D80F92C2-2204-478A-9C04-DC2DD53648F0}"/>
    <cellStyle name="Milliers 85" xfId="1361" xr:uid="{C525EFC4-5866-4FED-B32C-8A0DBF901532}"/>
    <cellStyle name="Milliers 86" xfId="1362" xr:uid="{44F00AB2-3C8A-4835-B105-613F8F573AFC}"/>
    <cellStyle name="Milliers 87" xfId="1363" xr:uid="{02D5D9C9-F275-4A16-AA07-74BD67820705}"/>
    <cellStyle name="Milliers 88" xfId="1364" xr:uid="{A3CEA35E-C9DE-4D58-A26E-451B58A8E718}"/>
    <cellStyle name="Milliers 89" xfId="1365" xr:uid="{0E8A8F55-380E-4F03-9B6B-5952BFB7A53E}"/>
    <cellStyle name="Milliers 9" xfId="1366" xr:uid="{0B08897B-FC44-456C-ACC2-3299CA4251EC}"/>
    <cellStyle name="Milliers 90" xfId="1367" xr:uid="{AF103744-1007-44BE-95A0-D019BBC4AED5}"/>
    <cellStyle name="Milliers 91" xfId="1368" xr:uid="{631AA03D-0DBE-48C2-B1D7-539028920E27}"/>
    <cellStyle name="Milliers 92" xfId="1369" xr:uid="{8723C53A-A776-42F6-9A87-A1CF64E9DEDB}"/>
    <cellStyle name="Milliers 93" xfId="1370" xr:uid="{19E2D7E7-D787-4A73-AB4A-D5CB61E691CB}"/>
    <cellStyle name="Milliers 94" xfId="1371" xr:uid="{12397E92-BF79-4ADC-A92B-693C7DCAD2F3}"/>
    <cellStyle name="Milliers 95" xfId="1372" xr:uid="{4629AF8D-F5B1-4C61-A2C9-0526C41F67E4}"/>
    <cellStyle name="Milliers 96" xfId="1373" xr:uid="{7B5FA9A9-E77D-4DB6-8A67-E209739C4FCC}"/>
    <cellStyle name="Milliers 97" xfId="1374" xr:uid="{9EEDF341-AA71-45E5-918A-D0B8B9588929}"/>
    <cellStyle name="Milliers 98" xfId="1375" xr:uid="{E95AC0D2-C09D-47D3-8BD5-8B9211F565EB}"/>
    <cellStyle name="Milliers 99" xfId="1376" xr:uid="{CD360BAF-5272-449D-9BA0-9CECC360201A}"/>
    <cellStyle name="Monétaire 2" xfId="1377" xr:uid="{74B36F68-728C-4A54-AEB1-F885AC25F648}"/>
    <cellStyle name="Monétaire 3" xfId="1378" xr:uid="{ADCAC1AD-A09A-4D20-BDE9-C80A925783AD}"/>
    <cellStyle name="Neutre 10 2" xfId="1379" xr:uid="{64F98510-E06F-45B6-9F8C-3041015A7FD7}"/>
    <cellStyle name="Neutre 10 3" xfId="1380" xr:uid="{60EBF33C-9FBB-4CD8-9330-CFBD06BD7C47}"/>
    <cellStyle name="Neutre 11 2" xfId="1381" xr:uid="{55486F7B-8F44-4238-9575-F2B17455BBBA}"/>
    <cellStyle name="Neutre 11 3" xfId="1382" xr:uid="{0DA76D8C-4DD5-4329-9D6C-2C7CB0C33C5B}"/>
    <cellStyle name="Neutre 12 2" xfId="1383" xr:uid="{8AF69B73-A9ED-468D-B8B5-543F2D52699F}"/>
    <cellStyle name="Neutre 12 3" xfId="1384" xr:uid="{54BD0A99-14BB-4A02-9913-FDD9B2E677D3}"/>
    <cellStyle name="Neutre 13 2" xfId="1385" xr:uid="{46EC803A-F9B6-410E-ABDC-337C40A991BD}"/>
    <cellStyle name="Neutre 13 3" xfId="1386" xr:uid="{D95E3F64-366A-4B7E-A176-2B278A191DBA}"/>
    <cellStyle name="Neutre 14 2" xfId="1387" xr:uid="{513F53D1-E5AF-4DF0-968E-2A766A962E48}"/>
    <cellStyle name="Neutre 14 3" xfId="1388" xr:uid="{EC34A8A2-DA35-4BB8-8D32-CC9A8886E20F}"/>
    <cellStyle name="Neutre 15 2" xfId="1389" xr:uid="{902D8E32-4C19-4CE2-AC41-8949A04ADC55}"/>
    <cellStyle name="Neutre 15 3" xfId="1390" xr:uid="{4829D1E2-A4F2-4376-9898-D8FDF0CD03EA}"/>
    <cellStyle name="Neutre 16 2" xfId="1391" xr:uid="{CAC20F54-8D11-4E8A-A192-DDF65834F634}"/>
    <cellStyle name="Neutre 16 3" xfId="1392" xr:uid="{1BD077FB-76A5-42B4-B35E-393CA9CCFAE5}"/>
    <cellStyle name="Neutre 17 2" xfId="1393" xr:uid="{013E6E6C-8F43-4CB4-A1F7-1CE48D0275D9}"/>
    <cellStyle name="Neutre 17 3" xfId="1394" xr:uid="{99970B62-AD95-4A38-BE66-C1A6DEC3712A}"/>
    <cellStyle name="Neutre 2" xfId="1932" xr:uid="{90CC2DB7-86B9-4568-89DF-7B17126C1C86}"/>
    <cellStyle name="Neutre 2 2" xfId="1395" xr:uid="{76D3E23B-C4AC-4910-B733-D3E3DDD94CDF}"/>
    <cellStyle name="Neutre 2 3" xfId="1396" xr:uid="{FC1134A8-43CA-43F3-BBE1-2CD3F3AAE82B}"/>
    <cellStyle name="Neutre 3 2" xfId="1397" xr:uid="{9083A2D4-06DD-44B9-80EB-CDB5947B486E}"/>
    <cellStyle name="Neutre 3 3" xfId="1398" xr:uid="{710E2776-14E8-404B-918A-3F23F53EFEFF}"/>
    <cellStyle name="Neutre 4 2" xfId="1399" xr:uid="{2916338A-7B62-4A90-8B37-42C1EDAF42A3}"/>
    <cellStyle name="Neutre 4 3" xfId="1400" xr:uid="{2A2CC7AF-EE33-4FD4-92AA-F6ED7D6211A8}"/>
    <cellStyle name="Neutre 5 2" xfId="1401" xr:uid="{19615C6C-BDC6-4F6E-9138-A2620448B2BA}"/>
    <cellStyle name="Neutre 5 3" xfId="1402" xr:uid="{AC062E23-8F3D-44BC-B564-6DA7BFBB4A85}"/>
    <cellStyle name="Neutre 6 2" xfId="1403" xr:uid="{2C5B9A61-9E64-413E-BEDB-94705E9DCDB8}"/>
    <cellStyle name="Neutre 6 3" xfId="1404" xr:uid="{6F1461F1-C4D5-4326-9806-98F36B7671F4}"/>
    <cellStyle name="Neutre 7 2" xfId="1405" xr:uid="{A15EA19A-116F-4190-9E9C-1DFB8EF184C1}"/>
    <cellStyle name="Neutre 7 3" xfId="1406" xr:uid="{2A045725-FEED-449D-9050-6F808331E3DD}"/>
    <cellStyle name="Neutre 8 2" xfId="1407" xr:uid="{05283F51-C00E-4A01-ACF3-ED298CDE793E}"/>
    <cellStyle name="Neutre 8 3" xfId="1408" xr:uid="{B9924C1B-D02A-4FF2-ADBA-C1085E3A8041}"/>
    <cellStyle name="Neutre 9 2" xfId="1409" xr:uid="{7EA60254-880B-456B-9B3B-DC7A1F739C9B}"/>
    <cellStyle name="Neutre 9 3" xfId="1410" xr:uid="{497B0A60-016F-4A16-AB1D-B3228689C743}"/>
    <cellStyle name="Normal" xfId="0" builtinId="0"/>
    <cellStyle name="Normal 10" xfId="1411" xr:uid="{02A7D9C6-160D-43E8-AEB3-766A354BFA51}"/>
    <cellStyle name="Normal 10 2" xfId="1412" xr:uid="{FB373AE3-6AB0-4658-8856-AA98959DA530}"/>
    <cellStyle name="Normal 11" xfId="1413" xr:uid="{B7FA0ABF-0F6C-4236-AC13-EF6902BABAC8}"/>
    <cellStyle name="Normal 12" xfId="1414" xr:uid="{74917E0E-1E16-4005-9BA1-CCB41694C15A}"/>
    <cellStyle name="Normal 12 3" xfId="1415" xr:uid="{863649DC-9D8A-4757-B318-4BEE9B7CEB82}"/>
    <cellStyle name="Normal 13" xfId="1416" xr:uid="{3131B864-F4D3-4EE7-B322-A6CE029202B2}"/>
    <cellStyle name="Normal 14" xfId="1417" xr:uid="{7C3A603A-51AD-4AD9-B696-F01CE120A275}"/>
    <cellStyle name="Normal 15" xfId="1418" xr:uid="{CD66B281-5C09-44C6-BCE8-6A1C71E7DA18}"/>
    <cellStyle name="Normal 15 2" xfId="1419" xr:uid="{BEDF0C6F-52DC-4A69-8DB0-101386D68149}"/>
    <cellStyle name="Normal 16" xfId="1420" xr:uid="{6159F7C2-5927-4FB4-8BFB-C7AEC1B3CAF1}"/>
    <cellStyle name="Normal 17" xfId="1421" xr:uid="{88B0A0CB-C1E4-498A-80AC-2075910E01C2}"/>
    <cellStyle name="Normal 18" xfId="1422" xr:uid="{F84AC246-899C-4AD3-B7C6-54968C8886DF}"/>
    <cellStyle name="Normal 18 2" xfId="1423" xr:uid="{CFBBB7D9-31DF-4AE3-9246-85691AA24A8B}"/>
    <cellStyle name="Normal 18 2 2" xfId="1424" xr:uid="{A4425FFD-F462-4B31-944D-C1593F0CEBF9}"/>
    <cellStyle name="Normal 18 2 3" xfId="1425" xr:uid="{40123963-6C72-4065-8C87-4D10AE666382}"/>
    <cellStyle name="Normal 18 3" xfId="1426" xr:uid="{8D373B03-23E7-45AC-9909-06840D95A3BD}"/>
    <cellStyle name="Normal 18 4" xfId="1427" xr:uid="{E6C2A3C0-33A6-4908-BDCD-62A7E9B15741}"/>
    <cellStyle name="Normal 19" xfId="1428" xr:uid="{40998DEC-795F-44A8-BA68-FEA0F3110012}"/>
    <cellStyle name="Normal 2" xfId="3" xr:uid="{00000000-0005-0000-0000-000004000000}"/>
    <cellStyle name="Normal 2 10" xfId="1430" xr:uid="{AF2A6452-D062-41E3-A488-372F9CCBF27C}"/>
    <cellStyle name="Normal 2 10 2" xfId="1966" xr:uid="{1AE69A49-AF70-4658-B2F5-81387B0F63A9}"/>
    <cellStyle name="Normal 2 11" xfId="1431" xr:uid="{50D62FA6-8FD7-4451-8416-46ACBC6F06B0}"/>
    <cellStyle name="Normal 2 12" xfId="1432" xr:uid="{903C8FB0-985B-4CC7-B081-CF6D138AC87A}"/>
    <cellStyle name="Normal 2 13" xfId="1433" xr:uid="{9D11C0EA-CB41-4B94-8260-B36B5B1D9A2A}"/>
    <cellStyle name="Normal 2 13 2" xfId="1434" xr:uid="{4FD8846E-EA15-4073-9DE5-C74788BB2F89}"/>
    <cellStyle name="Normal 2 14" xfId="1435" xr:uid="{50A288DA-83A1-489B-8CB6-E39C1B9E858E}"/>
    <cellStyle name="Normal 2 15" xfId="1436" xr:uid="{2B8A18EF-37DC-4E53-9326-3958F5338DD7}"/>
    <cellStyle name="Normal 2 16" xfId="1437" xr:uid="{918273D0-F530-42BA-B81E-AB69155D2E41}"/>
    <cellStyle name="Normal 2 17" xfId="1971" xr:uid="{3B13D177-5490-48AC-B366-5B4127C1699E}"/>
    <cellStyle name="Normal 2 18" xfId="1429" xr:uid="{244EDCF2-1AAF-432B-9B47-EC15BB6BDFDB}"/>
    <cellStyle name="Normal 2 2" xfId="1438" xr:uid="{DD173D4E-BAFB-455E-BAE3-6B5FD7441C35}"/>
    <cellStyle name="Normal 2 2 2" xfId="1439" xr:uid="{612DFF80-36CC-40E0-9B21-DCF1DD869EB1}"/>
    <cellStyle name="Normal 2 3" xfId="1440" xr:uid="{8FD98FA3-B4E5-4EE4-A782-457C335B54B3}"/>
    <cellStyle name="Normal 2 4" xfId="1441" xr:uid="{FAB75C62-BEF2-40D5-8BA8-758DA6470574}"/>
    <cellStyle name="Normal 2 4 2" xfId="1442" xr:uid="{1FC7F695-D22D-4BA2-A04B-A9E1AF499117}"/>
    <cellStyle name="Normal 2 5" xfId="7" xr:uid="{C049EF58-FDE6-4264-AEE5-957CE17E889B}"/>
    <cellStyle name="Normal 2 6" xfId="1443" xr:uid="{62DEFCA2-BA73-4CD4-BB8D-DD6B0127C0ED}"/>
    <cellStyle name="Normal 2 6 2" xfId="1444" xr:uid="{2D088E5C-5DCE-486C-8C71-E3A93806B10E}"/>
    <cellStyle name="Normal 2 6 2 2" xfId="1445" xr:uid="{8515AC9C-F4DA-4B11-A047-514D263CBE62}"/>
    <cellStyle name="Normal 2 6 2 3" xfId="1446" xr:uid="{9C4C4E6D-6D68-4F09-9863-0E8A009A85D7}"/>
    <cellStyle name="Normal 2 6 3" xfId="1447" xr:uid="{9706D94F-90A3-41EC-81D8-D6AC51D67627}"/>
    <cellStyle name="Normal 2 6 4" xfId="1448" xr:uid="{A6FC3CC6-05FE-4DC1-8034-FA5F0911C50A}"/>
    <cellStyle name="Normal 2 7" xfId="1449" xr:uid="{0F397448-249A-4021-BC68-D1636F76E192}"/>
    <cellStyle name="Normal 2 8" xfId="1450" xr:uid="{F667BE8A-BBF0-407E-8B2E-EBDE2076DA4E}"/>
    <cellStyle name="Normal 2 8 2" xfId="1451" xr:uid="{4169ABE8-75E2-4574-AD51-3A27B16D8A22}"/>
    <cellStyle name="Normal 2 8 3" xfId="1452" xr:uid="{5E9B6C24-2E0A-4E49-ABE0-E10DE019E304}"/>
    <cellStyle name="Normal 2 9" xfId="1453" xr:uid="{CA7BF7ED-BA01-4A55-BA8D-8BFD5EA46576}"/>
    <cellStyle name="Normal 2 9 2" xfId="1454" xr:uid="{167D009A-F51A-4F48-AF1E-8A1824A31716}"/>
    <cellStyle name="Normal 2 9 3" xfId="1455" xr:uid="{2B4D5315-3501-410E-A10C-693A72CF6826}"/>
    <cellStyle name="Normal 2_Reporting Package - ZEITI 2009 - Final" xfId="1456" xr:uid="{92E2EF50-1283-4F2E-9B2E-DFA9BB7FEE95}"/>
    <cellStyle name="Normal 20" xfId="1457" xr:uid="{38B42BB7-2719-4F11-A207-51BD9F90EAC2}"/>
    <cellStyle name="Normal 21" xfId="1458" xr:uid="{8D104BE6-F343-4589-ADC2-DC50A7B6EE5F}"/>
    <cellStyle name="Normal 22" xfId="1459" xr:uid="{89D0EA5D-4254-40D7-B943-2E4241DD2867}"/>
    <cellStyle name="Normal 23" xfId="1460" xr:uid="{69E0D662-DC7C-4AC4-A4D4-BCF7E3A41A7A}"/>
    <cellStyle name="Normal 24" xfId="1461" xr:uid="{F818410B-4860-49CD-A799-254CB9D43B66}"/>
    <cellStyle name="Normal 25" xfId="1462" xr:uid="{47A10980-08BA-4281-AFEF-438A91CF9809}"/>
    <cellStyle name="Normal 26" xfId="1463" xr:uid="{2BCFB9EC-A03C-4FED-A2C8-C703BB5F1036}"/>
    <cellStyle name="Normal 26 2" xfId="1464" xr:uid="{1C8D5AA5-4352-434B-8A44-1A431CAF4DD0}"/>
    <cellStyle name="Normal 26 3" xfId="1465" xr:uid="{77BE361C-422A-4E25-9E2D-0B4F388BE037}"/>
    <cellStyle name="Normal 27" xfId="1466" xr:uid="{A6B82B47-0FA7-4986-A3CE-2E57B495EB66}"/>
    <cellStyle name="Normal 27 2" xfId="1467" xr:uid="{00AE6F60-09C8-4135-A7C3-66C1FD1B6DF5}"/>
    <cellStyle name="Normal 27 3" xfId="1468" xr:uid="{563597F2-8646-4D4E-A28A-97196FB59FD1}"/>
    <cellStyle name="Normal 28" xfId="1469" xr:uid="{F993A184-04DA-4BA3-9C2A-92820D7453DF}"/>
    <cellStyle name="Normal 28 2" xfId="1470" xr:uid="{66F4AB1E-D727-47CC-804F-AAD982C78628}"/>
    <cellStyle name="Normal 28 3" xfId="1471" xr:uid="{B451AA5E-2263-4860-AFF1-D4CA06C8BAE2}"/>
    <cellStyle name="Normal 29" xfId="1472" xr:uid="{C0C09B80-A754-4C52-A8FE-134A455D1CE6}"/>
    <cellStyle name="Normal 29 2" xfId="1473" xr:uid="{F75BAFA3-002E-4506-82A8-5CBE5EF6FECF}"/>
    <cellStyle name="Normal 29 3" xfId="1474" xr:uid="{8D9AB530-F93E-44E6-A756-12F5EC621637}"/>
    <cellStyle name="Normal 3" xfId="1475" xr:uid="{B1BC4E05-819C-4A81-82BF-C13308BB9429}"/>
    <cellStyle name="Normal 3 2" xfId="1476" xr:uid="{A4E7F9DD-158F-44E4-AB56-9DFCD1F238A5}"/>
    <cellStyle name="Normal 3 3" xfId="1976" xr:uid="{03697F3A-28BE-46F8-A02E-7E6757E3F983}"/>
    <cellStyle name="Normal 3 4" xfId="1993" xr:uid="{5D8B7A33-3EBA-43C1-A30A-F1F1E9C92AC0}"/>
    <cellStyle name="Normal 30" xfId="1477" xr:uid="{089DC3E6-994A-4E65-BC3B-CC943C8F3825}"/>
    <cellStyle name="Normal 30 2" xfId="1478" xr:uid="{5C34AA58-EEE2-4498-8AE3-67F40B6133AA}"/>
    <cellStyle name="Normal 30 3" xfId="1479" xr:uid="{A3E4A58A-6CD2-45D0-9035-C5FE5F098442}"/>
    <cellStyle name="Normal 31" xfId="1480" xr:uid="{55AC5875-AEAB-44C2-ABAB-50A1E1E4A49A}"/>
    <cellStyle name="Normal 31 2" xfId="1481" xr:uid="{3182777E-E0D0-4D44-A6A1-B04209CE83CC}"/>
    <cellStyle name="Normal 31 3" xfId="1482" xr:uid="{73CEA4F0-72F8-40DE-BBC6-F98A88804CD6}"/>
    <cellStyle name="Normal 32" xfId="1483" xr:uid="{59734DB7-507B-4E72-B002-4C7238734BEC}"/>
    <cellStyle name="Normal 32 2" xfId="1484" xr:uid="{3640A3A2-BE2E-4DB7-9CBE-007F77A45CAC}"/>
    <cellStyle name="Normal 32 3" xfId="1485" xr:uid="{B228851F-8287-4E38-9EAA-62F0F27F69DB}"/>
    <cellStyle name="Normal 32 4" xfId="1486" xr:uid="{2071B7EB-29FB-447A-A0A0-A0C225DB1C3E}"/>
    <cellStyle name="Normal 32 4 2" xfId="1487" xr:uid="{16C1A0C6-42CA-4208-80DB-6A41DBCE7222}"/>
    <cellStyle name="Normal 32 4 3" xfId="1488" xr:uid="{01435F7E-7463-4935-B51D-90A0952740B0}"/>
    <cellStyle name="Normal 32 4 3 2" xfId="1489" xr:uid="{04C92351-9A41-43BE-9B2B-0FB714AC6408}"/>
    <cellStyle name="Normal 32 4 3 3" xfId="1490" xr:uid="{009D80E3-4A5E-42F5-9C14-074A54538543}"/>
    <cellStyle name="Normal 32 5" xfId="1491" xr:uid="{A1BD3377-3A83-49D5-84E8-A7E61ABA3F3A}"/>
    <cellStyle name="Normal 32 5 2" xfId="1492" xr:uid="{48FFABDF-C455-4A88-A3AE-AF01D7CD5303}"/>
    <cellStyle name="Normal 32 6" xfId="1493" xr:uid="{9FA967AD-EE15-4D20-9C7F-4ACDF70D72B1}"/>
    <cellStyle name="Normal 32 7" xfId="1494" xr:uid="{8CCE0F68-F63A-4D9B-A9E1-B006BD304E8E}"/>
    <cellStyle name="Normal 32 7 2" xfId="1977" xr:uid="{C8615625-E4EF-45C2-9AD1-FE0DAFC72524}"/>
    <cellStyle name="Normal 33" xfId="1495" xr:uid="{A2290F7E-B855-4C81-A47F-9716D40368D5}"/>
    <cellStyle name="Normal 34" xfId="1496" xr:uid="{71473428-0963-4FB2-8282-10D6CC739C32}"/>
    <cellStyle name="Normal 34 2" xfId="1497" xr:uid="{8F34B135-2003-4B24-AAA7-17164ED165FE}"/>
    <cellStyle name="Normal 35" xfId="1498" xr:uid="{638C03DF-A572-49C4-981A-8A98BD7100C8}"/>
    <cellStyle name="Normal 35 2" xfId="1499" xr:uid="{A02B0841-BF69-4FDE-894F-0B7112EC745B}"/>
    <cellStyle name="Normal 35 3" xfId="1500" xr:uid="{0DDEB0B0-83DD-486A-9D50-DAE57D720EFD}"/>
    <cellStyle name="Normal 36" xfId="1501" xr:uid="{DFFE144C-F945-4A6D-BF48-B2CB20C02629}"/>
    <cellStyle name="Normal 37" xfId="1502" xr:uid="{549F8D3B-AF71-4D97-9BC4-1646BAEA9EA3}"/>
    <cellStyle name="Normal 37 2" xfId="1503" xr:uid="{ECA39F6D-D808-4090-875D-2C6BFD9B245D}"/>
    <cellStyle name="Normal 38" xfId="1504" xr:uid="{94CC3B92-4E46-4263-A06F-E4CEEBA8F092}"/>
    <cellStyle name="Normal 39" xfId="1505" xr:uid="{0721D3DA-2673-4F82-AC39-78B4D9B9074D}"/>
    <cellStyle name="Normal 4" xfId="1506" xr:uid="{EC0D7870-F632-4954-B287-8E73CE2F1BE4}"/>
    <cellStyle name="Normal 4 2" xfId="1507" xr:uid="{E8DB9BB4-8AE2-4274-A4E6-80CF2E5D97D6}"/>
    <cellStyle name="Normal 4 2 2" xfId="1508" xr:uid="{4334E7AA-53BE-461D-B943-22BC39E6E7E6}"/>
    <cellStyle name="Normal 4 2 2 2" xfId="1509" xr:uid="{6E7EBEA4-BE76-43D1-94EB-E38AB2752415}"/>
    <cellStyle name="Normal 4 2 2 2 2" xfId="1510" xr:uid="{1FB06A3D-013E-40B6-860D-6E1FCA1B6DDA}"/>
    <cellStyle name="Normal 4 2 2 2 3" xfId="1511" xr:uid="{D1FAFEF4-D7C4-4C52-9EBB-3063D8765D16}"/>
    <cellStyle name="Normal 4 2 2 3" xfId="1512" xr:uid="{8B5CFD24-32EE-4C0B-9696-3FCA6BEC53F5}"/>
    <cellStyle name="Normal 4 2 2 4" xfId="1513" xr:uid="{64642337-A6D2-466E-B0F1-E947F0C75269}"/>
    <cellStyle name="Normal 4 2 3" xfId="1514" xr:uid="{E7ED7B41-02E5-478E-A929-C92A639B5354}"/>
    <cellStyle name="Normal 4 2 3 2" xfId="1515" xr:uid="{A04A305C-C760-4527-8630-00D2D2C7E79B}"/>
    <cellStyle name="Normal 4 2 3 3" xfId="1516" xr:uid="{F6CEFE8C-37E2-4109-871D-19056C843BF0}"/>
    <cellStyle name="Normal 4 2 4" xfId="1517" xr:uid="{1FF17059-B4ED-45B3-B93B-C2362A0BB4F7}"/>
    <cellStyle name="Normal 4 2 5" xfId="1518" xr:uid="{7DFB3E98-DD2B-41BA-A9F5-A895E6AA4CC9}"/>
    <cellStyle name="Normal 4 3" xfId="1519" xr:uid="{1715DCE9-B154-47F2-8464-5C012B59DE57}"/>
    <cellStyle name="Normal 4 3 2" xfId="1520" xr:uid="{3DA4CD72-892E-4EC7-8C32-4F421383F488}"/>
    <cellStyle name="Normal 4 3 2 2" xfId="1521" xr:uid="{BCD76ADA-2B70-4226-92EF-B4E509CF01A6}"/>
    <cellStyle name="Normal 4 3 2 3" xfId="1522" xr:uid="{476D82D2-D583-46BE-98C5-23CE9AD4FA37}"/>
    <cellStyle name="Normal 4 3 3" xfId="1523" xr:uid="{45BD7024-13EA-44C4-B8B5-2C1EBC4D76CA}"/>
    <cellStyle name="Normal 4 3 4" xfId="1524" xr:uid="{9BCBD5DF-A9DA-4989-8BD7-68E59B64339E}"/>
    <cellStyle name="Normal 4 4" xfId="1525" xr:uid="{C67866A5-C94B-48DB-BA4A-9CEE601969FB}"/>
    <cellStyle name="Normal 4 4 2" xfId="1526" xr:uid="{9B98B275-2A20-4AA1-8673-90ECC33AB6C9}"/>
    <cellStyle name="Normal 4 4 3" xfId="1527" xr:uid="{0EBC6D72-7FA1-41D7-87D5-7645794586CA}"/>
    <cellStyle name="Normal 4 5" xfId="1528" xr:uid="{00F7CB46-BBC8-48DD-B438-9EA88026A622}"/>
    <cellStyle name="Normal 4 6" xfId="1529" xr:uid="{ED085A1E-F00B-4BD9-A350-80E6B74EF608}"/>
    <cellStyle name="Normal 4 7" xfId="1975" xr:uid="{5F61BC14-D4F8-4FEA-885F-44888EA561CE}"/>
    <cellStyle name="Normal 40" xfId="1530" xr:uid="{5F43BE7E-A342-4E27-B241-ECA06A43703D}"/>
    <cellStyle name="Normal 40 2" xfId="1531" xr:uid="{936B5256-CFD0-46DE-A02A-0DC7F2A48CF5}"/>
    <cellStyle name="Normal 40 4" xfId="1532" xr:uid="{9A9478DE-7793-4A7E-87BC-CAFAABED2DC4}"/>
    <cellStyle name="Normal 41" xfId="1533" xr:uid="{26EFD665-332F-4AA7-9953-0F33331197E9}"/>
    <cellStyle name="Normal 42" xfId="1534" xr:uid="{06D3E544-BCD2-47CA-A3A3-B8004C62713C}"/>
    <cellStyle name="Normal 43" xfId="1535" xr:uid="{99ACC311-3484-4DDE-9BF1-399BD4976C18}"/>
    <cellStyle name="Normal 44" xfId="1536" xr:uid="{2DB10CF9-33AD-449E-BEDB-C09EFBEB6834}"/>
    <cellStyle name="Normal 45" xfId="1537" xr:uid="{BE0CFBC7-506F-44F6-8286-1099BE7081E3}"/>
    <cellStyle name="Normal 45 2" xfId="1538" xr:uid="{36830170-6039-4A3B-8973-451883513B86}"/>
    <cellStyle name="Normal 46" xfId="1539" xr:uid="{0E1F12A3-A1C1-4854-81E7-B021580E019D}"/>
    <cellStyle name="Normal 46 2" xfId="1540" xr:uid="{499A9459-F0E9-4491-B748-44ECFD4C7EB3}"/>
    <cellStyle name="Normal 46 2 2" xfId="1541" xr:uid="{03DB5096-9CEB-4A3A-BCC9-30505B9F8805}"/>
    <cellStyle name="Normal 47" xfId="1542" xr:uid="{EDED0DBF-EBC9-487E-9BFC-4348E8997A33}"/>
    <cellStyle name="Normal 48" xfId="1543" xr:uid="{EA7A1FE8-83F3-49FD-AB63-E76A958BD891}"/>
    <cellStyle name="Normal 49" xfId="1544" xr:uid="{752A7A85-4AA3-4C6C-A0F4-43508C13E9A0}"/>
    <cellStyle name="Normal 5" xfId="8" xr:uid="{04A15AA3-BC67-43CB-B7A8-FEAEFD8AEE81}"/>
    <cellStyle name="Normal 5 2" xfId="1545" xr:uid="{54978705-8DEF-4B21-968C-23D6DDCD7D2B}"/>
    <cellStyle name="Normal 5 3" xfId="1546" xr:uid="{CBE7FD9C-4739-4E3B-BA13-F99D992A27F7}"/>
    <cellStyle name="Normal 5 5" xfId="1547" xr:uid="{CFA51EBF-CAEB-4B65-A3A0-4A4C2605FF2F}"/>
    <cellStyle name="Normal 50" xfId="1548" xr:uid="{F027E577-F6C8-453E-9613-8C95A70EF8A8}"/>
    <cellStyle name="Normal 51" xfId="1549" xr:uid="{317006BA-E7C7-4642-AF27-AD33FFD7303E}"/>
    <cellStyle name="Normal 52" xfId="1916" xr:uid="{FCA71C39-8E44-41AD-BC59-DCA938F8CD3B}"/>
    <cellStyle name="Normal 52 2" xfId="1972" xr:uid="{B012C49D-E4FB-4F7E-91FC-CFEEEA7188D4}"/>
    <cellStyle name="Normal 53" xfId="1917" xr:uid="{D76FB9EF-2E27-4F97-AE2A-52602B288C84}"/>
    <cellStyle name="Normal 53 2" xfId="1980" xr:uid="{5230190F-F140-4635-A2AE-999258C761BE}"/>
    <cellStyle name="Normal 54" xfId="1918" xr:uid="{C3C9AB77-F970-4E19-800A-D96A353D86E6}"/>
    <cellStyle name="Normal 54 2" xfId="1979" xr:uid="{A40E7D30-0DAC-43BC-B0B1-B8F8D7C0D0B4}"/>
    <cellStyle name="Normal 55" xfId="1919" xr:uid="{FF645E24-6217-43B3-9842-9253509A8297}"/>
    <cellStyle name="Normal 56" xfId="1920" xr:uid="{CD3D8A04-8B36-4043-98CD-338C2D11C125}"/>
    <cellStyle name="Normal 57" xfId="1921" xr:uid="{567C54B1-65B2-4711-92B2-78EBE9729630}"/>
    <cellStyle name="Normal 58" xfId="1922" xr:uid="{40876744-49E1-40BE-ADC5-AA0667D39EBE}"/>
    <cellStyle name="Normal 59" xfId="1923" xr:uid="{FA3D5166-70AB-4FCF-BFB7-AF9D92359FEB}"/>
    <cellStyle name="Normal 6" xfId="1550" xr:uid="{545B05E5-9D57-407E-9407-A2D8CFEB7DF5}"/>
    <cellStyle name="Normal 6 2" xfId="1551" xr:uid="{BCAAC940-F047-4965-9673-BEF4867B416E}"/>
    <cellStyle name="Normal 60" xfId="1924" xr:uid="{B3851608-9669-4D2B-A653-4436F3A0F886}"/>
    <cellStyle name="Normal 61" xfId="1968" xr:uid="{894CEED8-3A25-41F3-809C-B1550C3DF8A6}"/>
    <cellStyle name="Normal 62" xfId="1967" xr:uid="{FF8283AF-6D36-4EBD-AE95-CA9B537A2FAD}"/>
    <cellStyle name="Normal 63" xfId="1969" xr:uid="{FF2080E8-3F81-40E4-8522-8C813DAEDD2D}"/>
    <cellStyle name="Normal 64" xfId="1970" xr:uid="{8D83912B-F05C-4D02-8EDE-031A0D90CB9B}"/>
    <cellStyle name="Normal 65" xfId="1973" xr:uid="{129630AE-573E-4325-88D1-C70FE0BE1D00}"/>
    <cellStyle name="Normal 66" xfId="1974" xr:uid="{B10BC130-3D71-4A90-9FC4-015350CF67A2}"/>
    <cellStyle name="Normal 67" xfId="1978" xr:uid="{B8156D9F-2E08-4BDE-B605-DC3FB351A78E}"/>
    <cellStyle name="Normal 68" xfId="1981" xr:uid="{548629D3-98A9-4E96-84E4-FBB7D40C5CA7}"/>
    <cellStyle name="Normal 69" xfId="1984" xr:uid="{BCE792B5-EBAD-488F-BE75-5EFB9A0ABF47}"/>
    <cellStyle name="Normal 7" xfId="1552" xr:uid="{44C10DF0-5FEC-48BB-9AFE-582AEB7AB353}"/>
    <cellStyle name="Normal 70" xfId="1985" xr:uid="{6AD70AA7-48FF-4EF9-82B1-0EEA3C8CB723}"/>
    <cellStyle name="Normal 71" xfId="1986" xr:uid="{28852092-EA96-4F1D-8B24-7AB850A8399C}"/>
    <cellStyle name="Normal 72" xfId="1987" xr:uid="{43759BB5-3C69-4EC8-8879-522CAF463D98}"/>
    <cellStyle name="Normal 73" xfId="1988" xr:uid="{3BC2F6E6-2184-4E69-9BE9-6DCFA93EDF5F}"/>
    <cellStyle name="Normal 74" xfId="1989" xr:uid="{ACA7CE6A-2E77-48FA-8230-D222B36C1275}"/>
    <cellStyle name="Normal 75" xfId="1990" xr:uid="{6C8C89E5-5204-4418-8605-E218D5D10B8D}"/>
    <cellStyle name="Normal 76" xfId="1991" xr:uid="{3C212625-D42F-4541-8139-49B7E8E83B7D}"/>
    <cellStyle name="Normal 77" xfId="1995" xr:uid="{7EB51043-E35C-4537-BE13-189216026A3D}"/>
    <cellStyle name="Normal 78" xfId="1997" xr:uid="{90986980-1E0E-45AC-8557-1CA36FDCFEF0}"/>
    <cellStyle name="Normal 79" xfId="1998" xr:uid="{AC2C26E6-D3BF-4C8C-AD98-1EA2DE6D72A9}"/>
    <cellStyle name="Normal 8" xfId="1553" xr:uid="{136CA58B-A80A-446C-87D5-512E2B4C51B6}"/>
    <cellStyle name="Normal 80" xfId="1999" xr:uid="{C101A97E-0D26-4DC2-A457-3F02909AA0F0}"/>
    <cellStyle name="Normal 81" xfId="2000" xr:uid="{1B916CBB-343C-49BD-AC35-83996AF03AE8}"/>
    <cellStyle name="Normal 9" xfId="1554" xr:uid="{75433F1F-CD00-4B4A-94D7-5794455F66EB}"/>
    <cellStyle name="Note 2" xfId="1939" xr:uid="{018B65EB-7456-43AD-B89C-C3EC08BC9051}"/>
    <cellStyle name="Per cent" xfId="6" builtinId="5"/>
    <cellStyle name="Percent 2" xfId="1996" xr:uid="{EB7306D5-1223-45D6-ADD9-C13A5026A55A}"/>
    <cellStyle name="Pourcentage 10" xfId="1555" xr:uid="{370B0FF2-A0A7-423A-ACDD-01E4F50B6A7D}"/>
    <cellStyle name="Pourcentage 11" xfId="1556" xr:uid="{9C1C2590-4CD4-4373-82F8-07EC3D78E57B}"/>
    <cellStyle name="Pourcentage 12" xfId="1557" xr:uid="{EA00690A-0B9A-4449-97F9-BF70694B568A}"/>
    <cellStyle name="Pourcentage 13" xfId="1558" xr:uid="{8B4CBFBE-FC8C-436D-8610-0D9F2A684D71}"/>
    <cellStyle name="Pourcentage 14" xfId="1559" xr:uid="{1D8BE2D0-B211-4E32-9D6E-4C55B2AF6A4D}"/>
    <cellStyle name="Pourcentage 2" xfId="1560" xr:uid="{374B2F67-0ACD-4D3E-B73E-AD908A3E1A94}"/>
    <cellStyle name="Pourcentage 3" xfId="1561" xr:uid="{5757C96C-F14B-4C39-B815-D81963F85DC1}"/>
    <cellStyle name="Pourcentage 4" xfId="1562" xr:uid="{DB0F2EF9-8E49-45F9-99F3-8C4DB6AA85E8}"/>
    <cellStyle name="Pourcentage 5" xfId="1563" xr:uid="{8E56B511-0801-468B-81F3-5765E0D0D945}"/>
    <cellStyle name="Pourcentage 5 2" xfId="1564" xr:uid="{4445081D-0215-4721-A0B4-1F178944EF8F}"/>
    <cellStyle name="Pourcentage 6" xfId="1565" xr:uid="{72C67666-2A69-46B7-9A60-9E23E9887F6E}"/>
    <cellStyle name="Pourcentage 7" xfId="1566" xr:uid="{45D3B34D-5D01-4DAF-BA43-8411C83A4C89}"/>
    <cellStyle name="Pourcentage 8" xfId="1567" xr:uid="{46417C7B-7D25-43B4-8154-9671AE600D83}"/>
    <cellStyle name="Pourcentage 8 2" xfId="1568" xr:uid="{06D48718-E7AF-4DFB-9458-7CE8BD61DFE4}"/>
    <cellStyle name="Pourcentage 9" xfId="1569" xr:uid="{D8B0730C-099B-4AE1-A2A8-E2192BFE6A1D}"/>
    <cellStyle name="S12" xfId="1570" xr:uid="{E694223E-F5C9-4592-84A8-BF18393DDFA2}"/>
    <cellStyle name="Satisfaisant 10 2" xfId="1571" xr:uid="{8F4CD4C9-E136-45FC-BD1C-98CF871BC6DA}"/>
    <cellStyle name="Satisfaisant 10 3" xfId="1572" xr:uid="{831F57CD-3760-49CC-92D5-4AD2845CD60A}"/>
    <cellStyle name="Satisfaisant 11 2" xfId="1573" xr:uid="{0E5DD221-B3BC-4903-A945-796207522420}"/>
    <cellStyle name="Satisfaisant 11 3" xfId="1574" xr:uid="{ED20EC37-FF94-4225-AE49-C2B907FF94CB}"/>
    <cellStyle name="Satisfaisant 12 2" xfId="1575" xr:uid="{DFB69A1F-2B13-4C78-A5D4-144D2E2C1CFB}"/>
    <cellStyle name="Satisfaisant 12 3" xfId="1576" xr:uid="{A45F1890-1279-4965-9602-B90A6AE46CD6}"/>
    <cellStyle name="Satisfaisant 13 2" xfId="1577" xr:uid="{6939C34C-A69A-425B-B664-BB9F698E731D}"/>
    <cellStyle name="Satisfaisant 13 3" xfId="1578" xr:uid="{A74D3381-1A35-4480-BC92-C207BF2A1165}"/>
    <cellStyle name="Satisfaisant 14 2" xfId="1579" xr:uid="{0CAF503E-F48D-4D62-BC14-48EEA5DAAFD6}"/>
    <cellStyle name="Satisfaisant 14 3" xfId="1580" xr:uid="{83255B85-2967-4D44-89CA-C182DB5096C5}"/>
    <cellStyle name="Satisfaisant 15 2" xfId="1581" xr:uid="{4B8669B6-E7A7-4F95-BDBA-351B87340AFE}"/>
    <cellStyle name="Satisfaisant 15 3" xfId="1582" xr:uid="{B39C7024-145F-42D7-B945-4C6CD54561E0}"/>
    <cellStyle name="Satisfaisant 16 2" xfId="1583" xr:uid="{BE1B3164-A3F6-4CAC-8961-197E0AACB2D4}"/>
    <cellStyle name="Satisfaisant 16 3" xfId="1584" xr:uid="{22E7C267-D115-47ED-91A0-C937D927BB8C}"/>
    <cellStyle name="Satisfaisant 17 2" xfId="1585" xr:uid="{2127EE4F-6D39-4851-B19C-99B85B9B157C}"/>
    <cellStyle name="Satisfaisant 17 3" xfId="1586" xr:uid="{EA03C9A6-1121-473F-9229-4FC34C84B54D}"/>
    <cellStyle name="Satisfaisant 2" xfId="1930" xr:uid="{CD64B0D2-EC0F-470B-9040-5742711266D2}"/>
    <cellStyle name="Satisfaisant 2 2" xfId="1587" xr:uid="{6E78D7C5-FCFA-45C4-A181-D206407CA42C}"/>
    <cellStyle name="Satisfaisant 2 3" xfId="1588" xr:uid="{4C94E08E-2AD2-40E7-B1C7-530FA59BAC2E}"/>
    <cellStyle name="Satisfaisant 3 2" xfId="1589" xr:uid="{77FBE37B-03E4-46A8-B3BC-F84ECD2A341D}"/>
    <cellStyle name="Satisfaisant 3 3" xfId="1590" xr:uid="{A0175E0D-2C02-468F-AF98-B98853641238}"/>
    <cellStyle name="Satisfaisant 4 2" xfId="1591" xr:uid="{88C072A5-879A-4349-817C-DAF17EB6BB3E}"/>
    <cellStyle name="Satisfaisant 4 3" xfId="1592" xr:uid="{C97C2AB3-AE3A-4DA4-B2F1-B2A86531C886}"/>
    <cellStyle name="Satisfaisant 5 2" xfId="1593" xr:uid="{737D7F7D-0795-4652-BD83-1E21CFA4F67E}"/>
    <cellStyle name="Satisfaisant 5 3" xfId="1594" xr:uid="{4EE75CBA-0E87-43A8-8AAB-2B529068C93A}"/>
    <cellStyle name="Satisfaisant 6 2" xfId="1595" xr:uid="{8BDF7CFF-447A-448A-AB8D-1F5506CEBF2A}"/>
    <cellStyle name="Satisfaisant 6 3" xfId="1596" xr:uid="{E6A030CA-38AD-4761-9444-8D5B4B656CB7}"/>
    <cellStyle name="Satisfaisant 7 2" xfId="1597" xr:uid="{CE00ED73-041A-4E39-88EF-5EFDC1B9C48E}"/>
    <cellStyle name="Satisfaisant 7 3" xfId="1598" xr:uid="{77A016A0-52F3-4848-B1FA-CE905CA0705A}"/>
    <cellStyle name="Satisfaisant 8 2" xfId="1599" xr:uid="{182CEC60-2FDB-49FC-820B-2F8A4FE3ABB2}"/>
    <cellStyle name="Satisfaisant 8 3" xfId="1600" xr:uid="{92524286-BB35-4559-8A1F-06E6D84F9382}"/>
    <cellStyle name="Satisfaisant 9 2" xfId="1601" xr:uid="{1323AEB0-542E-409E-B502-D9C5E52D92A7}"/>
    <cellStyle name="Satisfaisant 9 3" xfId="1602" xr:uid="{2CBF6550-3BB3-4C47-9BCD-2E2F94380D53}"/>
    <cellStyle name="Sortie 10 2" xfId="1603" xr:uid="{397ED00C-F770-4895-8DCE-6EFE462A9ED7}"/>
    <cellStyle name="Sortie 10 3" xfId="1604" xr:uid="{2DD6AE8C-967B-4C21-BAB8-2591A8055E85}"/>
    <cellStyle name="Sortie 11 2" xfId="1605" xr:uid="{E04DD369-5202-4FE5-AE4B-882D2A5892AF}"/>
    <cellStyle name="Sortie 11 3" xfId="1606" xr:uid="{33687111-6C02-4111-99AF-EA4A69A29241}"/>
    <cellStyle name="Sortie 12 2" xfId="1607" xr:uid="{2DDFB298-0875-4622-A325-FA21A81ADDA8}"/>
    <cellStyle name="Sortie 12 3" xfId="1608" xr:uid="{59854881-E15C-48BE-AC0C-AF05BA5BF24F}"/>
    <cellStyle name="Sortie 13 2" xfId="1609" xr:uid="{C1A26E16-7E6A-4F1D-9E0E-1AB949767381}"/>
    <cellStyle name="Sortie 13 3" xfId="1610" xr:uid="{B50B3B80-7492-42C1-9DD1-DA3C983C93DA}"/>
    <cellStyle name="Sortie 14 2" xfId="1611" xr:uid="{E72D70AC-111E-4B9A-9F80-EB1E02B5324B}"/>
    <cellStyle name="Sortie 14 3" xfId="1612" xr:uid="{8D79D4D6-5527-4961-BB48-EBFCD5B0E957}"/>
    <cellStyle name="Sortie 15 2" xfId="1613" xr:uid="{536E8894-D6E2-40E9-96BB-8B3B8DC19FFC}"/>
    <cellStyle name="Sortie 15 3" xfId="1614" xr:uid="{EFCA2ACB-EA21-4B3D-8F0D-F5AB4E761B4B}"/>
    <cellStyle name="Sortie 16 2" xfId="1615" xr:uid="{37065F2C-FEB0-4F84-871A-E919385D1D12}"/>
    <cellStyle name="Sortie 16 3" xfId="1616" xr:uid="{728C4608-24EF-4FB5-AD06-9389AE0E6D5B}"/>
    <cellStyle name="Sortie 17 2" xfId="1617" xr:uid="{050E520B-4ECE-43D1-8BE1-2F372CF8BCAB}"/>
    <cellStyle name="Sortie 17 3" xfId="1618" xr:uid="{4C341A3A-CE8C-4BE5-B6AD-877717376DC0}"/>
    <cellStyle name="Sortie 2" xfId="1934" xr:uid="{D7103190-E1D2-4ACF-BDD2-94A2C0DAEE42}"/>
    <cellStyle name="Sortie 2 2" xfId="1619" xr:uid="{28ECB34C-37CC-4EE8-A16D-55DAE53B8520}"/>
    <cellStyle name="Sortie 2 3" xfId="1620" xr:uid="{C44CAED0-9D0C-49BB-B0B2-490D781004A2}"/>
    <cellStyle name="Sortie 3 2" xfId="1621" xr:uid="{26213E83-256E-4F8D-A9EA-D8B95EB9DF69}"/>
    <cellStyle name="Sortie 3 3" xfId="1622" xr:uid="{8B40945B-A9C7-49AC-9F09-F06FE5F6A32A}"/>
    <cellStyle name="Sortie 4 2" xfId="1623" xr:uid="{70019EA5-F853-4D1C-94D8-56F9D7DB6FCA}"/>
    <cellStyle name="Sortie 4 3" xfId="1624" xr:uid="{C11290FE-BD9A-4FDD-99B7-4B5BA4EA61C4}"/>
    <cellStyle name="Sortie 5 2" xfId="1625" xr:uid="{7E3918A0-65AF-4B01-80F7-7D181CE8EE5E}"/>
    <cellStyle name="Sortie 5 3" xfId="1626" xr:uid="{7C5198E1-6AAA-47E5-83E5-8F4E6AD3B4AA}"/>
    <cellStyle name="Sortie 6 2" xfId="1627" xr:uid="{9C1C9743-B11A-4B33-9258-0481A66F6824}"/>
    <cellStyle name="Sortie 6 3" xfId="1628" xr:uid="{ABFB74DB-36DA-43BB-BDF7-42D9926B12D4}"/>
    <cellStyle name="Sortie 7 2" xfId="1629" xr:uid="{A7853550-1CE0-4770-A958-F9EC22C7D578}"/>
    <cellStyle name="Sortie 7 3" xfId="1630" xr:uid="{D50CA269-6D6B-4E9C-A3A1-E46C472D6025}"/>
    <cellStyle name="Sortie 8 2" xfId="1631" xr:uid="{9D2633A3-64F8-4A29-956C-C6D73D0DC27D}"/>
    <cellStyle name="Sortie 8 3" xfId="1632" xr:uid="{F2A43CEA-FEA4-4FA5-9B9D-5925752C17F7}"/>
    <cellStyle name="Sortie 9 2" xfId="1633" xr:uid="{AA988EBD-3570-4854-943E-DD4DD79EE912}"/>
    <cellStyle name="Sortie 9 3" xfId="1634" xr:uid="{563BC1DB-9A1C-4E46-9E5C-D46363AE724A}"/>
    <cellStyle name="TableStyleLight1" xfId="1635" xr:uid="{AC532B8C-D4F1-4C80-A848-AAE9943A094B}"/>
    <cellStyle name="Texte explicatif 10 2" xfId="1636" xr:uid="{56004F6C-51EB-4D3D-9633-3008D8708360}"/>
    <cellStyle name="Texte explicatif 10 3" xfId="1637" xr:uid="{0C9522BF-A97D-44C5-9C04-3DF76F25054F}"/>
    <cellStyle name="Texte explicatif 11 2" xfId="1638" xr:uid="{6309D1CF-9404-4066-B482-289BFD91C359}"/>
    <cellStyle name="Texte explicatif 11 3" xfId="1639" xr:uid="{10EABFDA-B795-480B-8D13-3565B72A774F}"/>
    <cellStyle name="Texte explicatif 12 2" xfId="1640" xr:uid="{D288D7BC-6FA0-47B4-A996-F2E85CD0949B}"/>
    <cellStyle name="Texte explicatif 12 3" xfId="1641" xr:uid="{10630449-887F-4ABD-9025-E164C99A9BF5}"/>
    <cellStyle name="Texte explicatif 13 2" xfId="1642" xr:uid="{CC887299-A27B-4A5D-9FE9-D009F46399F0}"/>
    <cellStyle name="Texte explicatif 13 3" xfId="1643" xr:uid="{94C5CAFB-A0DC-4090-A28F-5A3310FBB828}"/>
    <cellStyle name="Texte explicatif 14 2" xfId="1644" xr:uid="{F6C52701-77EC-43B4-B68A-537E37BA91DA}"/>
    <cellStyle name="Texte explicatif 14 3" xfId="1645" xr:uid="{A1B3FA09-C5E8-4DA1-AE9F-5933F5BC4633}"/>
    <cellStyle name="Texte explicatif 15 2" xfId="1646" xr:uid="{DB5C745C-391D-4039-A6DC-F0EE531FE736}"/>
    <cellStyle name="Texte explicatif 15 3" xfId="1647" xr:uid="{A19B75D4-0393-403B-ABAC-E43F2104ECD6}"/>
    <cellStyle name="Texte explicatif 16 2" xfId="1648" xr:uid="{8C205384-1243-4F6D-BBE9-351B8922FC4A}"/>
    <cellStyle name="Texte explicatif 16 3" xfId="1649" xr:uid="{8490B84F-C473-457A-8168-9E51155071C2}"/>
    <cellStyle name="Texte explicatif 17 2" xfId="1650" xr:uid="{A9B52818-9802-44ED-B0C5-DD8E96032F2E}"/>
    <cellStyle name="Texte explicatif 17 3" xfId="1651" xr:uid="{BEB941CF-0BB2-474E-A2C6-E5E6A0C8AC28}"/>
    <cellStyle name="Texte explicatif 2" xfId="1940" xr:uid="{8A989DEE-A554-499E-851B-71B0E6FCEA20}"/>
    <cellStyle name="Texte explicatif 2 2" xfId="1652" xr:uid="{9012405E-9ED5-432A-A78C-96D4E55C1758}"/>
    <cellStyle name="Texte explicatif 2 3" xfId="1653" xr:uid="{19A52CEF-EDB8-48A9-8E85-D1DB5BC070F9}"/>
    <cellStyle name="Texte explicatif 3 2" xfId="1654" xr:uid="{05349F97-A1ED-41E9-8B68-FC0E9B708512}"/>
    <cellStyle name="Texte explicatif 3 3" xfId="1655" xr:uid="{542F4961-B09E-40D0-BF93-C21609E1C922}"/>
    <cellStyle name="Texte explicatif 4 2" xfId="1656" xr:uid="{EF1D1FD1-72C1-4B33-9917-CAA12C1A612B}"/>
    <cellStyle name="Texte explicatif 4 3" xfId="1657" xr:uid="{F71952A9-B6CB-4AA4-823B-AD399F46C2C7}"/>
    <cellStyle name="Texte explicatif 5 2" xfId="1658" xr:uid="{9EC88E44-BD81-4082-BD95-C3250478DC97}"/>
    <cellStyle name="Texte explicatif 5 3" xfId="1659" xr:uid="{17F78622-4FFC-4A9B-920B-2489D0B3FB8E}"/>
    <cellStyle name="Texte explicatif 6 2" xfId="1660" xr:uid="{770E5BB2-F40B-445E-87BA-17E409304483}"/>
    <cellStyle name="Texte explicatif 6 3" xfId="1661" xr:uid="{D94FD3AD-BD42-4AAA-B86B-6F4DFA18A6ED}"/>
    <cellStyle name="Texte explicatif 7 2" xfId="1662" xr:uid="{1C7EAD0E-8A0A-49B0-ABB5-2DB017329924}"/>
    <cellStyle name="Texte explicatif 7 3" xfId="1663" xr:uid="{70D2A9E1-389E-422B-BC89-CA4E69FEDE5F}"/>
    <cellStyle name="Texte explicatif 8 2" xfId="1664" xr:uid="{289993F2-3A28-40E9-A0A8-95147633E6FA}"/>
    <cellStyle name="Texte explicatif 8 3" xfId="1665" xr:uid="{7A222628-EC59-4133-A75D-C7B0F3CFE31C}"/>
    <cellStyle name="Texte explicatif 9 2" xfId="1666" xr:uid="{619BDDB9-AB1F-471E-A047-99A44180F7C5}"/>
    <cellStyle name="Texte explicatif 9 3" xfId="1667" xr:uid="{CCC7F5D2-279D-4CB0-9E49-846BDB6E0843}"/>
    <cellStyle name="Titre 10 2" xfId="1668" xr:uid="{B5B43381-FA48-45AD-AA18-B2A4CFA132E8}"/>
    <cellStyle name="Titre 10 3" xfId="1669" xr:uid="{E72934D5-1688-4499-8BE7-D7CB273D911C}"/>
    <cellStyle name="Titre 11 2" xfId="1670" xr:uid="{615A866F-8EE3-41D9-9A59-C4582B228926}"/>
    <cellStyle name="Titre 11 3" xfId="1671" xr:uid="{384649BB-3562-43CA-88B4-616A2E7D70EC}"/>
    <cellStyle name="Titre 12 2" xfId="1672" xr:uid="{F65FA8DD-2653-41D6-B2F5-D6A53A3C35E8}"/>
    <cellStyle name="Titre 12 3" xfId="1673" xr:uid="{361D970A-E0F9-4460-8DED-BB64EEB20D95}"/>
    <cellStyle name="Titre 13 2" xfId="1674" xr:uid="{2D6D1421-B061-4504-A764-223237A62C9A}"/>
    <cellStyle name="Titre 13 3" xfId="1675" xr:uid="{27667F9D-E3EE-4A17-9E85-513A1A91F648}"/>
    <cellStyle name="Titre 14 2" xfId="1676" xr:uid="{BD10628E-5ABB-4DE7-A8A4-1180335945E7}"/>
    <cellStyle name="Titre 14 3" xfId="1677" xr:uid="{40114FBC-583D-4AFE-AC52-5D2F6AB5B8AF}"/>
    <cellStyle name="Titre 15 2" xfId="1678" xr:uid="{392EF81D-C92C-44DB-91FD-A18EE5B0825B}"/>
    <cellStyle name="Titre 15 3" xfId="1679" xr:uid="{1FFEC60E-2EE9-423E-8A78-93BAC9C20037}"/>
    <cellStyle name="Titre 16 2" xfId="1680" xr:uid="{CE41868C-F4AA-452C-984F-AF1430A31D6F}"/>
    <cellStyle name="Titre 16 3" xfId="1681" xr:uid="{959962B4-D962-4213-95A4-DD0A603C62A5}"/>
    <cellStyle name="Titre 17 2" xfId="1682" xr:uid="{A7C2224C-A4F7-4E46-A5F3-9D06EC7875E6}"/>
    <cellStyle name="Titre 17 3" xfId="1683" xr:uid="{891AB99B-37D6-49B1-AF96-E8F5EDF04CA2}"/>
    <cellStyle name="Titre 2" xfId="1925" xr:uid="{492C4C91-35CE-4DD4-9B50-9779AC705E27}"/>
    <cellStyle name="Titre 2 2" xfId="1684" xr:uid="{9A4F353B-6AFD-4FFF-85B7-9955AB86F0FC}"/>
    <cellStyle name="Titre 2 3" xfId="1685" xr:uid="{BF072A34-0794-4EE7-9E68-4696F5494B3B}"/>
    <cellStyle name="Titre 3 2" xfId="1686" xr:uid="{EABE176F-705C-4E9E-BD6A-22F9697CC3CB}"/>
    <cellStyle name="Titre 3 3" xfId="1687" xr:uid="{F80CE72B-9771-4D8C-BCB6-B68C1026C0A9}"/>
    <cellStyle name="Titre 4 2" xfId="1688" xr:uid="{BA69C9EF-8BAD-4963-9764-E7AF56B3AEE2}"/>
    <cellStyle name="Titre 4 3" xfId="1689" xr:uid="{C6BC40AC-428E-4948-A492-240FCB9CB7FF}"/>
    <cellStyle name="Titre 5 2" xfId="1690" xr:uid="{DE5B1EAA-385E-4A09-955B-48CC0519934B}"/>
    <cellStyle name="Titre 5 3" xfId="1691" xr:uid="{D8411A91-EB94-4437-B527-4E2FE33E18A7}"/>
    <cellStyle name="Titre 6 2" xfId="1692" xr:uid="{931CEC4E-BC9E-437A-923F-DDE8A5BF946B}"/>
    <cellStyle name="Titre 6 3" xfId="1693" xr:uid="{20BDCF67-24AE-43A0-9D04-468972241555}"/>
    <cellStyle name="Titre 7 2" xfId="1694" xr:uid="{4D85F984-808D-45E7-ADF3-781EFA27F99C}"/>
    <cellStyle name="Titre 7 3" xfId="1695" xr:uid="{60571074-50E1-47DB-8890-6539A1E76A39}"/>
    <cellStyle name="Titre 8 2" xfId="1696" xr:uid="{9A19B102-7CF1-492F-BEBC-067D01D29674}"/>
    <cellStyle name="Titre 8 3" xfId="1697" xr:uid="{8043835E-787D-4A27-BC65-829F9CC694D4}"/>
    <cellStyle name="Titre 9 2" xfId="1698" xr:uid="{5E54F8C6-E530-4E8C-ABC8-3D4CCBD5422F}"/>
    <cellStyle name="Titre 9 3" xfId="1699" xr:uid="{69B0F5C4-8469-4321-A594-58F988DDA65E}"/>
    <cellStyle name="Titre 1 10 2" xfId="1700" xr:uid="{12DAFA69-5653-40D0-A0FB-90A48F1B4E8A}"/>
    <cellStyle name="Titre 1 10 3" xfId="1701" xr:uid="{28A68EA5-ECEA-49DA-ACD9-E7E49BA8C25B}"/>
    <cellStyle name="Titre 1 11 2" xfId="1702" xr:uid="{0D7E4C14-49EE-4CED-883C-39999359AA15}"/>
    <cellStyle name="Titre 1 11 3" xfId="1703" xr:uid="{D8810B61-805E-4EEB-BAC7-54FEF2182ADA}"/>
    <cellStyle name="Titre 1 12 2" xfId="1704" xr:uid="{9FE2C587-342C-4D71-91E6-FC939467FE6E}"/>
    <cellStyle name="Titre 1 12 3" xfId="1705" xr:uid="{97998AF1-5CA6-495F-AE47-F4FA75302BE0}"/>
    <cellStyle name="Titre 1 13 2" xfId="1706" xr:uid="{3E7BB8F6-6A90-46A0-B74D-A968FD0810C5}"/>
    <cellStyle name="Titre 1 13 3" xfId="1707" xr:uid="{25E5957E-D71F-4586-9084-D7B2A8E043BE}"/>
    <cellStyle name="Titre 1 14 2" xfId="1708" xr:uid="{E3FB8AEC-DF45-4BF0-8429-37D38408CC78}"/>
    <cellStyle name="Titre 1 14 3" xfId="1709" xr:uid="{12786CEC-50A3-42DE-A9F8-AD93F753B88C}"/>
    <cellStyle name="Titre 1 15 2" xfId="1710" xr:uid="{A1A752D0-762B-46F2-8799-0608A736B09D}"/>
    <cellStyle name="Titre 1 15 3" xfId="1711" xr:uid="{530FE8DD-4F74-474E-A13B-5E6ACD58D82B}"/>
    <cellStyle name="Titre 1 16 2" xfId="1712" xr:uid="{DAD3C8DA-188A-483B-B705-BAC500CA412D}"/>
    <cellStyle name="Titre 1 16 3" xfId="1713" xr:uid="{1FE05404-F265-410D-9A0E-9CE87FB0887A}"/>
    <cellStyle name="Titre 1 17 2" xfId="1714" xr:uid="{8775718B-2AF6-4A74-A69D-2578FE309F18}"/>
    <cellStyle name="Titre 1 17 3" xfId="1715" xr:uid="{67E0F86E-61BB-4701-A7FE-484C121F00F9}"/>
    <cellStyle name="Titre 1 2" xfId="1926" xr:uid="{19A9D129-2EEE-4255-9E94-1CC026408255}"/>
    <cellStyle name="Titre 1 2 2" xfId="1716" xr:uid="{E31EC0C8-A493-4638-8E3D-1E7C9A845364}"/>
    <cellStyle name="Titre 1 2 3" xfId="1717" xr:uid="{0B1E7E40-DBAD-4D91-A9CE-C396FD874BDF}"/>
    <cellStyle name="Titre 1 3 2" xfId="1718" xr:uid="{CDEC6609-4F47-4207-9671-B587220194B0}"/>
    <cellStyle name="Titre 1 3 3" xfId="1719" xr:uid="{AC1C9B63-09B7-4D9C-8283-5A0AB9E2B02D}"/>
    <cellStyle name="Titre 1 4 2" xfId="1720" xr:uid="{10FE443D-E6B1-42DA-A673-333830BE729E}"/>
    <cellStyle name="Titre 1 4 3" xfId="1721" xr:uid="{E13804D4-5F60-4F73-AC24-86F28891D2B4}"/>
    <cellStyle name="Titre 1 5 2" xfId="1722" xr:uid="{B98C56FA-132C-40F1-A430-09E5959FA123}"/>
    <cellStyle name="Titre 1 5 3" xfId="1723" xr:uid="{C1889CB7-1CD1-4A9E-8C39-B6ED27616B83}"/>
    <cellStyle name="Titre 1 6 2" xfId="1724" xr:uid="{F84E0E26-A980-4F7D-8431-6F374265A830}"/>
    <cellStyle name="Titre 1 6 3" xfId="1725" xr:uid="{9AE3B372-584D-4D26-84AF-34BBBBF686A7}"/>
    <cellStyle name="Titre 1 7 2" xfId="1726" xr:uid="{EF8BAA0B-6D2D-49DD-963E-9370F6F389AF}"/>
    <cellStyle name="Titre 1 7 3" xfId="1727" xr:uid="{50AFED86-B45B-499F-AFBF-22648F24E04C}"/>
    <cellStyle name="Titre 1 8 2" xfId="1728" xr:uid="{C9221084-5990-49A7-B7B0-7556BDD27CE0}"/>
    <cellStyle name="Titre 1 8 3" xfId="1729" xr:uid="{149A764F-8468-440C-A7FA-CB621719844A}"/>
    <cellStyle name="Titre 1 9 2" xfId="1730" xr:uid="{D91F17D4-4C2B-47C1-8032-F38F294E7A96}"/>
    <cellStyle name="Titre 1 9 3" xfId="1731" xr:uid="{D1F3E7EA-5EE3-4BB1-AC50-B184FBC3E74F}"/>
    <cellStyle name="Titre 2 10 2" xfId="1732" xr:uid="{7B33AB0D-F491-49A9-A139-56DBE2F3C20D}"/>
    <cellStyle name="Titre 2 10 3" xfId="1733" xr:uid="{1CA0EE11-7E10-4BB9-873E-CFB5373F1363}"/>
    <cellStyle name="Titre 2 11 2" xfId="1734" xr:uid="{0A47D759-A595-41EE-BA3E-B975A778444C}"/>
    <cellStyle name="Titre 2 11 3" xfId="1735" xr:uid="{605D09B1-BD7E-47C9-AEE2-11EACC30D8FE}"/>
    <cellStyle name="Titre 2 12 2" xfId="1736" xr:uid="{C2154760-D26B-4414-866A-335152AF827A}"/>
    <cellStyle name="Titre 2 12 3" xfId="1737" xr:uid="{6F6565BD-7E38-4BED-AE8F-A6035ED9A1A1}"/>
    <cellStyle name="Titre 2 13 2" xfId="1738" xr:uid="{F906AA42-404E-4F76-AAA4-B074FA99A533}"/>
    <cellStyle name="Titre 2 13 3" xfId="1739" xr:uid="{4B4E6900-6B5F-43A1-AB68-7243E7FC27BD}"/>
    <cellStyle name="Titre 2 14 2" xfId="1740" xr:uid="{90F5D67B-5C8B-4DEC-8453-FFDCABE4D7F5}"/>
    <cellStyle name="Titre 2 14 3" xfId="1741" xr:uid="{A83B0628-0EF9-46AE-80E6-A25D5B189B38}"/>
    <cellStyle name="Titre 2 15 2" xfId="1742" xr:uid="{A1607E58-BB49-498B-976E-D908F979542F}"/>
    <cellStyle name="Titre 2 15 3" xfId="1743" xr:uid="{11F0E63D-79C5-4FDA-8334-1CCC92CAA53D}"/>
    <cellStyle name="Titre 2 16 2" xfId="1744" xr:uid="{2BEE460E-982E-414F-AFB5-DF948AB0F8A7}"/>
    <cellStyle name="Titre 2 16 3" xfId="1745" xr:uid="{E4419B8D-502D-4EA0-8578-13CD3BF23368}"/>
    <cellStyle name="Titre 2 17 2" xfId="1746" xr:uid="{65D6769C-F75F-45CC-A55E-B12AE85D5436}"/>
    <cellStyle name="Titre 2 17 3" xfId="1747" xr:uid="{80F24DCF-7F99-4D84-8F16-B24FB233F27B}"/>
    <cellStyle name="Titre 2 2" xfId="1927" xr:uid="{19250917-6986-4682-AF6C-E2BB65245940}"/>
    <cellStyle name="Titre 2 2 2" xfId="1748" xr:uid="{38BDF1E6-EF42-44AE-AA82-1D1A58C6D089}"/>
    <cellStyle name="Titre 2 2 3" xfId="1749" xr:uid="{DF1490FA-64DF-4687-ADC1-1B86D413812F}"/>
    <cellStyle name="Titre 2 3 2" xfId="1750" xr:uid="{E164C0EA-270B-4699-BD48-43232C98DA93}"/>
    <cellStyle name="Titre 2 3 3" xfId="1751" xr:uid="{435551E0-2A33-411F-98D6-6BD1ED488B50}"/>
    <cellStyle name="Titre 2 4 2" xfId="1752" xr:uid="{840A062D-BDD0-47D1-AAFE-652E6C2F5F0D}"/>
    <cellStyle name="Titre 2 4 3" xfId="1753" xr:uid="{A5892F7C-C020-4B36-BB92-D86616844DFF}"/>
    <cellStyle name="Titre 2 5 2" xfId="1754" xr:uid="{7C4A4FDC-1545-49ED-BBA5-88A7A445CB8C}"/>
    <cellStyle name="Titre 2 5 3" xfId="1755" xr:uid="{C3927724-BA55-4D93-B22D-A0BD14E528BD}"/>
    <cellStyle name="Titre 2 6 2" xfId="1756" xr:uid="{5E5CEEBB-9F0D-46D5-B425-3C6FAD912092}"/>
    <cellStyle name="Titre 2 6 3" xfId="1757" xr:uid="{7BE88EE3-3653-4DB1-8E1A-BD7AF5D99164}"/>
    <cellStyle name="Titre 2 7 2" xfId="1758" xr:uid="{4EF11891-E28D-48DB-A754-A4881E0ADE1C}"/>
    <cellStyle name="Titre 2 7 3" xfId="1759" xr:uid="{6BA01C1A-28D1-4B5B-AD52-5C9566752154}"/>
    <cellStyle name="Titre 2 8 2" xfId="1760" xr:uid="{DD29C34C-9E41-479C-8E0B-343E2CC17FDC}"/>
    <cellStyle name="Titre 2 8 3" xfId="1761" xr:uid="{01A8BD4E-7887-4340-BCFD-BCF9272BF218}"/>
    <cellStyle name="Titre 2 9 2" xfId="1762" xr:uid="{4B319390-6591-4458-9720-5BE6E0B20C56}"/>
    <cellStyle name="Titre 2 9 3" xfId="1763" xr:uid="{65E0ADE1-1A60-4085-A921-E5CCA4F00F5E}"/>
    <cellStyle name="Titre 3 10 2" xfId="1764" xr:uid="{45673ACA-1785-4840-901C-AC4C39891FCC}"/>
    <cellStyle name="Titre 3 10 3" xfId="1765" xr:uid="{7B3867BA-2491-4F27-B26A-5CCB29950AD9}"/>
    <cellStyle name="Titre 3 11 2" xfId="1766" xr:uid="{00444025-7591-4BC8-885E-94B2C04228E0}"/>
    <cellStyle name="Titre 3 11 3" xfId="1767" xr:uid="{7BFE8763-8E79-4C6B-99A8-21CD19612CC1}"/>
    <cellStyle name="Titre 3 12 2" xfId="1768" xr:uid="{65A07773-8908-43A5-B7D0-01279CE3E4AB}"/>
    <cellStyle name="Titre 3 12 3" xfId="1769" xr:uid="{FE3FE3B8-F508-4A22-8647-FAD7428BC0D5}"/>
    <cellStyle name="Titre 3 13 2" xfId="1770" xr:uid="{345544C6-9DAB-4C72-A10C-F4F74DAB0318}"/>
    <cellStyle name="Titre 3 13 3" xfId="1771" xr:uid="{C3113AA4-248F-4E2D-8B15-A1491A6E6278}"/>
    <cellStyle name="Titre 3 14 2" xfId="1772" xr:uid="{10337D17-0D89-4AEF-A4C6-082AF4A7F0C5}"/>
    <cellStyle name="Titre 3 14 3" xfId="1773" xr:uid="{623F1C48-8D59-43DC-B544-76D11F8CDFAE}"/>
    <cellStyle name="Titre 3 15 2" xfId="1774" xr:uid="{F7C18073-0DB2-4C27-AF4D-26F8BBDDDB70}"/>
    <cellStyle name="Titre 3 15 3" xfId="1775" xr:uid="{D4413FC5-11A8-4B2B-ABB8-727C4ECD966E}"/>
    <cellStyle name="Titre 3 16 2" xfId="1776" xr:uid="{55B25430-16B5-4B5E-B532-4422F24CB3F6}"/>
    <cellStyle name="Titre 3 16 3" xfId="1777" xr:uid="{82AC740D-A5C8-4767-BB8A-331447393A12}"/>
    <cellStyle name="Titre 3 17 2" xfId="1778" xr:uid="{C5AE0346-430D-4D29-885C-98596EC6D705}"/>
    <cellStyle name="Titre 3 17 3" xfId="1779" xr:uid="{DFD531BD-7A64-440A-9741-710BA13437F3}"/>
    <cellStyle name="Titre 3 2" xfId="1928" xr:uid="{B9CB01CE-4C66-4AA5-8477-0DC54623347F}"/>
    <cellStyle name="Titre 3 2 2" xfId="1780" xr:uid="{E358C199-9481-4484-B053-063EDBD5FF86}"/>
    <cellStyle name="Titre 3 2 3" xfId="1781" xr:uid="{A827286A-A77A-4DA4-BD0D-DCBA2DFF3C6F}"/>
    <cellStyle name="Titre 3 3 2" xfId="1782" xr:uid="{29A14010-BD10-418F-B16C-1915515E126E}"/>
    <cellStyle name="Titre 3 3 3" xfId="1783" xr:uid="{0453AF7D-A17C-4DD0-806A-02796B2EEF0E}"/>
    <cellStyle name="Titre 3 4 2" xfId="1784" xr:uid="{40FABEF4-09F7-40B4-A421-3EE2837CEFB6}"/>
    <cellStyle name="Titre 3 4 3" xfId="1785" xr:uid="{31386048-A1BC-4B70-9C84-2ECD8480258D}"/>
    <cellStyle name="Titre 3 5 2" xfId="1786" xr:uid="{5620843C-5DA8-4AD5-9178-FD12E8A93D64}"/>
    <cellStyle name="Titre 3 5 3" xfId="1787" xr:uid="{D4FE9162-450E-4904-8595-7DC04A3E8BFD}"/>
    <cellStyle name="Titre 3 6 2" xfId="1788" xr:uid="{60FE5213-47A7-4F6D-9E22-2B79AFCDCA79}"/>
    <cellStyle name="Titre 3 6 3" xfId="1789" xr:uid="{B893349C-E038-4D8E-BD96-7A4A9A1C6BE7}"/>
    <cellStyle name="Titre 3 7 2" xfId="1790" xr:uid="{6BAF7F0B-DC8C-4D7E-B5BB-06EFD4FD7D73}"/>
    <cellStyle name="Titre 3 7 3" xfId="1791" xr:uid="{284EA227-F79B-497A-99A7-63B48E0E5A5F}"/>
    <cellStyle name="Titre 3 8 2" xfId="1792" xr:uid="{F561A0D9-0500-4B79-A6B9-13C4F1185BF8}"/>
    <cellStyle name="Titre 3 8 3" xfId="1793" xr:uid="{4980B5D3-16F8-4026-B735-102186272E79}"/>
    <cellStyle name="Titre 3 9 2" xfId="1794" xr:uid="{3F0AC40B-4851-41D4-80E5-3AF4C1FEAC0F}"/>
    <cellStyle name="Titre 3 9 3" xfId="1795" xr:uid="{BCB8E255-EC48-40C0-82BF-7F044553444C}"/>
    <cellStyle name="Titre 4 10 2" xfId="1796" xr:uid="{C2C0AEE7-339D-4F0D-8344-EC5CC6B8A3FE}"/>
    <cellStyle name="Titre 4 10 3" xfId="1797" xr:uid="{64473B17-0741-485F-B889-D1B5DA2FBFEA}"/>
    <cellStyle name="Titre 4 11 2" xfId="1798" xr:uid="{E6494D3F-10AE-4647-99F6-7521F66AB9C4}"/>
    <cellStyle name="Titre 4 11 3" xfId="1799" xr:uid="{7772B68D-E3C1-48F4-8F4D-576379938464}"/>
    <cellStyle name="Titre 4 12 2" xfId="1800" xr:uid="{2081D9AB-B3F4-420B-A269-9C1EBC02E2A6}"/>
    <cellStyle name="Titre 4 12 3" xfId="1801" xr:uid="{74689F2B-008C-4F34-8539-392C9C39B119}"/>
    <cellStyle name="Titre 4 13 2" xfId="1802" xr:uid="{8D62BDE6-D4A0-4102-86B7-026BBE23940B}"/>
    <cellStyle name="Titre 4 13 3" xfId="1803" xr:uid="{3D6629E1-A6DB-4190-B923-28B4EC2F98ED}"/>
    <cellStyle name="Titre 4 14 2" xfId="1804" xr:uid="{7568768F-4A1D-463B-A5AC-1F853E021AFF}"/>
    <cellStyle name="Titre 4 14 3" xfId="1805" xr:uid="{879DA7BC-D706-4E28-9350-A1BC3493A52A}"/>
    <cellStyle name="Titre 4 15 2" xfId="1806" xr:uid="{0CB7C6E5-1715-46DD-A013-5F20501A242E}"/>
    <cellStyle name="Titre 4 15 3" xfId="1807" xr:uid="{4D89DB8C-333B-401F-B2D2-BF44A25FC5B1}"/>
    <cellStyle name="Titre 4 16 2" xfId="1808" xr:uid="{A234717D-A8B3-4A94-8D39-B785B2F99993}"/>
    <cellStyle name="Titre 4 16 3" xfId="1809" xr:uid="{63B2335E-C3B6-465C-BB3F-7D10122D6A9A}"/>
    <cellStyle name="Titre 4 17 2" xfId="1810" xr:uid="{967AB037-0915-4B87-B66A-AE5BF15A2069}"/>
    <cellStyle name="Titre 4 17 3" xfId="1811" xr:uid="{3822E5E8-72F4-4DBD-9806-B80D06E783AF}"/>
    <cellStyle name="Titre 4 2" xfId="1929" xr:uid="{24826ED9-0CC9-4DCF-9A03-15D0E9AB7694}"/>
    <cellStyle name="Titre 4 2 2" xfId="1812" xr:uid="{E9E94DF5-7660-4E93-A521-7402EA8FB44A}"/>
    <cellStyle name="Titre 4 2 3" xfId="1813" xr:uid="{138D1724-BAFA-4E63-9D1C-AF6676D9F310}"/>
    <cellStyle name="Titre 4 3 2" xfId="1814" xr:uid="{65FCDF92-90DD-4FE2-836A-F24204DA40F3}"/>
    <cellStyle name="Titre 4 3 3" xfId="1815" xr:uid="{DC14A659-4A2C-426F-8DA7-2B69E130CFD5}"/>
    <cellStyle name="Titre 4 4 2" xfId="1816" xr:uid="{483A12B1-43CA-4917-9AB9-D2AD652210B1}"/>
    <cellStyle name="Titre 4 4 3" xfId="1817" xr:uid="{16965129-A3D8-4725-8D82-FE04D8641BD5}"/>
    <cellStyle name="Titre 4 5 2" xfId="1818" xr:uid="{D9318521-9D32-4B95-BC72-EBFDCCF31EDB}"/>
    <cellStyle name="Titre 4 5 3" xfId="1819" xr:uid="{27AEBE34-FA17-4A8E-8846-E6EB1D4FF133}"/>
    <cellStyle name="Titre 4 6 2" xfId="1820" xr:uid="{8EF6470D-6360-4F46-B626-B12576C5820C}"/>
    <cellStyle name="Titre 4 6 3" xfId="1821" xr:uid="{27C37155-E5FD-4FEE-9DD9-4B69EFFFC3E9}"/>
    <cellStyle name="Titre 4 7 2" xfId="1822" xr:uid="{298604A0-7811-4FD6-9247-38E9A4625AB7}"/>
    <cellStyle name="Titre 4 7 3" xfId="1823" xr:uid="{E9937A21-F191-49D9-A506-A16CB3162EDC}"/>
    <cellStyle name="Titre 4 8 2" xfId="1824" xr:uid="{FB05D194-A4CA-4F47-8E40-352F581386A7}"/>
    <cellStyle name="Titre 4 8 3" xfId="1825" xr:uid="{42CBECF8-9DA4-41FC-B2B5-08DED0D599F6}"/>
    <cellStyle name="Titre 4 9 2" xfId="1826" xr:uid="{C32E84E4-B57A-46C1-A7E1-182AC750C19E}"/>
    <cellStyle name="Titre 4 9 3" xfId="1827" xr:uid="{B052D115-E079-48B5-9CD5-702036FCDE43}"/>
    <cellStyle name="Total 10 2" xfId="1828" xr:uid="{47FB8491-8135-440D-84F5-776F04FBA277}"/>
    <cellStyle name="Total 10 3" xfId="1829" xr:uid="{6F5E80ED-EC7A-43D3-8A76-7C158FFC226E}"/>
    <cellStyle name="Total 11 2" xfId="1830" xr:uid="{12752BF8-3D60-41EB-8002-D592D84E0B8E}"/>
    <cellStyle name="Total 11 3" xfId="1831" xr:uid="{B716A056-A120-4DF3-8D07-9BF92229BBCB}"/>
    <cellStyle name="Total 12 2" xfId="1832" xr:uid="{C1DD4052-D2CD-4F8F-8CAC-74EA34170F3D}"/>
    <cellStyle name="Total 12 3" xfId="1833" xr:uid="{8125DF23-C278-420C-9150-1372E8FD804B}"/>
    <cellStyle name="Total 13 2" xfId="1834" xr:uid="{78B84AA7-6736-45E0-BF1C-78686CDC9045}"/>
    <cellStyle name="Total 13 3" xfId="1835" xr:uid="{6C244F1A-6BD6-40CA-9216-B2CC4A542E89}"/>
    <cellStyle name="Total 14 2" xfId="1836" xr:uid="{0BBFB121-ACDB-4AE9-8BF6-ED0C9EBFEA30}"/>
    <cellStyle name="Total 14 3" xfId="1837" xr:uid="{8257A438-00B7-4187-894D-6BEE9B5BCC0E}"/>
    <cellStyle name="Total 15 2" xfId="1838" xr:uid="{BC1F9A94-3F40-4984-A73D-71849502E030}"/>
    <cellStyle name="Total 15 3" xfId="1839" xr:uid="{34F8A8D8-AD9D-489F-B090-9AD35E7A4D8B}"/>
    <cellStyle name="Total 16 2" xfId="1840" xr:uid="{74AE3F4A-51E1-48A2-B05B-24913B9E7C4F}"/>
    <cellStyle name="Total 16 3" xfId="1841" xr:uid="{11257C5B-F759-456E-931A-AF21148FB881}"/>
    <cellStyle name="Total 17 2" xfId="1842" xr:uid="{A7B9D925-7865-4CCC-B75F-8E71B3918A85}"/>
    <cellStyle name="Total 17 3" xfId="1843" xr:uid="{09C6B7C7-238C-4128-9255-68461510C5E7}"/>
    <cellStyle name="Total 2" xfId="1941" xr:uid="{83744BFE-1E51-41DD-BC0E-316CCFC7BDF3}"/>
    <cellStyle name="Total 2 2" xfId="1844" xr:uid="{AD039886-28E0-474D-9019-5D169397F25B}"/>
    <cellStyle name="Total 2 3" xfId="1845" xr:uid="{08ECFA56-5C00-4FEC-8D75-A0A64422CBB9}"/>
    <cellStyle name="Total 3 2" xfId="1846" xr:uid="{D1C3CFF1-45A1-4116-830D-E0EB84C30E84}"/>
    <cellStyle name="Total 3 3" xfId="1847" xr:uid="{C016EA70-24CF-4384-9C9D-B66846A4980F}"/>
    <cellStyle name="Total 4 2" xfId="1848" xr:uid="{A99E8223-C49E-466F-B6DC-0B115E30376E}"/>
    <cellStyle name="Total 4 3" xfId="1849" xr:uid="{5598CEA5-3112-4F8C-B3E5-FEEC91BC3E69}"/>
    <cellStyle name="Total 5 2" xfId="1850" xr:uid="{D37D2605-FFEE-48A0-9CD5-5EB94FF03E0C}"/>
    <cellStyle name="Total 5 3" xfId="1851" xr:uid="{3C483173-57A0-49F2-A150-530AC4DB619C}"/>
    <cellStyle name="Total 6 2" xfId="1852" xr:uid="{88B60C5E-065F-4511-9AB2-55CE6D6BD823}"/>
    <cellStyle name="Total 6 3" xfId="1853" xr:uid="{08226B87-33E6-4E1D-AA67-3376D6DB4C51}"/>
    <cellStyle name="Total 7 2" xfId="1854" xr:uid="{B69B9C24-1053-4437-880A-445EBEA8F5CB}"/>
    <cellStyle name="Total 7 3" xfId="1855" xr:uid="{1B5872D8-5F45-42BA-8A60-F0BC4D994F1F}"/>
    <cellStyle name="Total 8 2" xfId="1856" xr:uid="{07358C4C-CA44-4412-9B22-36D41A18BA8D}"/>
    <cellStyle name="Total 8 3" xfId="1857" xr:uid="{C8CFCD6F-173A-419E-9154-AB19EC910BC2}"/>
    <cellStyle name="Total 9 2" xfId="1858" xr:uid="{E00ABB57-F30F-4452-862A-469465F7E012}"/>
    <cellStyle name="Total 9 3" xfId="1859" xr:uid="{85B2BCB9-336D-4027-B31C-CC9DD66B9900}"/>
    <cellStyle name="Vérification 10 2" xfId="1860" xr:uid="{8C4D0C5B-C005-4C79-A406-2272BFF2B37B}"/>
    <cellStyle name="Vérification 10 3" xfId="1861" xr:uid="{D7D11DA3-2A69-4D4F-9829-6522C071D7D1}"/>
    <cellStyle name="Vérification 11 2" xfId="1862" xr:uid="{FDD54F55-E2E8-4A88-AEB8-E6EA6D27E539}"/>
    <cellStyle name="Vérification 11 3" xfId="1863" xr:uid="{0DE1D92B-4894-47A4-B7DF-CC9EEF2140FF}"/>
    <cellStyle name="Vérification 12 2" xfId="1864" xr:uid="{86A6B617-7881-4BC6-BDE1-F4D16B894F26}"/>
    <cellStyle name="Vérification 12 3" xfId="1865" xr:uid="{BC8C17DE-4F33-4E29-852F-1BA2A541F8C1}"/>
    <cellStyle name="Vérification 13 2" xfId="1866" xr:uid="{B548DC88-38CB-4F17-9609-3D0307072EC4}"/>
    <cellStyle name="Vérification 13 3" xfId="1867" xr:uid="{360E3593-ABD4-43E1-8DBE-556D167C2198}"/>
    <cellStyle name="Vérification 14 2" xfId="1868" xr:uid="{C1EE8074-46CB-4AFC-8C55-3B16BC56C72E}"/>
    <cellStyle name="Vérification 14 3" xfId="1869" xr:uid="{51353C97-4507-4CB6-83F7-A1E27B768F3E}"/>
    <cellStyle name="Vérification 15 2" xfId="1870" xr:uid="{1D343DA8-FB8F-44B9-B094-BE8F258A6352}"/>
    <cellStyle name="Vérification 15 3" xfId="1871" xr:uid="{98014529-A461-48FF-90C1-ED0D2E91BB51}"/>
    <cellStyle name="Vérification 16 2" xfId="1872" xr:uid="{320D9E2C-5E2C-46CF-89DD-B655E2389199}"/>
    <cellStyle name="Vérification 16 3" xfId="1873" xr:uid="{1EC16D6D-1CB5-43A7-AF96-DDD66B1A956C}"/>
    <cellStyle name="Vérification 17 2" xfId="1874" xr:uid="{D3ADA0C9-B330-400A-8493-BFF2BADDD251}"/>
    <cellStyle name="Vérification 17 3" xfId="1875" xr:uid="{B94C3E9B-EC33-41B7-AC42-78C2C267CA0B}"/>
    <cellStyle name="Vérification 2" xfId="1937" xr:uid="{8EC7C996-CA4A-4BC2-920A-33C0AF4A8504}"/>
    <cellStyle name="Vérification 2 2" xfId="1876" xr:uid="{B6A7B58D-6C7E-49B3-9CD3-00450D5EFFA1}"/>
    <cellStyle name="Vérification 2 3" xfId="1877" xr:uid="{25A34824-5F68-4990-B00C-046771A31AA2}"/>
    <cellStyle name="Vérification 3 2" xfId="1878" xr:uid="{85B7C407-6A0B-4A88-AEBE-A87CFECA5A7B}"/>
    <cellStyle name="Vérification 3 3" xfId="1879" xr:uid="{06F5085B-5D43-4510-8FE4-E090A82B6E0F}"/>
    <cellStyle name="Vérification 4 2" xfId="1880" xr:uid="{AD8C952B-956B-428D-8D11-6C5639EB2B90}"/>
    <cellStyle name="Vérification 4 3" xfId="1881" xr:uid="{D6AD1DDA-A743-4F43-926E-1F1875A7CAEA}"/>
    <cellStyle name="Vérification 5 2" xfId="1882" xr:uid="{15031FD0-4511-48D4-8492-DB6A991B5D8D}"/>
    <cellStyle name="Vérification 5 3" xfId="1883" xr:uid="{89DDC646-2CA4-4411-955C-F8E957C422B5}"/>
    <cellStyle name="Vérification 6 2" xfId="1884" xr:uid="{C5B85973-DB25-4A3B-B984-474D95E46202}"/>
    <cellStyle name="Vérification 6 3" xfId="1885" xr:uid="{E4CD9DF1-BD0A-41B3-8B71-BF5841794872}"/>
    <cellStyle name="Vérification 7 2" xfId="1886" xr:uid="{DFE1EA33-F164-4ADA-B582-CB618FFBDB08}"/>
    <cellStyle name="Vérification 7 3" xfId="1887" xr:uid="{6BB59F91-DBEC-40C9-837F-E96462938668}"/>
    <cellStyle name="Vérification 8 2" xfId="1888" xr:uid="{582A5F82-DEB2-45F0-B168-B16B529176F2}"/>
    <cellStyle name="Vérification 8 3" xfId="1889" xr:uid="{D5C57529-8898-45B1-8B71-F6E97D7D1D12}"/>
    <cellStyle name="Vérification 9 2" xfId="1890" xr:uid="{3F6D309C-3E19-4959-9340-F02070C02CF5}"/>
    <cellStyle name="Vérification 9 3" xfId="1891" xr:uid="{C5B5EE17-A160-4104-955B-5DA0E21C2AFA}"/>
    <cellStyle name="好" xfId="1892" xr:uid="{A4E8B80D-1A73-473E-B652-4FD6C76C94E6}"/>
    <cellStyle name="差" xfId="1893" xr:uid="{E889EEE0-FC3C-4B09-B5B8-553C284B884D}"/>
    <cellStyle name="常规_Copy of Reporting Package - ZEITI 2009 - Final" xfId="1894" xr:uid="{A1DA080D-2074-40FA-94B9-DC51EDEFA5EA}"/>
    <cellStyle name="强调文字颜色 1" xfId="1895" xr:uid="{7CB81178-29C2-4261-8E58-562BB6991FC9}"/>
    <cellStyle name="强调文字颜色 2" xfId="1896" xr:uid="{A4492A1C-BFC5-41E7-A6FF-1C1511622EBF}"/>
    <cellStyle name="强调文字颜色 3" xfId="1897" xr:uid="{C4FB3EDD-C9E9-4307-B1B0-9F72FF9267AF}"/>
    <cellStyle name="强调文字颜色 4" xfId="1898" xr:uid="{7574E584-409A-4F86-A8A2-118DBCFCF2F3}"/>
    <cellStyle name="强调文字颜色 5" xfId="1899" xr:uid="{FE5C857E-0E53-43FD-8BE8-63B91301629B}"/>
    <cellStyle name="强调文字颜色 6" xfId="1900" xr:uid="{7C8C6476-045C-493E-B28C-C483389E04E1}"/>
    <cellStyle name="标题" xfId="1901" xr:uid="{DC0295F9-E2CB-40C5-A738-137BA6F76140}"/>
    <cellStyle name="标题 1" xfId="1902" xr:uid="{156DE62B-7491-4EBB-B073-57E6DFDACCF7}"/>
    <cellStyle name="标题 2" xfId="1903" xr:uid="{09699157-4FA7-4342-9D28-C729F92CFDBE}"/>
    <cellStyle name="标题 3" xfId="1904" xr:uid="{DA6DE402-7E14-4F71-8CD1-2B72F539BF2A}"/>
    <cellStyle name="标题 4" xfId="1905" xr:uid="{11C29860-6603-408F-B0B6-6A502DF89756}"/>
    <cellStyle name="检查单元格" xfId="1906" xr:uid="{569F7DC6-497C-41B4-83D3-5677DB93BFC3}"/>
    <cellStyle name="汇总" xfId="1907" xr:uid="{7A57F183-C12A-443F-BE95-D2487F5E1AB5}"/>
    <cellStyle name="注释" xfId="1908" xr:uid="{CA83B8C1-818A-4000-9E22-FB43BD2406C2}"/>
    <cellStyle name="解释性文本" xfId="1909" xr:uid="{6982F9A2-39E1-4AB4-A074-DD93A6B51FB9}"/>
    <cellStyle name="警告文本" xfId="1910" xr:uid="{296097FC-1CC8-474F-AA2F-254227C0C472}"/>
    <cellStyle name="计算" xfId="1911" xr:uid="{15DD4495-5299-47F0-B8E6-DAEF636559AF}"/>
    <cellStyle name="输入" xfId="1912" xr:uid="{5CDDB78B-EAD4-4D16-9A9E-50813A4DFB71}"/>
    <cellStyle name="输出" xfId="1913" xr:uid="{E83D359F-477C-41CE-9668-301E6109EBF4}"/>
    <cellStyle name="适中" xfId="1914" xr:uid="{E103BA52-DCBC-488E-9CA1-203A70DB71A4}"/>
    <cellStyle name="链接单元格" xfId="1915" xr:uid="{42739F6E-BBBC-4175-BD97-FE499CCCE6D5}"/>
  </cellStyles>
  <dxfs count="133">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bottom style="thin">
          <color theme="4" tint="0.39997558519241921"/>
        </bottom>
      </border>
    </dxf>
    <dxf>
      <border outline="0">
        <top style="thin">
          <color theme="4" tint="0.39997558519241921"/>
        </top>
      </border>
    </dxf>
    <dxf>
      <fill>
        <patternFill patternType="none">
          <fgColor indexed="64"/>
          <bgColor auto="1"/>
        </patternFill>
      </fill>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numFmt numFmtId="0" formatCode="General"/>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numFmt numFmtId="169" formatCode="_ * #,##0_ ;_ * \-#,##0_ ;_ * &quot;-&quot;??_ ;_ @_ "/>
    </dxf>
    <dxf>
      <font>
        <strike val="0"/>
        <outline val="0"/>
        <shadow val="0"/>
        <vertAlign val="baseline"/>
        <sz val="11"/>
        <name val="Franklin Gothic Book"/>
        <family val="2"/>
        <scheme val="none"/>
      </font>
      <numFmt numFmtId="169" formatCode="_ * #,##0_ ;_ * \-#,##0_ ;_ * &quot;-&quot;??_ ;_ @_ "/>
    </dxf>
    <dxf>
      <font>
        <b val="0"/>
        <i val="0"/>
        <strike val="0"/>
        <condense val="0"/>
        <extend val="0"/>
        <outline val="0"/>
        <shadow val="0"/>
        <u val="none"/>
        <vertAlign val="baseline"/>
        <sz val="11"/>
        <color theme="1"/>
        <name val="Franklin Gothic Book"/>
        <family val="2"/>
        <scheme val="none"/>
      </font>
      <numFmt numFmtId="169" formatCode="_ * #,##0_ ;_ * \-#,##0_ ;_ * &quot;-&quot;??_ ;_ @_ "/>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numFmt numFmtId="166" formatCode="_ * #,##0.00_ ;_ * \-#,##0.00_ ;_ * &quot;-&quot;??_ ;_ @_ "/>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numFmt numFmtId="0" formatCode="General"/>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numFmt numFmtId="166" formatCode="_ * #,##0.00_ ;_ * \-#,##0.00_ ;_ * &quot;-&quot;??_ ;_ @_ "/>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numFmt numFmtId="0" formatCode="General"/>
    </dxf>
    <dxf>
      <font>
        <b val="0"/>
        <i/>
        <strike val="0"/>
        <condense val="0"/>
        <extend val="0"/>
        <outline val="0"/>
        <shadow val="0"/>
        <u val="none"/>
        <vertAlign val="baseline"/>
        <sz val="11"/>
        <color rgb="FF7F7F7F"/>
        <name val="Franklin Gothic Book"/>
        <family val="2"/>
        <scheme val="none"/>
      </font>
    </dxf>
    <dxf>
      <font>
        <strike val="0"/>
        <outline val="0"/>
        <shadow val="0"/>
        <vertAlign val="baseline"/>
        <sz val="11"/>
        <name val="Franklin Gothic Book"/>
        <family val="2"/>
        <scheme val="none"/>
      </font>
      <numFmt numFmtId="0" formatCode="General"/>
    </dxf>
    <dxf>
      <font>
        <b val="0"/>
        <i/>
        <strike val="0"/>
        <condense val="0"/>
        <extend val="0"/>
        <outline val="0"/>
        <shadow val="0"/>
        <u val="none"/>
        <vertAlign val="baseline"/>
        <sz val="11"/>
        <color rgb="FF7F7F7F"/>
        <name val="Franklin Gothic Book"/>
        <family val="2"/>
        <scheme val="none"/>
      </font>
    </dxf>
    <dxf>
      <font>
        <strike val="0"/>
        <outline val="0"/>
        <shadow val="0"/>
        <vertAlign val="baseline"/>
        <sz val="11"/>
        <name val="Franklin Gothic Book"/>
        <family val="2"/>
        <scheme val="none"/>
      </font>
      <numFmt numFmtId="0" formatCode="General"/>
    </dxf>
    <dxf>
      <font>
        <b val="0"/>
        <i/>
        <strike val="0"/>
        <condense val="0"/>
        <extend val="0"/>
        <outline val="0"/>
        <shadow val="0"/>
        <u val="none"/>
        <vertAlign val="baseline"/>
        <sz val="11"/>
        <color rgb="FF7F7F7F"/>
        <name val="Franklin Gothic Book"/>
        <family val="2"/>
        <scheme val="none"/>
      </font>
    </dxf>
    <dxf>
      <font>
        <strike val="0"/>
        <outline val="0"/>
        <shadow val="0"/>
        <vertAlign val="baseline"/>
        <sz val="11"/>
        <name val="Franklin Gothic Book"/>
        <family val="2"/>
        <scheme val="none"/>
      </font>
      <numFmt numFmtId="0" formatCode="General"/>
    </dxf>
    <dxf>
      <font>
        <b val="0"/>
        <i/>
        <strike val="0"/>
        <condense val="0"/>
        <extend val="0"/>
        <outline val="0"/>
        <shadow val="0"/>
        <u val="none"/>
        <vertAlign val="baseline"/>
        <sz val="11"/>
        <color rgb="FF7F7F7F"/>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alignment vertical="center" textRotation="0" indent="0" justifyLastLine="0" shrinkToFit="0" readingOrder="0"/>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alignment vertical="center" textRotation="0" indent="0" justifyLastLine="0" shrinkToFit="0" readingOrder="0"/>
    </dxf>
    <dxf>
      <font>
        <strike val="0"/>
        <outline val="0"/>
        <shadow val="0"/>
        <u val="none"/>
        <vertAlign val="baseline"/>
        <sz val="11"/>
        <color theme="1"/>
        <name val="Franklin Gothic Book"/>
        <family val="2"/>
        <scheme val="none"/>
      </font>
      <alignment vertical="center" textRotation="0" indent="0" justifyLastLine="0" shrinkToFit="0" readingOrder="0"/>
    </dxf>
    <dxf>
      <font>
        <strike val="0"/>
        <outline val="0"/>
        <shadow val="0"/>
        <u val="none"/>
        <vertAlign val="baseline"/>
        <sz val="11"/>
        <color theme="1"/>
        <name val="Franklin Gothic Book"/>
        <family val="2"/>
        <scheme val="none"/>
      </font>
      <alignment vertical="center" textRotation="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alignment vertical="center" textRotation="0" indent="0" justifyLastLine="0" shrinkToFit="0" readingOrder="0"/>
    </dxf>
    <dxf>
      <font>
        <strike val="0"/>
        <outline val="0"/>
        <shadow val="0"/>
        <u val="none"/>
        <vertAlign val="baseline"/>
        <sz val="11"/>
        <color theme="1"/>
        <name val="Franklin Gothic Book"/>
        <family val="2"/>
        <scheme val="none"/>
      </font>
      <alignment vertical="center" textRotation="0" indent="0" justifyLastLine="0" shrinkToFit="0" readingOrder="0"/>
    </dxf>
    <dxf>
      <font>
        <strike val="0"/>
        <outline val="0"/>
        <shadow val="0"/>
        <vertAlign val="baseline"/>
        <sz val="11"/>
        <name val="Franklin Gothic Book"/>
        <family val="2"/>
        <scheme val="none"/>
      </font>
      <fill>
        <patternFill patternType="solid">
          <fgColor indexed="64"/>
          <bgColor rgb="FFFFFF00"/>
        </patternFill>
      </fill>
      <alignment vertical="center" textRotation="0" indent="0" justifyLastLine="0" shrinkToFit="0" readingOrder="0"/>
    </dxf>
    <dxf>
      <border outline="0">
        <top style="medium">
          <color indexed="64"/>
        </top>
      </border>
    </dxf>
    <dxf>
      <font>
        <strike val="0"/>
        <outline val="0"/>
        <shadow val="0"/>
        <vertAlign val="baseline"/>
        <sz val="11"/>
        <name val="Franklin Gothic Book"/>
        <family val="2"/>
        <scheme val="none"/>
      </font>
      <alignment vertical="center" textRotation="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alignment vertical="center" textRotation="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alignment vertical="center" textRotation="0" indent="0" justifyLastLine="0" shrinkToFit="0" readingOrder="0"/>
    </dxf>
    <dxf>
      <border outline="0">
        <top style="medium">
          <color indexed="64"/>
        </top>
      </border>
    </dxf>
    <dxf>
      <font>
        <strike val="0"/>
        <outline val="0"/>
        <shadow val="0"/>
        <vertAlign val="baseline"/>
        <sz val="11"/>
        <name val="Franklin Gothic Book"/>
        <family val="2"/>
        <scheme val="none"/>
      </font>
      <alignment vertical="center" textRotation="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9"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numFmt numFmtId="0" formatCode="General"/>
      <alignment vertical="center" textRotation="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alignment vertical="center" textRotation="0" indent="0" justifyLastLine="0" shrinkToFit="0" readingOrder="0"/>
    </dxf>
    <dxf>
      <border outline="0">
        <top style="medium">
          <color indexed="64"/>
        </top>
      </border>
    </dxf>
    <dxf>
      <font>
        <strike val="0"/>
        <outline val="0"/>
        <shadow val="0"/>
        <vertAlign val="baseline"/>
        <sz val="11"/>
        <name val="Franklin Gothic Book"/>
        <family val="2"/>
        <scheme val="none"/>
      </font>
      <alignment vertical="center" textRotation="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3" defaultTableStyle="TableStyleMedium2" defaultPivotStyle="PivotStyleLight16">
    <tableStyle name="EITI Table" pivot="0" count="3" xr9:uid="{75225649-1FD3-452E-B344-3C5F7BA5401C}">
      <tableStyleElement type="headerRow" dxfId="132"/>
      <tableStyleElement type="firstRowStripe" dxfId="131"/>
      <tableStyleElement type="secondRowStripe" dxfId="130"/>
    </tableStyle>
    <tableStyle name="EITI Table 2" pivot="0" count="3" xr9:uid="{24196BA5-B7F5-4E41-93FA-45EF493D1405}">
      <tableStyleElement type="headerRow" dxfId="129"/>
      <tableStyleElement type="firstRowStripe" dxfId="128"/>
      <tableStyleElement type="secondRowStripe" dxfId="127"/>
    </tableStyle>
    <tableStyle name="EITI Table 3" pivot="0" count="3" xr9:uid="{5F7B6890-07E7-411F-BCED-C4DE8A433249}">
      <tableStyleElement type="headerRow" dxfId="126"/>
      <tableStyleElement type="firstRowStripe" dxfId="125"/>
      <tableStyleElement type="secondRowStripe" dxfId="124"/>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6700" y="1009650"/>
          <a:ext cx="12601575" cy="48193"/>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71450" y="0"/>
          <a:ext cx="22669500"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14</xdr:col>
      <xdr:colOff>0</xdr:colOff>
      <xdr:row>70</xdr:row>
      <xdr:rowOff>117710</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0-HB%20Job\07-%202023\00.%20UK%20EITI\06.%20Summary%20data\04%20-%202021%20United%20Kingdom%20Summary%20data%202009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2.1 Sources"/>
      <sheetName val="2.2 Sources"/>
      <sheetName val="2.3 Sources"/>
      <sheetName val="3.1 Sources"/>
      <sheetName val="3.2 Sources"/>
      <sheetName val="5.1 Sources"/>
      <sheetName val="5.2 Sources"/>
      <sheetName val="5.3 Sources"/>
      <sheetName val="6.3 Sources"/>
      <sheetName val="Lists"/>
      <sheetName val="04 - 2021 United Kingdom Summ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4:I71" totalsRowShown="0" headerRowDxfId="123" dataDxfId="122" tableBorderDxfId="121" headerRowCellStyle="Normal 2">
  <sortState xmlns:xlrd2="http://schemas.microsoft.com/office/spreadsheetml/2017/richdata2" ref="B25:I71">
    <sortCondition ref="B24:B71"/>
  </sortState>
  <tableColumns count="8">
    <tableColumn id="1" xr3:uid="{8CC8A279-3D52-433B-A927-54271A548F95}" name="Full company name" dataDxfId="120"/>
    <tableColumn id="7" xr3:uid="{0A2AE917-50E2-494B-82FB-7770C92ABC5F}" name="Company type" dataDxfId="119" dataCellStyle="Normal 2"/>
    <tableColumn id="2" xr3:uid="{47CFFE63-62E9-4C2F-AF7A-8C998C2115DD}" name="Company ID number" dataDxfId="118"/>
    <tableColumn id="5" xr3:uid="{44126531-1251-489D-817D-0BB675AD4463}" name="Sector" dataDxfId="117" dataCellStyle="Normal 2"/>
    <tableColumn id="3" xr3:uid="{B0C9D6BC-CD8D-487B-AAF5-C67B584CF297}" name="Commodities (comma-seperated)" dataDxfId="116" dataCellStyle="Normal 2">
      <calculatedColumnFormula>VLOOKUP(Companies[[#This Row],[Full company name]],[1]!Companies[[#All],[Full company name]:[Commodities (comma-seperated)]],5,)</calculatedColumnFormula>
    </tableColumn>
    <tableColumn id="4" xr3:uid="{647342AE-9A02-48F4-8A87-5A810456D069}" name="Stock exchange listing or company website " dataDxfId="115"/>
    <tableColumn id="8" xr3:uid="{A71D3E18-CE7F-4A3A-9C59-406CFD09BD83}" name="Audited financial statement (or balance sheet, cash flows, profit/loss statement if unavailable)" dataDxfId="114"/>
    <tableColumn id="6" xr3:uid="{2A2434D1-ADCC-40FE-8B5D-B8088719FA46}" name="Payments to Governments Report" dataDxfId="113" dataCellStyle="Comma">
      <calculatedColumnFormula>SUMIF(Table10[Full company name],Companies[[#This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2" totalsRowShown="0" headerRowDxfId="21">
  <autoFilter ref="N2:P72" xr:uid="{00000000-0009-0000-0100-000005000000}"/>
  <sortState xmlns:xlrd2="http://schemas.microsoft.com/office/spreadsheetml/2017/richdata2" ref="N4:P71">
    <sortCondition ref="O3:O71"/>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18" totalsRowShown="0" headerRowDxfId="112" dataDxfId="111" tableBorderDxfId="110" headerRowCellStyle="Normal 2">
  <autoFilter ref="B14:E18" xr:uid="{A8B4B39C-0D0F-4818-88C8-91C925EC55AF}"/>
  <tableColumns count="4">
    <tableColumn id="1" xr3:uid="{A514468B-E09B-48E0-A959-4DFDD8AB4C35}" name="Full name of agency" dataDxfId="109"/>
    <tableColumn id="4" xr3:uid="{E93FD104-7FE2-4A59-B947-6626A8244D37}" name="Agency type" dataDxfId="108" dataCellStyle="Normal 2"/>
    <tableColumn id="2" xr3:uid="{AB7B7E22-1DB9-44DD-B707-BD73D8566D73}" name="ID number (if applicable)" dataDxfId="107"/>
    <tableColumn id="3" xr3:uid="{D4ED04ED-28EF-4370-8F5D-96FBFBDE5D1D}" name="Total reported" dataDxfId="106">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74:J797" totalsRowShown="0" headerRowDxfId="105" dataDxfId="104" tableBorderDxfId="103" headerRowCellStyle="Normal 2">
  <autoFilter ref="B74:J797" xr:uid="{BB4EE31E-36E6-444B-8B65-954004E3DCB7}">
    <filterColumn colId="5">
      <filters>
        <filter val="For further field data, please check NSTA website: https://www.nstauthority.co.uk/data-centre/data-downloads-and-publications/field-data/"/>
      </filters>
    </filterColumn>
  </autoFilter>
  <tableColumns count="9">
    <tableColumn id="1" xr3:uid="{F5AA4BF4-7DA0-4C74-9A5B-14547F26D1B1}" name="Full project name" dataDxfId="102"/>
    <tableColumn id="2" xr3:uid="{685B8D42-EFD0-4DC2-BE10-28D18E979777}" name="Legal agreement reference number(s): contract, licence, lease, concession, …" dataDxfId="101"/>
    <tableColumn id="3" xr3:uid="{603E42CC-ECFB-4B1F-A620-0AA181E1F649}" name="Affiliated companies, start with Operator" dataDxfId="100"/>
    <tableColumn id="5" xr3:uid="{228121AB-6AF3-45CE-A57C-DE91B9AADBA7}" name="Commodities (one commodity/row)" dataDxfId="99" dataCellStyle="Normal 2"/>
    <tableColumn id="6" xr3:uid="{235ED50D-2537-4E98-9096-D0CE3E3A0720}" name="Status" dataDxfId="98"/>
    <tableColumn id="7" xr3:uid="{AD7BD532-EFD5-4B42-9DCF-ACD36F766A33}" name="Production (volume)" dataDxfId="97"/>
    <tableColumn id="8" xr3:uid="{8F48E404-F666-43CF-B215-2413E02429D2}" name="Unit" dataDxfId="96"/>
    <tableColumn id="9" xr3:uid="{2E15003C-1852-483F-B320-AD9DABEF1059}" name="Production (value)" dataDxfId="95" dataCellStyle="Normal 2"/>
    <tableColumn id="10" xr3:uid="{AFFC1E31-5241-4FC5-9872-AB13888FD0EC}" name="Currency" dataDxfId="94"/>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32" totalsRowCount="1" headerRowDxfId="93" dataDxfId="92">
  <autoFilter ref="B21:K31" xr:uid="{00000000-0009-0000-0100-000006000000}"/>
  <tableColumns count="10">
    <tableColumn id="8" xr3:uid="{00000000-0010-0000-0000-000008000000}" name="GFS Level 1" dataDxfId="90" totalsRowDxfId="91">
      <calculatedColumnFormula>IFERROR(VLOOKUP(Government_revenues_table[[#This Row],[GFS Classification]],Table6_GFS_codes_classification[],COLUMNS($F:F)+3,FALSE),"Do not enter data")</calculatedColumnFormula>
    </tableColumn>
    <tableColumn id="9" xr3:uid="{00000000-0010-0000-0000-000009000000}" name="GFS Level 2" dataDxfId="88" totalsRowDxfId="89">
      <calculatedColumnFormula>IFERROR(VLOOKUP(Government_revenues_table[[#This Row],[GFS Classification]],Table6_GFS_codes_classification[],COLUMNS($F:G)+3,FALSE),"Do not enter data")</calculatedColumnFormula>
    </tableColumn>
    <tableColumn id="10" xr3:uid="{00000000-0010-0000-0000-00000A000000}" name="GFS Level 3" dataDxfId="86" totalsRowDxfId="87">
      <calculatedColumnFormula>IFERROR(VLOOKUP(Government_revenues_table[[#This Row],[GFS Classification]],Table6_GFS_codes_classification[],COLUMNS($F:H)+3,FALSE),"Do not enter data")</calculatedColumnFormula>
    </tableColumn>
    <tableColumn id="7" xr3:uid="{00000000-0010-0000-0000-000007000000}" name="GFS Level 4" dataDxfId="84" totalsRowDxfId="85">
      <calculatedColumnFormula>IFERROR(VLOOKUP(Government_revenues_table[[#This Row],[GFS Classification]],Table6_GFS_codes_classification[],COLUMNS($F:I)+3,FALSE),"Do not enter data")</calculatedColumnFormula>
    </tableColumn>
    <tableColumn id="1" xr3:uid="{00000000-0010-0000-0000-000001000000}" name="GFS Classification" dataDxfId="82" totalsRowDxfId="83"/>
    <tableColumn id="11" xr3:uid="{00000000-0010-0000-0000-00000B000000}" name="Sector" dataDxfId="80" totalsRowDxfId="81"/>
    <tableColumn id="3" xr3:uid="{00000000-0010-0000-0000-000003000000}" name="Revenue stream name" dataDxfId="78" totalsRowDxfId="79"/>
    <tableColumn id="4" xr3:uid="{00000000-0010-0000-0000-000004000000}" name="Government entity" dataDxfId="76" totalsRowDxfId="77"/>
    <tableColumn id="5" xr3:uid="{00000000-0010-0000-0000-000005000000}" name="Revenue value" dataDxfId="74" totalsRowDxfId="75"/>
    <tableColumn id="2" xr3:uid="{717E21EE-FF78-4681-8A7C-9B91BD3462F9}" name="Currency" dataDxfId="72" totalsRowDxfId="73"/>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353" totalsRowCount="1" headerRowDxfId="71" dataDxfId="70">
  <autoFilter ref="B14:N352" xr:uid="{F6A9E8DB-AAD3-4F23-BDF8-F73CD40C929E}"/>
  <tableColumns count="13">
    <tableColumn id="7" xr3:uid="{B0B955AC-7B0F-4E2F-A90F-081F8DF53075}" name="Sector" dataDxfId="68" totalsRowDxfId="69">
      <calculatedColumnFormula>VLOOKUP(C15,Companies[],3,FALSE)</calculatedColumnFormula>
    </tableColumn>
    <tableColumn id="1" xr3:uid="{F4BA65A6-3315-4982-8AD1-6233F51539B3}" name="Full company name" dataDxfId="66" totalsRowDxfId="67"/>
    <tableColumn id="3" xr3:uid="{4A565997-97E1-47A8-8ADC-39016648A467}" name="Government entity" dataDxfId="64" totalsRowDxfId="65"/>
    <tableColumn id="4" xr3:uid="{75F55348-A345-4AA0-B61D-0C0295D72872}" name="Revenue stream name" dataDxfId="62" totalsRowDxfId="63"/>
    <tableColumn id="5" xr3:uid="{8F7A06AD-203D-4268-8054-4B0336697888}" name="Levied on project (Y/N)" dataDxfId="60" totalsRowDxfId="61"/>
    <tableColumn id="6" xr3:uid="{9B64602E-90E7-4EA8-BE6A-A27376494140}" name="Reported by project (Y/N)" dataDxfId="58" totalsRowDxfId="59"/>
    <tableColumn id="2" xr3:uid="{43916E52-B1CF-479E-90B0-1D04D88358CC}" name="Project name" dataDxfId="56" totalsRowDxfId="57"/>
    <tableColumn id="13" xr3:uid="{34B04123-A3F5-4642-9FBB-D99F80C5C76E}" name="Reporting currency" dataDxfId="54" totalsRowDxfId="55"/>
    <tableColumn id="14" xr3:uid="{6349802A-D43D-4C34-8E59-A12205BD358D}" name="Revenue value" dataDxfId="52" totalsRowDxfId="53"/>
    <tableColumn id="18" xr3:uid="{9520FDAE-EF49-4183-894D-5E5291D023E4}" name="Payment made in-kind (Y/N)" dataDxfId="50" totalsRowDxfId="51"/>
    <tableColumn id="8" xr3:uid="{A773D8BD-C33D-417F-8B52-0168D9E80008}" name="In-kind volume (if applicable)" dataDxfId="48" totalsRowDxfId="49"/>
    <tableColumn id="9" xr3:uid="{BED2E64F-7F4B-4636-8EC9-DCC71768D73F}" name="Unit (if applicable)" dataDxfId="46" totalsRowDxfId="47"/>
    <tableColumn id="10" xr3:uid="{A6754352-A303-4E88-808C-7F5939247080}" name="Comments" dataDxfId="44" totalsRowDxfId="45"/>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30" headerRowBorderDxfId="28" tableBorderDxfId="29">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www.ogauthority.co.uk/news-publications/publications/2017/oga-annual-report-and-accounts-2016-17/" TargetMode="External"/><Relationship Id="rId3" Type="http://schemas.openxmlformats.org/officeDocument/2006/relationships/hyperlink" Target="https://oilandgasuk.co.uk/economicreport/" TargetMode="External"/><Relationship Id="rId7" Type="http://schemas.openxmlformats.org/officeDocument/2006/relationships/hyperlink" Target="https://mineralproducts.org/" TargetMode="External"/><Relationship Id="rId2" Type="http://schemas.openxmlformats.org/officeDocument/2006/relationships/hyperlink" Target="http://oilandgasuk.co.uk/wp-content/uploads/2017/09/Economic-Report-2017-Oil-Gas-UK.pdf" TargetMode="External"/><Relationship Id="rId1" Type="http://schemas.openxmlformats.org/officeDocument/2006/relationships/hyperlink" Target="http://oilandgasuk.co.uk/businessoutlook" TargetMode="External"/><Relationship Id="rId6" Type="http://schemas.openxmlformats.org/officeDocument/2006/relationships/hyperlink" Target="https://www.ogauthority.co.uk/media/4614/copy-of-expl-licences-land.xls" TargetMode="External"/><Relationship Id="rId5" Type="http://schemas.openxmlformats.org/officeDocument/2006/relationships/hyperlink" Target="http://www.bgs.ac.uk/mineralsuk/exploration/current.html" TargetMode="External"/><Relationship Id="rId10" Type="http://schemas.openxmlformats.org/officeDocument/2006/relationships/hyperlink" Target="http://www.bgs.ac.uk/downloads/start.cfm?id=3094" TargetMode="External"/><Relationship Id="rId4" Type="http://schemas.openxmlformats.org/officeDocument/2006/relationships/hyperlink" Target="https://www.ogauthority.co.uk/exploration-production/exploration/" TargetMode="External"/><Relationship Id="rId9" Type="http://schemas.openxmlformats.org/officeDocument/2006/relationships/hyperlink" Target="https://www.ogauthority.co.uk/media/5021/copy-of-expl-licences-sea.xl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gov.scot/Topics/Statistics/Browse/Economy/oilgas1718" TargetMode="External"/><Relationship Id="rId13" Type="http://schemas.openxmlformats.org/officeDocument/2006/relationships/hyperlink" Target="https://mineralproducts.org/documents/Profile-of-the-UK-Mineral-Products-Industry-2018-Statistical-Background.xlsx" TargetMode="External"/><Relationship Id="rId3" Type="http://schemas.openxmlformats.org/officeDocument/2006/relationships/hyperlink" Target="https://oilandgasuk.co.uk/economicreport/" TargetMode="External"/><Relationship Id="rId7" Type="http://schemas.openxmlformats.org/officeDocument/2006/relationships/hyperlink" Target="https://www.economy-ni.gov.uk/articles/minerals-statements" TargetMode="External"/><Relationship Id="rId12" Type="http://schemas.openxmlformats.org/officeDocument/2006/relationships/hyperlink" Target="https://data-ogauthority.opendata.arcgis.com/pages/production" TargetMode="External"/><Relationship Id="rId2" Type="http://schemas.openxmlformats.org/officeDocument/2006/relationships/hyperlink" Target="https://www.gov.uk/government/collections/digest-of-uk-energy-statistics-dukes" TargetMode="External"/><Relationship Id="rId1" Type="http://schemas.openxmlformats.org/officeDocument/2006/relationships/hyperlink" Target="https://oilandgasuk.co.uk/businessoutlook" TargetMode="External"/><Relationship Id="rId6" Type="http://schemas.openxmlformats.org/officeDocument/2006/relationships/hyperlink" Target="https://www.gov.uk/government/statistics/solid-fuels-and-derived-gases-section-2-energy-trends" TargetMode="External"/><Relationship Id="rId11" Type="http://schemas.openxmlformats.org/officeDocument/2006/relationships/hyperlink" Target="https://mineralproducts.org/documents/Facts-at-a-Glance-2018.pdf" TargetMode="External"/><Relationship Id="rId5" Type="http://schemas.openxmlformats.org/officeDocument/2006/relationships/hyperlink" Target="https://www.gov.uk/government/statistics/oil-and-oil-products-section-3-energy-trends" TargetMode="External"/><Relationship Id="rId10" Type="http://schemas.openxmlformats.org/officeDocument/2006/relationships/hyperlink" Target="https://www.ogauthority.co.uk/data-centre/data-downloads-and-publications/" TargetMode="External"/><Relationship Id="rId4" Type="http://schemas.openxmlformats.org/officeDocument/2006/relationships/hyperlink" Target="https://www.gov.uk/government/statistics/gas-section-4-energy-trends" TargetMode="External"/><Relationship Id="rId9" Type="http://schemas.openxmlformats.org/officeDocument/2006/relationships/hyperlink" Target="https://www.ogauthority.co.uk/data-centre/data-downloads-and-publications/production-projections/"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obr.uk/efo/" TargetMode="External"/><Relationship Id="rId1" Type="http://schemas.openxmlformats.org/officeDocument/2006/relationships/hyperlink" Target="https://www.gov.uk/search?q=Budget+&amp;show_organisations_filter=true"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finance-ni.gov.uk/publications/public-income-and-expenditure-accounts" TargetMode="External"/><Relationship Id="rId1" Type="http://schemas.openxmlformats.org/officeDocument/2006/relationships/hyperlink" Target="https://www.ogauthority.co.uk/about-us/leadership-governance/annual-report-and-accounts/"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finance-ni.gov.uk/publications/public-income-and-expenditure-accounts" TargetMode="External"/><Relationship Id="rId2" Type="http://schemas.openxmlformats.org/officeDocument/2006/relationships/hyperlink" Target="https://www.ogauthority.co.uk/about-us/leadership-governance/annual-report-and-accounts/" TargetMode="External"/><Relationship Id="rId1" Type="http://schemas.openxmlformats.org/officeDocument/2006/relationships/hyperlink" Target="https://www.gov.uk/government/uploads/system/uploads/attachment_data/file/703218/eiti-2016-oga-levy.csv/preview" TargetMode="External"/><Relationship Id="rId6" Type="http://schemas.openxmlformats.org/officeDocument/2006/relationships/hyperlink" Target="https://www.finance-ni.gov.uk/publications/public-income-and-expenditure-accounts" TargetMode="External"/><Relationship Id="rId5" Type="http://schemas.openxmlformats.org/officeDocument/2006/relationships/hyperlink" Target="https://www.finance-ni.gov.uk/publications/public-income-and-expenditure-accounts" TargetMode="External"/><Relationship Id="rId4" Type="http://schemas.openxmlformats.org/officeDocument/2006/relationships/hyperlink" Target="https://www.ogauthority.co.uk/about-us/leadership-governance/annual-report-and-accounts/"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ons.gov.uk/economy/nationalaccounts/uksectoraccounts/timeseries/lrwx/prof" TargetMode="External"/><Relationship Id="rId13" Type="http://schemas.openxmlformats.org/officeDocument/2006/relationships/hyperlink" Target="https://www.ogauthority.co.uk/about-us/leadership-governance/annual-report-and-accounts/" TargetMode="External"/><Relationship Id="rId18" Type="http://schemas.openxmlformats.org/officeDocument/2006/relationships/hyperlink" Target="https://www.ogauthority.co.uk/about-us/leadership-governance/annual-report-and-accounts/" TargetMode="External"/><Relationship Id="rId3" Type="http://schemas.openxmlformats.org/officeDocument/2006/relationships/hyperlink" Target="https://www.gov.uk/government/collections/digest-of-uk-energy-statistics-dukes" TargetMode="External"/><Relationship Id="rId7" Type="http://schemas.openxmlformats.org/officeDocument/2006/relationships/hyperlink" Target="https://www.ons.gov.uk/releases/uklabourmarketstatisticsmar2018" TargetMode="External"/><Relationship Id="rId12" Type="http://schemas.openxmlformats.org/officeDocument/2006/relationships/hyperlink" Target="https://www.ogauthority.co.uk/about-us/leadership-governance/annual-report-and-accounts/" TargetMode="External"/><Relationship Id="rId17" Type="http://schemas.openxmlformats.org/officeDocument/2006/relationships/hyperlink" Target="https://www.ogauthority.co.uk/about-us/leadership-governance/annual-report-and-accounts/" TargetMode="External"/><Relationship Id="rId2" Type="http://schemas.openxmlformats.org/officeDocument/2006/relationships/hyperlink" Target="https://www.ons.gov.uk/businessindustryandtrade/business/businessservices" TargetMode="External"/><Relationship Id="rId16" Type="http://schemas.openxmlformats.org/officeDocument/2006/relationships/hyperlink" Target="https://www.ogauthority.co.uk/about-us/leadership-governance/annual-report-and-accounts/" TargetMode="External"/><Relationship Id="rId1" Type="http://schemas.openxmlformats.org/officeDocument/2006/relationships/hyperlink" Target="https://oilandgasuk.co.uk/knowledge_centre/" TargetMode="External"/><Relationship Id="rId6" Type="http://schemas.openxmlformats.org/officeDocument/2006/relationships/hyperlink" Target="https://www.ons.gov.uk/economy/grossvalueaddedgva/datasets/regionalgrossvalueaddedincomeapproach" TargetMode="External"/><Relationship Id="rId11" Type="http://schemas.openxmlformats.org/officeDocument/2006/relationships/hyperlink" Target="https://www.ogauthority.co.uk/about-us/leadership-governance/annual-report-and-accounts/" TargetMode="External"/><Relationship Id="rId5" Type="http://schemas.openxmlformats.org/officeDocument/2006/relationships/hyperlink" Target="https://www.ons.gov.uk/economy/grossdomesticproductgdp/datasets/ukgdpolowlevelaggregates" TargetMode="External"/><Relationship Id="rId15" Type="http://schemas.openxmlformats.org/officeDocument/2006/relationships/hyperlink" Target="https://www.ogauthority.co.uk/about-us/leadership-governance/annual-report-and-accounts/" TargetMode="External"/><Relationship Id="rId10" Type="http://schemas.openxmlformats.org/officeDocument/2006/relationships/hyperlink" Target="https://www.ogauthority.co.uk/about-us/leadership-governance/annual-report-and-accounts/" TargetMode="External"/><Relationship Id="rId4" Type="http://schemas.openxmlformats.org/officeDocument/2006/relationships/hyperlink" Target="http://www.obr.uk/efo/" TargetMode="External"/><Relationship Id="rId9" Type="http://schemas.openxmlformats.org/officeDocument/2006/relationships/hyperlink" Target="http://www.bgs.ac.uk/mineralsUK/statistics/ukStatistics.html" TargetMode="External"/><Relationship Id="rId14" Type="http://schemas.openxmlformats.org/officeDocument/2006/relationships/hyperlink" Target="https://www.ogauthority.co.uk/about-us/leadership-governance/annual-report-and-accounts/" TargetMode="External"/></Relationships>
</file>

<file path=xl/worksheets/_rels/sheet16.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bankofengland.co.uk/" TargetMode="External"/><Relationship Id="rId3" Type="http://schemas.openxmlformats.org/officeDocument/2006/relationships/hyperlink" Target="mailto:data@eiti.org" TargetMode="External"/><Relationship Id="rId7" Type="http://schemas.openxmlformats.org/officeDocument/2006/relationships/hyperlink" Target="https://www.ukeiti.org/publications-reports"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mailto:Hedi.Zaghouani@bdo.co.uk" TargetMode="External"/><Relationship Id="rId11" Type="http://schemas.openxmlformats.org/officeDocument/2006/relationships/printerSettings" Target="../printerSettings/printerSettings2.bin"/><Relationship Id="rId5" Type="http://schemas.openxmlformats.org/officeDocument/2006/relationships/hyperlink" Target="https://www.nstauthority.co.uk/data-and-insights/data/" TargetMode="External"/><Relationship Id="rId10" Type="http://schemas.openxmlformats.org/officeDocument/2006/relationships/hyperlink" Target="https://www.ukeiti.org/" TargetMode="External"/><Relationship Id="rId4" Type="http://schemas.openxmlformats.org/officeDocument/2006/relationships/hyperlink" Target="https://eiti.org/document/standard" TargetMode="External"/><Relationship Id="rId9" Type="http://schemas.openxmlformats.org/officeDocument/2006/relationships/hyperlink" Target="https://www.ukeiti.org/news-item/uk-eiti-payments-report-2022-published"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document/standard" TargetMode="External"/><Relationship Id="rId39" Type="http://schemas.openxmlformats.org/officeDocument/2006/relationships/hyperlink" Target="https://obr.uk/docs/dlm_uploads/June-PSF-commentary-Accessible-PDF.pdf" TargetMode="External"/><Relationship Id="rId21" Type="http://schemas.openxmlformats.org/officeDocument/2006/relationships/hyperlink" Target="https://eiti.org/document/standard" TargetMode="External"/><Relationship Id="rId34" Type="http://schemas.openxmlformats.org/officeDocument/2006/relationships/hyperlink" Target="https://beta.companieshouse.gov.uk/" TargetMode="External"/><Relationship Id="rId42" Type="http://schemas.openxmlformats.org/officeDocument/2006/relationships/printerSettings" Target="../printerSettings/printerSettings3.bin"/><Relationship Id="rId7" Type="http://schemas.openxmlformats.org/officeDocument/2006/relationships/hyperlink" Target="https://unstats.un.org/unsd/tradekb/Knowledgebase/50018/Harmonized-Commodity-Description-and-Coding-Systems-HS"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www.gov.uk/government/publications/guidance-to-the-people-with-significant-control-requirements-for-companies-and-limited-liability-partnerships" TargetMode="External"/><Relationship Id="rId41" Type="http://schemas.openxmlformats.org/officeDocument/2006/relationships/hyperlink" Target="https://obr.uk/docs/dlm_uploads/June-PSF-commentary-Accessible-PDF.pdf"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mailto:data@eiti.org" TargetMode="External"/><Relationship Id="rId32" Type="http://schemas.openxmlformats.org/officeDocument/2006/relationships/hyperlink" Target="https://www.ukeiti.org/energy-transition" TargetMode="External"/><Relationship Id="rId37" Type="http://schemas.openxmlformats.org/officeDocument/2006/relationships/hyperlink" Target="https://eiti.org/united-kingdom" TargetMode="External"/><Relationship Id="rId40" Type="http://schemas.openxmlformats.org/officeDocument/2006/relationships/hyperlink" Target="https://obr.uk/docs/dlm_uploads/June-PSF-commentary-Accessible-PDF.pdf"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www.gov.uk/government/groups/uk-extractive-industries-transparency-initiative-multi-stakeholder-group" TargetMode="External"/><Relationship Id="rId36" Type="http://schemas.openxmlformats.org/officeDocument/2006/relationships/hyperlink" Target="https://eiti.org/united-kingdom"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unstats.un.org/unsd/nationalaccount/sna2008.asp"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www.ons.gov.uk/economy/environmentalaccounts/datasets/ukenvironmentalaccountsenvironmentaltaxes/current" TargetMode="External"/><Relationship Id="rId35" Type="http://schemas.openxmlformats.org/officeDocument/2006/relationships/hyperlink" Target="https://www.ukeiti.org/contract-and-licence-transparency" TargetMode="External"/><Relationship Id="rId8" Type="http://schemas.openxmlformats.org/officeDocument/2006/relationships/hyperlink" Target="https://eiti.org/document/standard" TargetMode="External"/><Relationship Id="rId3" Type="http://schemas.openxmlformats.org/officeDocument/2006/relationships/hyperlink" Target="https://eiti.org/document/standard"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https://eiti.org/summary-data-template" TargetMode="External"/><Relationship Id="rId33" Type="http://schemas.openxmlformats.org/officeDocument/2006/relationships/hyperlink" Target="https://beta.companieshouse.gov.uk/" TargetMode="External"/><Relationship Id="rId38" Type="http://schemas.openxmlformats.org/officeDocument/2006/relationships/hyperlink" Target="https://www.ons.gov.uk/economy/grossdomesticproductgdp/timeseries/abmi/qna"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londonstockexchange.com/stock/TLW/tullow-oil-plc/company-page" TargetMode="External"/><Relationship Id="rId13" Type="http://schemas.openxmlformats.org/officeDocument/2006/relationships/hyperlink" Target="https://find-and-update.company-information.service.gov.uk/company/SC200459/filing-history" TargetMode="External"/><Relationship Id="rId18" Type="http://schemas.openxmlformats.org/officeDocument/2006/relationships/hyperlink" Target="https://find-and-update.company-information.service.gov.uk/company/09711370/filing-history" TargetMode="External"/><Relationship Id="rId26" Type="http://schemas.openxmlformats.org/officeDocument/2006/relationships/table" Target="../tables/table1.xml"/><Relationship Id="rId3" Type="http://schemas.openxmlformats.org/officeDocument/2006/relationships/hyperlink" Target="https://eiti.org/summary-data-template" TargetMode="External"/><Relationship Id="rId21" Type="http://schemas.openxmlformats.org/officeDocument/2006/relationships/hyperlink" Target="https://find-and-update.company-information.service.gov.uk/company/09665181/filing-history" TargetMode="External"/><Relationship Id="rId7" Type="http://schemas.openxmlformats.org/officeDocument/2006/relationships/hyperlink" Target="https://live.euronext.com/en/product/equities/FR0000120271-XPAR" TargetMode="External"/><Relationship Id="rId12" Type="http://schemas.openxmlformats.org/officeDocument/2006/relationships/hyperlink" Target="https://find-and-update.company-information.service.gov.uk/company/03456891/filing-history" TargetMode="External"/><Relationship Id="rId17" Type="http://schemas.openxmlformats.org/officeDocument/2006/relationships/hyperlink" Target="https://find-and-update.company-information.service.gov.uk/company/10647707/filing-history" TargetMode="External"/><Relationship Id="rId25" Type="http://schemas.openxmlformats.org/officeDocument/2006/relationships/printerSettings" Target="../printerSettings/printerSettings4.bin"/><Relationship Id="rId2" Type="http://schemas.openxmlformats.org/officeDocument/2006/relationships/hyperlink" Target="mailto:data@eiti.org" TargetMode="External"/><Relationship Id="rId16" Type="http://schemas.openxmlformats.org/officeDocument/2006/relationships/hyperlink" Target="https://find-and-update.company-information.service.gov.uk/company/12086835/filing-history" TargetMode="External"/><Relationship Id="rId20" Type="http://schemas.openxmlformats.org/officeDocument/2006/relationships/hyperlink" Target="https://find-and-update.company-information.service.gov.uk/company/04653066/filing-history" TargetMode="External"/><Relationship Id="rId1" Type="http://schemas.openxmlformats.org/officeDocument/2006/relationships/hyperlink" Target="mailto:data@eiti.org" TargetMode="External"/><Relationship Id="rId6" Type="http://schemas.openxmlformats.org/officeDocument/2006/relationships/hyperlink" Target="https://www.londonstockexchange.com/stock/CRH/crh-plc/company-page" TargetMode="External"/><Relationship Id="rId11" Type="http://schemas.openxmlformats.org/officeDocument/2006/relationships/hyperlink" Target="https://find-and-update.company-information.service.gov.uk/company/02304376/filing-history" TargetMode="External"/><Relationship Id="rId24" Type="http://schemas.openxmlformats.org/officeDocument/2006/relationships/hyperlink" Target="https://find-and-update.company-information.service.gov.uk/company/01179300/filing-history" TargetMode="External"/><Relationship Id="rId5" Type="http://schemas.openxmlformats.org/officeDocument/2006/relationships/hyperlink" Target="https://www.adx.ae/English/Pages/productsandservices/securities/selectcompany/default.aspx?listedcompanyid=TAQA&amp;pnavTitle=TAQA" TargetMode="External"/><Relationship Id="rId15" Type="http://schemas.openxmlformats.org/officeDocument/2006/relationships/hyperlink" Target="https://find-and-update.company-information.service.gov.uk/company/NI006389/filing-history" TargetMode="External"/><Relationship Id="rId23" Type="http://schemas.openxmlformats.org/officeDocument/2006/relationships/hyperlink" Target="https://find-and-update.company-information.service.gov.uk/company/01805156/filing-history" TargetMode="External"/><Relationship Id="rId28" Type="http://schemas.openxmlformats.org/officeDocument/2006/relationships/table" Target="../tables/table3.xml"/><Relationship Id="rId10" Type="http://schemas.openxmlformats.org/officeDocument/2006/relationships/hyperlink" Target="https://find-and-update.company-information.service.gov.uk/company/04073712/filing-history" TargetMode="External"/><Relationship Id="rId19" Type="http://schemas.openxmlformats.org/officeDocument/2006/relationships/hyperlink" Target="https://find-and-update.company-information.service.gov.uk/company/03531783/filing-history" TargetMode="External"/><Relationship Id="rId4" Type="http://schemas.openxmlformats.org/officeDocument/2006/relationships/hyperlink" Target="https://beta.companieshouse.gov.uk/" TargetMode="External"/><Relationship Id="rId9" Type="http://schemas.openxmlformats.org/officeDocument/2006/relationships/hyperlink" Target="https://www.londonstockexchange.com/stock/SQZ/serica-energy-plc/company-page" TargetMode="External"/><Relationship Id="rId14" Type="http://schemas.openxmlformats.org/officeDocument/2006/relationships/hyperlink" Target="https://find-and-update.company-information.service.gov.uk/company/01019769/filing-history" TargetMode="External"/><Relationship Id="rId22" Type="http://schemas.openxmlformats.org/officeDocument/2006/relationships/hyperlink" Target="https://find-and-update.company-information.service.gov.uk/company/FC033971/filing-history" TargetMode="External"/><Relationship Id="rId27" Type="http://schemas.openxmlformats.org/officeDocument/2006/relationships/table" Target="../tables/table2.x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beta.gov.scot/publications/national-planning-framework-3/" TargetMode="External"/><Relationship Id="rId13" Type="http://schemas.openxmlformats.org/officeDocument/2006/relationships/hyperlink" Target="https://beisgov.sharepoint.com/sites/beis/335/Analysis/Work%20Streams/EITI%20Mainstreaming%20Feasibility%20Study/Drafting/www.legislation.gov.uk/ukpga/1998/17/contents" TargetMode="External"/><Relationship Id="rId18" Type="http://schemas.openxmlformats.org/officeDocument/2006/relationships/hyperlink" Target="https://www.gov.uk/guidance/minerals" TargetMode="External"/><Relationship Id="rId26" Type="http://schemas.openxmlformats.org/officeDocument/2006/relationships/hyperlink" Target="http://www.legislation.gov.uk/apni/1964/28/contents" TargetMode="External"/><Relationship Id="rId3" Type="http://schemas.openxmlformats.org/officeDocument/2006/relationships/hyperlink" Target="https://www.ogauthority.co.uk/exploration-production/taxation/overview" TargetMode="External"/><Relationship Id="rId21" Type="http://schemas.openxmlformats.org/officeDocument/2006/relationships/hyperlink" Target="http://www.bgs.ac.uk/mineralsuk/planning/home.html" TargetMode="External"/><Relationship Id="rId7" Type="http://schemas.openxmlformats.org/officeDocument/2006/relationships/hyperlink" Target="http://www.bgs.ac.uk/mineralsuk/planning/home.html" TargetMode="External"/><Relationship Id="rId12" Type="http://schemas.openxmlformats.org/officeDocument/2006/relationships/hyperlink" Target="http://www.legislation.gov.uk/apni/1964/28/contents" TargetMode="External"/><Relationship Id="rId17" Type="http://schemas.openxmlformats.org/officeDocument/2006/relationships/hyperlink" Target="https://www.ogauthority.co.uk/exploration-production/taxation/overview" TargetMode="External"/><Relationship Id="rId25" Type="http://schemas.openxmlformats.org/officeDocument/2006/relationships/hyperlink" Target="https://www.economy-ni.gov.uk/publications/onshore-oil-and-gas-exploration-northern-ireland-regulation-and-best-practice" TargetMode="External"/><Relationship Id="rId2" Type="http://schemas.openxmlformats.org/officeDocument/2006/relationships/hyperlink" Target="https://www.gov.uk/government/collections/company-taxation-manual" TargetMode="External"/><Relationship Id="rId16" Type="http://schemas.openxmlformats.org/officeDocument/2006/relationships/hyperlink" Target="https://www.gov.uk/government/collections/company-taxation-manual" TargetMode="External"/><Relationship Id="rId20" Type="http://schemas.openxmlformats.org/officeDocument/2006/relationships/hyperlink" Target="https://gov.wales/topics/planning/policy/minerals/?lang=en" TargetMode="External"/><Relationship Id="rId1" Type="http://schemas.openxmlformats.org/officeDocument/2006/relationships/hyperlink" Target="https://www.gov.uk/government/collections/business-income-manual-bim" TargetMode="External"/><Relationship Id="rId6" Type="http://schemas.openxmlformats.org/officeDocument/2006/relationships/hyperlink" Target="https://gov.wales/topics/planning/policy/minerals/?lang=en" TargetMode="External"/><Relationship Id="rId11" Type="http://schemas.openxmlformats.org/officeDocument/2006/relationships/hyperlink" Target="https://www.economy-ni.gov.uk/publications/onshore-oil-and-gas-exploration-northern-ireland-regulation-and-best-practice" TargetMode="External"/><Relationship Id="rId24" Type="http://schemas.openxmlformats.org/officeDocument/2006/relationships/hyperlink" Target="https://www.gov.uk/hmrc-internal-manuals/oil-taxation-manual" TargetMode="External"/><Relationship Id="rId5" Type="http://schemas.openxmlformats.org/officeDocument/2006/relationships/hyperlink" Target="https://www.ogauthority.co.uk/about-us/investing-on-the-ukcs/fiscal" TargetMode="External"/><Relationship Id="rId15" Type="http://schemas.openxmlformats.org/officeDocument/2006/relationships/hyperlink" Target="https://www.gov.uk/government/collections/business-income-manual-bim" TargetMode="External"/><Relationship Id="rId23" Type="http://schemas.openxmlformats.org/officeDocument/2006/relationships/hyperlink" Target="https://www.gov.uk/government/uploads/system/uploads/attachment_data/file/6077/2116950.pdf" TargetMode="External"/><Relationship Id="rId28" Type="http://schemas.openxmlformats.org/officeDocument/2006/relationships/hyperlink" Target="https://www.planningni.gov.uk/index/policy/spps.htm" TargetMode="External"/><Relationship Id="rId10" Type="http://schemas.openxmlformats.org/officeDocument/2006/relationships/hyperlink" Target="https://www.gov.uk/hmrc-internal-manuals/oil-taxation-manual" TargetMode="External"/><Relationship Id="rId19" Type="http://schemas.openxmlformats.org/officeDocument/2006/relationships/hyperlink" Target="https://www.ogauthority.co.uk/about-us/investing-on-the-ukcs/fiscal" TargetMode="External"/><Relationship Id="rId4" Type="http://schemas.openxmlformats.org/officeDocument/2006/relationships/hyperlink" Target="https://www.gov.uk/guidance/minerals" TargetMode="External"/><Relationship Id="rId9" Type="http://schemas.openxmlformats.org/officeDocument/2006/relationships/hyperlink" Target="https://www.gov.uk/government/uploads/system/uploads/attachment_data/file/6077/2116950.pdf" TargetMode="External"/><Relationship Id="rId14" Type="http://schemas.openxmlformats.org/officeDocument/2006/relationships/hyperlink" Target="https://www.planningni.gov.uk/index/policy/spps.htm" TargetMode="External"/><Relationship Id="rId22" Type="http://schemas.openxmlformats.org/officeDocument/2006/relationships/hyperlink" Target="https://beta.gov.scot/publications/national-planning-framework-3/" TargetMode="External"/><Relationship Id="rId27" Type="http://schemas.openxmlformats.org/officeDocument/2006/relationships/hyperlink" Target="https://beisgov.sharepoint.com/sites/beis/335/Analysis/Work%20Streams/EITI%20Mainstreaming%20Feasibility%20Study/Drafting/www.legislation.gov.uk/ukpga/1998/17/content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gov.uk/government/collections/coal-mining-licence-applications" TargetMode="External"/><Relationship Id="rId13" Type="http://schemas.openxmlformats.org/officeDocument/2006/relationships/hyperlink" Target="http://www.economy-ni.gov.uk/articles/minerals-licensing" TargetMode="External"/><Relationship Id="rId3" Type="http://schemas.openxmlformats.org/officeDocument/2006/relationships/hyperlink" Target="https://www.gov.uk/get-a-permit-to-deal-with-a-coal-mine-on-your-property" TargetMode="External"/><Relationship Id="rId7" Type="http://schemas.openxmlformats.org/officeDocument/2006/relationships/hyperlink" Target="http://www.economy-ni.gov.uk/articles/petroleum-licensing" TargetMode="External"/><Relationship Id="rId12" Type="http://schemas.openxmlformats.org/officeDocument/2006/relationships/hyperlink" Target="http://www.bmapa.org/regulation_and_management/licensing_and_regulation.php" TargetMode="External"/><Relationship Id="rId2" Type="http://schemas.openxmlformats.org/officeDocument/2006/relationships/hyperlink" Target="http://www.thecrownestate.co.uk/" TargetMode="External"/><Relationship Id="rId1" Type="http://schemas.openxmlformats.org/officeDocument/2006/relationships/hyperlink" Target="https://www.gov.uk/government/collections/coal-mining-licence-applications" TargetMode="External"/><Relationship Id="rId6" Type="http://schemas.openxmlformats.org/officeDocument/2006/relationships/hyperlink" Target="http://www.economy-ni.gov.uk/articles/minerals-licensing" TargetMode="External"/><Relationship Id="rId11" Type="http://schemas.openxmlformats.org/officeDocument/2006/relationships/hyperlink" Target="http://www.ogauthority.co.uk/licensing-consents/" TargetMode="External"/><Relationship Id="rId5" Type="http://schemas.openxmlformats.org/officeDocument/2006/relationships/hyperlink" Target="http://www.bmapa.org/regulation_and_management/licensing_and_regulation.php" TargetMode="External"/><Relationship Id="rId10" Type="http://schemas.openxmlformats.org/officeDocument/2006/relationships/hyperlink" Target="https://www.gov.uk/get-a-permit-to-deal-with-a-coal-mine-on-your-property" TargetMode="External"/><Relationship Id="rId4" Type="http://schemas.openxmlformats.org/officeDocument/2006/relationships/hyperlink" Target="http://www.ogauthority.co.uk/licensing-consents/" TargetMode="External"/><Relationship Id="rId9" Type="http://schemas.openxmlformats.org/officeDocument/2006/relationships/hyperlink" Target="http://www.thecrownestate.co.uk/" TargetMode="External"/><Relationship Id="rId14" Type="http://schemas.openxmlformats.org/officeDocument/2006/relationships/hyperlink" Target="http://www.economy-ni.gov.uk/articles/petroleum-licensing"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economy-ni.gov.uk/publications/petroleum-licence-map" TargetMode="External"/><Relationship Id="rId13" Type="http://schemas.openxmlformats.org/officeDocument/2006/relationships/hyperlink" Target="https://www.gov.uk/government/collections/coal-mining-data" TargetMode="External"/><Relationship Id="rId18" Type="http://schemas.openxmlformats.org/officeDocument/2006/relationships/hyperlink" Target="https://www.daera-ni.gov.uk/northern-ireland-environment-agency" TargetMode="External"/><Relationship Id="rId3" Type="http://schemas.openxmlformats.org/officeDocument/2006/relationships/hyperlink" Target="https://www.ogauthority.co.uk/data-centre/interactive-maps-and-tools/" TargetMode="External"/><Relationship Id="rId21" Type="http://schemas.openxmlformats.org/officeDocument/2006/relationships/hyperlink" Target="https://www.bmapa.org/resources_and_operations/production_licences.php" TargetMode="External"/><Relationship Id="rId7" Type="http://schemas.openxmlformats.org/officeDocument/2006/relationships/hyperlink" Target="https://www.daera-ni.gov.uk/northern-ireland-environment-agency" TargetMode="External"/><Relationship Id="rId12" Type="http://schemas.openxmlformats.org/officeDocument/2006/relationships/hyperlink" Target="https://www.gov.uk/government/organisations/the-coal-authority" TargetMode="External"/><Relationship Id="rId17" Type="http://schemas.openxmlformats.org/officeDocument/2006/relationships/hyperlink" Target="http://www.gov.scot/Topics/marine/Licensing/marine/register" TargetMode="External"/><Relationship Id="rId2" Type="http://schemas.openxmlformats.org/officeDocument/2006/relationships/hyperlink" Target="https://www.gov.uk/government/collections/coal-mining-data" TargetMode="External"/><Relationship Id="rId16" Type="http://schemas.openxmlformats.org/officeDocument/2006/relationships/hyperlink" Target="https://naturalresources.wales/permits-and-permissions/marine-licensing/applications-received-and-determined/?lang=en" TargetMode="External"/><Relationship Id="rId20" Type="http://schemas.openxmlformats.org/officeDocument/2006/relationships/hyperlink" Target="http://www.economy-ni.gov.uk/articles/petroleum-licensing" TargetMode="External"/><Relationship Id="rId1" Type="http://schemas.openxmlformats.org/officeDocument/2006/relationships/hyperlink" Target="https://www.gov.uk/government/organisations/the-coal-authority" TargetMode="External"/><Relationship Id="rId6" Type="http://schemas.openxmlformats.org/officeDocument/2006/relationships/hyperlink" Target="http://www.gov.scot/Topics/marine/Licensing/marine/register" TargetMode="External"/><Relationship Id="rId11" Type="http://schemas.openxmlformats.org/officeDocument/2006/relationships/hyperlink" Target="https://marinelicensing.marinemanagement.org.uk/mmo/fox/live/MMO_PUBLIC_REGISTER" TargetMode="External"/><Relationship Id="rId5" Type="http://schemas.openxmlformats.org/officeDocument/2006/relationships/hyperlink" Target="https://naturalresources.wales/permits-and-permissions/marine-licensing/applications-received-and-determined/?lang=en" TargetMode="External"/><Relationship Id="rId15" Type="http://schemas.openxmlformats.org/officeDocument/2006/relationships/hyperlink" Target="http://www.ogauthority.co.uk/data-centre/data-downloads-and-publications/licence-data" TargetMode="External"/><Relationship Id="rId10" Type="http://schemas.openxmlformats.org/officeDocument/2006/relationships/hyperlink" Target="https://www.bmapa.org/resources_and_operations/production_licences.php" TargetMode="External"/><Relationship Id="rId19" Type="http://schemas.openxmlformats.org/officeDocument/2006/relationships/hyperlink" Target="https://www.daera-ni.gov.uk/northern-ireland-environment-agency" TargetMode="External"/><Relationship Id="rId4" Type="http://schemas.openxmlformats.org/officeDocument/2006/relationships/hyperlink" Target="http://www.ogauthority.co.uk/data-centre/data-downloads-and-publications/licence-data" TargetMode="External"/><Relationship Id="rId9" Type="http://schemas.openxmlformats.org/officeDocument/2006/relationships/hyperlink" Target="http://www.economy-ni.gov.uk/articles/petroleum-licensing" TargetMode="External"/><Relationship Id="rId14" Type="http://schemas.openxmlformats.org/officeDocument/2006/relationships/hyperlink" Target="https://www.ogauthority.co.uk/data-centre/interactive-maps-and-tools/" TargetMode="External"/><Relationship Id="rId22" Type="http://schemas.openxmlformats.org/officeDocument/2006/relationships/hyperlink" Target="https://marinelicensing.marinemanagement.org.uk/mmo/fox/live/MMO_PUBLIC_REGIS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tabColor rgb="FF92D050"/>
  </sheetPr>
  <dimension ref="B1:G57"/>
  <sheetViews>
    <sheetView showGridLines="0" topLeftCell="A31" zoomScale="70" zoomScaleNormal="70" workbookViewId="0"/>
  </sheetViews>
  <sheetFormatPr defaultColWidth="4" defaultRowHeight="24" customHeight="1"/>
  <cols>
    <col min="1" max="1" width="4" style="15"/>
    <col min="2" max="2" width="4" style="15" hidden="1" customWidth="1"/>
    <col min="3" max="3" width="76.5703125" style="15" customWidth="1"/>
    <col min="4" max="4" width="2.85546875" style="15" customWidth="1"/>
    <col min="5" max="5" width="56.140625" style="15" customWidth="1"/>
    <col min="6" max="6" width="2.85546875" style="15" customWidth="1"/>
    <col min="7" max="7" width="50.5703125" style="15" customWidth="1"/>
    <col min="8" max="16384" width="4" style="15"/>
  </cols>
  <sheetData>
    <row r="1" spans="2:7" ht="15.75" customHeight="1">
      <c r="B1" s="170"/>
      <c r="C1" s="16"/>
      <c r="D1" s="170"/>
      <c r="E1" s="170"/>
      <c r="F1" s="170"/>
      <c r="G1" s="170"/>
    </row>
    <row r="2" spans="2:7" ht="15">
      <c r="B2" s="170"/>
      <c r="C2" s="170"/>
      <c r="D2" s="170"/>
      <c r="E2" s="170"/>
      <c r="F2" s="170"/>
      <c r="G2" s="170"/>
    </row>
    <row r="3" spans="2:7" ht="15">
      <c r="B3" s="170"/>
      <c r="C3" s="170"/>
      <c r="D3" s="170"/>
      <c r="E3" s="236"/>
      <c r="F3" s="170"/>
      <c r="G3" s="236"/>
    </row>
    <row r="4" spans="2:7" ht="15">
      <c r="B4" s="170"/>
      <c r="C4" s="170"/>
      <c r="D4" s="170"/>
      <c r="E4" s="236" t="s">
        <v>0</v>
      </c>
      <c r="F4" s="170"/>
      <c r="G4" s="280">
        <v>45185</v>
      </c>
    </row>
    <row r="5" spans="2:7" ht="15">
      <c r="B5" s="170"/>
      <c r="C5" s="170"/>
      <c r="D5" s="170"/>
      <c r="E5" s="170"/>
      <c r="F5" s="170"/>
      <c r="G5" s="170"/>
    </row>
    <row r="6" spans="2:7" ht="3.75" customHeight="1">
      <c r="B6" s="170"/>
      <c r="C6" s="170"/>
      <c r="D6" s="170"/>
      <c r="E6" s="170"/>
      <c r="F6" s="170"/>
      <c r="G6" s="170"/>
    </row>
    <row r="7" spans="2:7" ht="3.75" customHeight="1">
      <c r="B7" s="170"/>
      <c r="C7" s="170"/>
      <c r="D7" s="170"/>
      <c r="E7" s="170"/>
      <c r="F7" s="170"/>
      <c r="G7" s="170"/>
    </row>
    <row r="8" spans="2:7" ht="15">
      <c r="B8" s="170"/>
      <c r="C8" s="170"/>
      <c r="D8" s="170"/>
      <c r="E8" s="170"/>
      <c r="F8" s="170"/>
      <c r="G8" s="170"/>
    </row>
    <row r="9" spans="2:7" ht="15">
      <c r="B9" s="170"/>
      <c r="C9" s="30"/>
      <c r="D9" s="125"/>
      <c r="E9" s="125"/>
      <c r="F9" s="237"/>
      <c r="G9" s="237"/>
    </row>
    <row r="10" spans="2:7" ht="22.5">
      <c r="B10" s="170"/>
      <c r="C10" s="128" t="s">
        <v>1</v>
      </c>
      <c r="D10" s="238"/>
      <c r="E10" s="238"/>
      <c r="F10" s="237"/>
      <c r="G10" s="237"/>
    </row>
    <row r="11" spans="2:7" ht="15">
      <c r="B11" s="170"/>
      <c r="C11" s="31" t="s">
        <v>2</v>
      </c>
      <c r="D11" s="32"/>
      <c r="E11" s="32"/>
      <c r="F11" s="237"/>
      <c r="G11" s="237"/>
    </row>
    <row r="12" spans="2:7" ht="15">
      <c r="B12" s="170"/>
      <c r="C12" s="30"/>
      <c r="D12" s="125"/>
      <c r="E12" s="125"/>
      <c r="F12" s="237"/>
      <c r="G12" s="237"/>
    </row>
    <row r="13" spans="2:7" ht="15">
      <c r="B13" s="170"/>
      <c r="C13" s="33" t="s">
        <v>3</v>
      </c>
      <c r="D13" s="125"/>
      <c r="E13" s="125"/>
      <c r="F13" s="237"/>
      <c r="G13" s="237"/>
    </row>
    <row r="14" spans="2:7" ht="15">
      <c r="B14" s="170"/>
      <c r="C14" s="324" t="s">
        <v>4</v>
      </c>
      <c r="D14" s="324"/>
      <c r="E14" s="324"/>
      <c r="F14" s="237"/>
      <c r="G14" s="237"/>
    </row>
    <row r="15" spans="2:7" ht="15">
      <c r="B15" s="170"/>
      <c r="C15" s="123"/>
      <c r="D15" s="123"/>
      <c r="E15" s="123"/>
      <c r="F15" s="237"/>
      <c r="G15" s="237"/>
    </row>
    <row r="16" spans="2:7" ht="15">
      <c r="B16" s="170"/>
      <c r="C16" s="34" t="s">
        <v>5</v>
      </c>
      <c r="D16" s="35"/>
      <c r="E16" s="35"/>
      <c r="F16" s="237"/>
      <c r="G16" s="237"/>
    </row>
    <row r="17" spans="2:7" ht="15">
      <c r="B17" s="170"/>
      <c r="C17" s="36" t="s">
        <v>6</v>
      </c>
      <c r="D17" s="35"/>
      <c r="E17" s="35"/>
      <c r="F17" s="237"/>
      <c r="G17" s="237"/>
    </row>
    <row r="18" spans="2:7" ht="15">
      <c r="B18" s="170"/>
      <c r="C18" s="36" t="s">
        <v>7</v>
      </c>
      <c r="D18" s="35"/>
      <c r="E18" s="35"/>
      <c r="F18" s="237"/>
      <c r="G18" s="237"/>
    </row>
    <row r="19" spans="2:7" ht="15">
      <c r="B19" s="170"/>
      <c r="C19" s="328" t="s">
        <v>8</v>
      </c>
      <c r="D19" s="328"/>
      <c r="E19" s="328"/>
      <c r="F19" s="237"/>
      <c r="G19" s="237"/>
    </row>
    <row r="20" spans="2:7" ht="32.1" customHeight="1">
      <c r="B20" s="170"/>
      <c r="C20" s="323" t="s">
        <v>9</v>
      </c>
      <c r="D20" s="323"/>
      <c r="E20" s="323"/>
      <c r="F20" s="237"/>
      <c r="G20" s="237"/>
    </row>
    <row r="21" spans="2:7" ht="15">
      <c r="B21" s="170"/>
      <c r="C21" s="35"/>
      <c r="D21" s="35"/>
      <c r="E21" s="35"/>
      <c r="F21" s="237"/>
      <c r="G21" s="237"/>
    </row>
    <row r="22" spans="2:7" ht="15">
      <c r="B22" s="170"/>
      <c r="C22" s="34" t="s">
        <v>10</v>
      </c>
      <c r="D22" s="36"/>
      <c r="E22" s="36"/>
      <c r="F22" s="237"/>
      <c r="G22" s="237"/>
    </row>
    <row r="23" spans="2:7" ht="15">
      <c r="B23" s="170"/>
      <c r="C23" s="36"/>
      <c r="D23" s="36"/>
      <c r="E23" s="36"/>
      <c r="F23" s="237"/>
      <c r="G23" s="237"/>
    </row>
    <row r="24" spans="2:7" ht="15">
      <c r="B24" s="170"/>
      <c r="C24" s="37"/>
      <c r="D24" s="238"/>
      <c r="E24" s="238"/>
      <c r="F24" s="237"/>
      <c r="G24" s="237"/>
    </row>
    <row r="25" spans="2:7" ht="15">
      <c r="B25" s="170"/>
      <c r="C25" s="38" t="s">
        <v>11</v>
      </c>
      <c r="D25" s="238"/>
      <c r="E25" s="238"/>
      <c r="F25" s="237"/>
      <c r="G25" s="237"/>
    </row>
    <row r="26" spans="2:7" ht="15">
      <c r="B26" s="170"/>
      <c r="C26" s="39"/>
      <c r="D26" s="238"/>
      <c r="E26" s="238"/>
      <c r="F26" s="237"/>
      <c r="G26" s="237"/>
    </row>
    <row r="27" spans="2:7" ht="15">
      <c r="B27" s="170"/>
      <c r="C27" s="40" t="s">
        <v>12</v>
      </c>
      <c r="D27" s="238"/>
      <c r="E27" s="238"/>
      <c r="F27" s="237"/>
      <c r="G27" s="237"/>
    </row>
    <row r="28" spans="2:7" ht="15">
      <c r="B28" s="170"/>
      <c r="C28" s="40" t="s">
        <v>13</v>
      </c>
      <c r="D28" s="238"/>
      <c r="E28" s="238"/>
      <c r="F28" s="237"/>
      <c r="G28" s="237"/>
    </row>
    <row r="29" spans="2:7" ht="15">
      <c r="B29" s="170"/>
      <c r="C29" s="40" t="s">
        <v>14</v>
      </c>
      <c r="D29" s="238"/>
      <c r="E29" s="238"/>
      <c r="F29" s="237"/>
      <c r="G29" s="237"/>
    </row>
    <row r="30" spans="2:7" ht="15">
      <c r="B30" s="170"/>
      <c r="C30" s="40" t="s">
        <v>15</v>
      </c>
      <c r="D30" s="238"/>
      <c r="E30" s="238"/>
      <c r="F30" s="237"/>
      <c r="G30" s="237"/>
    </row>
    <row r="31" spans="2:7" ht="15">
      <c r="B31" s="170"/>
      <c r="C31" s="40" t="s">
        <v>16</v>
      </c>
      <c r="D31" s="238"/>
      <c r="E31" s="238"/>
      <c r="F31" s="237"/>
      <c r="G31" s="237"/>
    </row>
    <row r="32" spans="2:7" ht="15">
      <c r="B32" s="170"/>
      <c r="C32" s="37"/>
      <c r="D32" s="37"/>
      <c r="E32" s="37"/>
      <c r="F32" s="237"/>
      <c r="G32" s="237"/>
    </row>
    <row r="33" spans="2:7" ht="15">
      <c r="B33" s="170"/>
      <c r="C33" s="321" t="s">
        <v>17</v>
      </c>
      <c r="D33" s="321"/>
      <c r="E33" s="321"/>
      <c r="F33" s="321"/>
      <c r="G33" s="321"/>
    </row>
    <row r="34" spans="2:7" s="17" customFormat="1" ht="15">
      <c r="B34" s="239"/>
      <c r="C34" s="18"/>
      <c r="D34" s="18"/>
      <c r="E34" s="19"/>
      <c r="F34" s="239"/>
      <c r="G34" s="239"/>
    </row>
    <row r="35" spans="2:7" ht="30">
      <c r="B35" s="170"/>
      <c r="C35" s="109" t="s">
        <v>18</v>
      </c>
      <c r="D35" s="170"/>
      <c r="E35" s="110" t="s">
        <v>19</v>
      </c>
      <c r="F35" s="170"/>
      <c r="G35" s="111" t="s">
        <v>20</v>
      </c>
    </row>
    <row r="36" spans="2:7" s="17" customFormat="1" ht="15">
      <c r="B36" s="239"/>
      <c r="C36" s="20"/>
      <c r="D36" s="239"/>
      <c r="E36" s="20"/>
      <c r="F36" s="239"/>
      <c r="G36" s="20"/>
    </row>
    <row r="37" spans="2:7" ht="15">
      <c r="B37" s="170"/>
      <c r="C37" s="34" t="s">
        <v>21</v>
      </c>
      <c r="D37" s="37"/>
      <c r="E37" s="41"/>
      <c r="F37" s="237"/>
      <c r="G37" s="237"/>
    </row>
    <row r="38" spans="2:7" ht="15">
      <c r="B38" s="170"/>
      <c r="C38" s="130"/>
      <c r="D38" s="130"/>
      <c r="E38" s="21"/>
      <c r="F38" s="170"/>
      <c r="G38" s="170"/>
    </row>
    <row r="40" spans="2:7" ht="15.6" customHeight="1">
      <c r="B40" s="170"/>
      <c r="C40" s="240" t="s">
        <v>22</v>
      </c>
      <c r="D40" s="22"/>
      <c r="E40" s="112" t="s">
        <v>23</v>
      </c>
      <c r="F40" s="113"/>
      <c r="G40" s="114"/>
    </row>
    <row r="41" spans="2:7" ht="43.5" customHeight="1">
      <c r="B41" s="170"/>
      <c r="C41" s="42" t="s">
        <v>24</v>
      </c>
      <c r="D41" s="22"/>
      <c r="E41" s="44" t="s">
        <v>25</v>
      </c>
      <c r="F41" s="127"/>
      <c r="G41" s="45"/>
    </row>
    <row r="42" spans="2:7" ht="31.5" customHeight="1">
      <c r="B42" s="170"/>
      <c r="C42" s="42" t="s">
        <v>26</v>
      </c>
      <c r="D42" s="22"/>
      <c r="E42" s="46" t="s">
        <v>27</v>
      </c>
      <c r="F42" s="127"/>
      <c r="G42" s="45"/>
    </row>
    <row r="43" spans="2:7" ht="24" customHeight="1">
      <c r="B43" s="170"/>
      <c r="C43" s="42" t="s">
        <v>28</v>
      </c>
      <c r="D43" s="22"/>
      <c r="E43" s="44" t="s">
        <v>29</v>
      </c>
      <c r="F43" s="127"/>
      <c r="G43" s="45"/>
    </row>
    <row r="44" spans="2:7" ht="48" customHeight="1">
      <c r="B44" s="170"/>
      <c r="C44" s="43" t="s">
        <v>30</v>
      </c>
      <c r="D44" s="22"/>
      <c r="E44" s="47" t="s">
        <v>31</v>
      </c>
      <c r="F44" s="48"/>
      <c r="G44" s="49"/>
    </row>
    <row r="45" spans="2:7" ht="12" customHeight="1" thickBot="1">
      <c r="B45" s="170"/>
      <c r="C45" s="170"/>
      <c r="D45" s="170"/>
      <c r="E45" s="170"/>
      <c r="F45" s="170"/>
      <c r="G45" s="170"/>
    </row>
    <row r="46" spans="2:7" ht="15.6" thickBot="1">
      <c r="B46" s="170"/>
      <c r="C46" s="325" t="s">
        <v>32</v>
      </c>
      <c r="D46" s="326"/>
      <c r="E46" s="326"/>
      <c r="F46" s="326"/>
      <c r="G46" s="327"/>
    </row>
    <row r="47" spans="2:7" ht="15.6" thickBot="1">
      <c r="B47" s="170"/>
      <c r="C47" s="322" t="s">
        <v>33</v>
      </c>
      <c r="D47" s="322"/>
      <c r="E47" s="322"/>
      <c r="F47" s="322"/>
      <c r="G47" s="322"/>
    </row>
    <row r="48" spans="2:7" ht="15.6" thickBot="1">
      <c r="B48" s="170"/>
      <c r="C48" s="130"/>
      <c r="D48" s="130"/>
      <c r="E48" s="130"/>
      <c r="F48" s="130"/>
      <c r="G48" s="170"/>
    </row>
    <row r="49" spans="2:7" ht="15">
      <c r="B49" s="170"/>
      <c r="C49" s="126" t="s">
        <v>34</v>
      </c>
      <c r="D49" s="23"/>
      <c r="E49" s="24"/>
      <c r="F49" s="23"/>
      <c r="G49" s="23"/>
    </row>
    <row r="50" spans="2:7" ht="15">
      <c r="B50" s="170"/>
      <c r="C50" s="320" t="s">
        <v>35</v>
      </c>
      <c r="D50" s="320"/>
      <c r="E50" s="320"/>
      <c r="F50" s="320"/>
      <c r="G50" s="320"/>
    </row>
    <row r="51" spans="2:7" ht="15">
      <c r="B51" s="28" t="s">
        <v>36</v>
      </c>
      <c r="C51" s="124" t="s">
        <v>37</v>
      </c>
      <c r="D51" s="28"/>
      <c r="E51" s="25"/>
      <c r="F51" s="28"/>
      <c r="G51" s="26"/>
    </row>
    <row r="52" spans="2:7" ht="15">
      <c r="B52" s="170"/>
      <c r="C52" s="170"/>
      <c r="D52" s="170"/>
      <c r="E52" s="170"/>
      <c r="F52" s="170"/>
      <c r="G52" s="170"/>
    </row>
    <row r="53" spans="2:7" ht="15">
      <c r="B53" s="170"/>
      <c r="C53" s="170"/>
      <c r="D53" s="170"/>
      <c r="E53" s="170"/>
      <c r="F53" s="170"/>
      <c r="G53" s="170"/>
    </row>
    <row r="54" spans="2:7" ht="15">
      <c r="B54" s="170"/>
      <c r="C54" s="170"/>
      <c r="D54" s="170"/>
      <c r="E54" s="170"/>
      <c r="F54" s="170"/>
      <c r="G54" s="170"/>
    </row>
    <row r="55" spans="2:7" ht="15">
      <c r="B55" s="170"/>
      <c r="C55" s="170"/>
      <c r="D55" s="170"/>
      <c r="E55" s="170"/>
      <c r="F55" s="170"/>
      <c r="G55" s="170"/>
    </row>
    <row r="56" spans="2:7" ht="15">
      <c r="B56" s="170"/>
      <c r="C56" s="170"/>
      <c r="D56" s="170"/>
      <c r="E56" s="170"/>
      <c r="F56" s="170"/>
      <c r="G56" s="170"/>
    </row>
    <row r="57" spans="2:7" ht="15">
      <c r="B57" s="170"/>
      <c r="C57" s="170"/>
      <c r="D57" s="170"/>
      <c r="E57" s="170"/>
      <c r="F57" s="170"/>
      <c r="G57" s="170"/>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FC7F8-EDF3-4157-A391-391E28B7686F}">
  <sheetPr codeName="Sheet11"/>
  <dimension ref="A1:D12"/>
  <sheetViews>
    <sheetView showGridLines="0" workbookViewId="0">
      <selection activeCell="C2" sqref="C2"/>
    </sheetView>
  </sheetViews>
  <sheetFormatPr defaultColWidth="9.140625" defaultRowHeight="14.1"/>
  <cols>
    <col min="1" max="1" width="62" bestFit="1" customWidth="1"/>
  </cols>
  <sheetData>
    <row r="1" spans="1:4" ht="15.6">
      <c r="A1" s="120" t="s">
        <v>1611</v>
      </c>
    </row>
    <row r="2" spans="1:4" ht="14.45">
      <c r="A2" s="106" t="s">
        <v>1612</v>
      </c>
      <c r="B2" t="e">
        <f ca="1">GetURL(A2)</f>
        <v>#NAME?</v>
      </c>
      <c r="C2" t="e">
        <f ca="1">CONCATENATE(A2,": ", B2,";")</f>
        <v>#NAME?</v>
      </c>
      <c r="D2" t="s">
        <v>1613</v>
      </c>
    </row>
    <row r="3" spans="1:4" ht="14.45">
      <c r="A3" s="106" t="s">
        <v>1614</v>
      </c>
      <c r="B3" t="e">
        <f t="shared" ref="B3:B11" ca="1" si="0">GetURL(A3)</f>
        <v>#NAME?</v>
      </c>
      <c r="C3" t="e">
        <f t="shared" ref="C3:C11" ca="1" si="1">CONCATENATE(A3,": ", B3,";")</f>
        <v>#NAME?</v>
      </c>
      <c r="D3" t="s">
        <v>1615</v>
      </c>
    </row>
    <row r="4" spans="1:4" ht="14.45">
      <c r="A4" s="106" t="s">
        <v>1616</v>
      </c>
      <c r="B4" t="e">
        <f t="shared" ca="1" si="0"/>
        <v>#NAME?</v>
      </c>
      <c r="C4" t="e">
        <f t="shared" ca="1" si="1"/>
        <v>#NAME?</v>
      </c>
      <c r="D4" t="s">
        <v>1617</v>
      </c>
    </row>
    <row r="5" spans="1:4" ht="14.45">
      <c r="A5" s="106" t="s">
        <v>1618</v>
      </c>
      <c r="B5" t="e">
        <f t="shared" ca="1" si="0"/>
        <v>#NAME?</v>
      </c>
      <c r="C5" t="e">
        <f t="shared" ca="1" si="1"/>
        <v>#NAME?</v>
      </c>
      <c r="D5" t="s">
        <v>1619</v>
      </c>
    </row>
    <row r="6" spans="1:4" ht="14.45">
      <c r="A6" s="106" t="s">
        <v>1620</v>
      </c>
      <c r="B6" t="e">
        <f t="shared" ca="1" si="0"/>
        <v>#NAME?</v>
      </c>
      <c r="C6" t="e">
        <f t="shared" ca="1" si="1"/>
        <v>#NAME?</v>
      </c>
      <c r="D6" t="s">
        <v>1621</v>
      </c>
    </row>
    <row r="7" spans="1:4" ht="14.45">
      <c r="A7" s="106" t="s">
        <v>1622</v>
      </c>
      <c r="B7" t="e">
        <f t="shared" ca="1" si="0"/>
        <v>#NAME?</v>
      </c>
      <c r="C7" t="e">
        <f t="shared" ca="1" si="1"/>
        <v>#NAME?</v>
      </c>
      <c r="D7" t="s">
        <v>1623</v>
      </c>
    </row>
    <row r="8" spans="1:4" ht="14.45">
      <c r="A8" s="106" t="s">
        <v>1624</v>
      </c>
      <c r="B8" t="e">
        <f t="shared" ca="1" si="0"/>
        <v>#NAME?</v>
      </c>
      <c r="C8" t="e">
        <f t="shared" ca="1" si="1"/>
        <v>#NAME?</v>
      </c>
      <c r="D8" t="s">
        <v>1625</v>
      </c>
    </row>
    <row r="9" spans="1:4" ht="14.45">
      <c r="A9" s="106" t="s">
        <v>1626</v>
      </c>
      <c r="B9" t="e">
        <f t="shared" ca="1" si="0"/>
        <v>#NAME?</v>
      </c>
      <c r="C9" t="e">
        <f t="shared" ca="1" si="1"/>
        <v>#NAME?</v>
      </c>
      <c r="D9" t="s">
        <v>1627</v>
      </c>
    </row>
    <row r="10" spans="1:4" ht="14.45">
      <c r="A10" s="106" t="s">
        <v>1628</v>
      </c>
      <c r="B10" t="e">
        <f t="shared" ca="1" si="0"/>
        <v>#NAME?</v>
      </c>
      <c r="C10" t="e">
        <f t="shared" ca="1" si="1"/>
        <v>#NAME?</v>
      </c>
      <c r="D10" t="s">
        <v>1629</v>
      </c>
    </row>
    <row r="11" spans="1:4" ht="14.45">
      <c r="A11" s="106" t="s">
        <v>1630</v>
      </c>
      <c r="B11" t="e">
        <f t="shared" ca="1" si="0"/>
        <v>#NAME?</v>
      </c>
      <c r="C11" t="e">
        <f t="shared" ca="1" si="1"/>
        <v>#NAME?</v>
      </c>
      <c r="D11" t="s">
        <v>1631</v>
      </c>
    </row>
    <row r="12" spans="1:4" ht="14.45">
      <c r="A12" s="279"/>
    </row>
  </sheetData>
  <hyperlinks>
    <hyperlink ref="A2" r:id="rId1" display="http://oilandgasuk.co.uk/businessoutlook" xr:uid="{912707B5-8D16-49DD-9ABB-F9EE7AAB242B}"/>
    <hyperlink ref="A3" r:id="rId2" display="http://oilandgasuk.co.uk/wp-content/uploads/2017/09/Economic-Report-2017-Oil-Gas-UK.pdf" xr:uid="{5C000EEC-0096-4BE6-8C00-4BFFCFB65065}"/>
    <hyperlink ref="A4" r:id="rId3" display="https://oilandgasuk.co.uk/economicreport/" xr:uid="{E3C61C5D-2DD8-4009-8F1F-FFDC357613AC}"/>
    <hyperlink ref="A5" r:id="rId4" display="https://www.ogauthority.co.uk/exploration-production/exploration/" xr:uid="{F8EA69CA-93E7-4D23-8DE5-19B663BA8170}"/>
    <hyperlink ref="A6" r:id="rId5" display="http://www.bgs.ac.uk/mineralsuk/exploration/current.html" xr:uid="{88F8521D-6A00-4030-9C87-DBB35DADDFE1}"/>
    <hyperlink ref="A7" r:id="rId6" display="https://www.ogauthority.co.uk/media/4614/copy-of-expl-licences-land.xls" xr:uid="{DB1E71E7-7BDF-49AC-881C-D8779F4B65C4}"/>
    <hyperlink ref="A8" r:id="rId7" display="https://mineralproducts.org/" xr:uid="{0C6774CE-2CFA-46E2-81A5-EA0652E757A6}"/>
    <hyperlink ref="A9" r:id="rId8" display="https://www.ogauthority.co.uk/news-publications/publications/2017/oga-annual-report-and-accounts-2016-17/" xr:uid="{1516B3C0-F52F-493B-8D52-D9E3E595AEC2}"/>
    <hyperlink ref="A10" r:id="rId9" display="https://www.ogauthority.co.uk/media/5021/copy-of-expl-licences-sea.xls" xr:uid="{3D396002-D9E8-4D8F-A558-86A0D7FED52B}"/>
    <hyperlink ref="A11" r:id="rId10" display="http://www.bgs.ac.uk/downloads/start.cfm?id=3094" xr:uid="{1E2E747B-171C-4233-9D25-210F50E6A15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6AD5F-DE72-4589-8D83-3F4C881408B5}">
  <sheetPr codeName="Sheet12"/>
  <dimension ref="A1:D14"/>
  <sheetViews>
    <sheetView showGridLines="0" workbookViewId="0">
      <selection activeCell="C2" sqref="C2"/>
    </sheetView>
  </sheetViews>
  <sheetFormatPr defaultColWidth="9.140625" defaultRowHeight="14.1"/>
  <cols>
    <col min="1" max="1" width="74.5703125" bestFit="1" customWidth="1"/>
  </cols>
  <sheetData>
    <row r="1" spans="1:4" ht="15.6">
      <c r="A1" s="121" t="s">
        <v>1632</v>
      </c>
    </row>
    <row r="2" spans="1:4" ht="14.45">
      <c r="A2" s="106" t="s">
        <v>1612</v>
      </c>
      <c r="B2" t="e">
        <f ca="1">GetURL(A2)</f>
        <v>#NAME?</v>
      </c>
      <c r="C2" t="e">
        <f ca="1">CONCATENATE(A2,": ", B2,";")</f>
        <v>#NAME?</v>
      </c>
      <c r="D2" t="s">
        <v>1633</v>
      </c>
    </row>
    <row r="3" spans="1:4" ht="14.45">
      <c r="A3" s="106" t="s">
        <v>1634</v>
      </c>
      <c r="B3" t="e">
        <f t="shared" ref="B3:B14" ca="1" si="0">GetURL(A3)</f>
        <v>#NAME?</v>
      </c>
      <c r="C3" t="e">
        <f t="shared" ref="C3:C14" ca="1" si="1">CONCATENATE(A3,": ", B3,";")</f>
        <v>#NAME?</v>
      </c>
      <c r="D3" t="s">
        <v>1635</v>
      </c>
    </row>
    <row r="4" spans="1:4" ht="14.45">
      <c r="A4" s="106" t="s">
        <v>1616</v>
      </c>
      <c r="B4" t="e">
        <f t="shared" ca="1" si="0"/>
        <v>#NAME?</v>
      </c>
      <c r="C4" t="e">
        <f t="shared" ca="1" si="1"/>
        <v>#NAME?</v>
      </c>
      <c r="D4" t="s">
        <v>1617</v>
      </c>
    </row>
    <row r="5" spans="1:4" ht="14.45">
      <c r="A5" s="106" t="s">
        <v>1636</v>
      </c>
      <c r="B5" t="e">
        <f t="shared" ca="1" si="0"/>
        <v>#NAME?</v>
      </c>
      <c r="C5" t="e">
        <f t="shared" ca="1" si="1"/>
        <v>#NAME?</v>
      </c>
      <c r="D5" t="s">
        <v>1637</v>
      </c>
    </row>
    <row r="6" spans="1:4" ht="14.45">
      <c r="A6" s="106" t="s">
        <v>1638</v>
      </c>
      <c r="B6" t="e">
        <f t="shared" ca="1" si="0"/>
        <v>#NAME?</v>
      </c>
      <c r="C6" t="e">
        <f t="shared" ca="1" si="1"/>
        <v>#NAME?</v>
      </c>
      <c r="D6" t="s">
        <v>1639</v>
      </c>
    </row>
    <row r="7" spans="1:4" ht="14.45">
      <c r="A7" s="106" t="s">
        <v>1640</v>
      </c>
      <c r="B7" t="e">
        <f t="shared" ca="1" si="0"/>
        <v>#NAME?</v>
      </c>
      <c r="C7" t="e">
        <f t="shared" ca="1" si="1"/>
        <v>#NAME?</v>
      </c>
      <c r="D7" t="s">
        <v>1641</v>
      </c>
    </row>
    <row r="8" spans="1:4" ht="14.45">
      <c r="A8" s="106" t="s">
        <v>1642</v>
      </c>
      <c r="B8" t="e">
        <f t="shared" ca="1" si="0"/>
        <v>#NAME?</v>
      </c>
      <c r="C8" t="e">
        <f t="shared" ca="1" si="1"/>
        <v>#NAME?</v>
      </c>
      <c r="D8" t="s">
        <v>1643</v>
      </c>
    </row>
    <row r="9" spans="1:4" ht="14.45">
      <c r="A9" s="106" t="s">
        <v>1644</v>
      </c>
      <c r="B9" t="e">
        <f t="shared" ca="1" si="0"/>
        <v>#NAME?</v>
      </c>
      <c r="C9" t="e">
        <f t="shared" ca="1" si="1"/>
        <v>#NAME?</v>
      </c>
      <c r="D9" t="s">
        <v>1645</v>
      </c>
    </row>
    <row r="10" spans="1:4" ht="14.45">
      <c r="A10" s="106" t="s">
        <v>1646</v>
      </c>
      <c r="B10" t="e">
        <f t="shared" ca="1" si="0"/>
        <v>#NAME?</v>
      </c>
      <c r="C10" t="e">
        <f t="shared" ca="1" si="1"/>
        <v>#NAME?</v>
      </c>
      <c r="D10" t="s">
        <v>1647</v>
      </c>
    </row>
    <row r="11" spans="1:4" ht="14.45">
      <c r="A11" s="106" t="s">
        <v>1648</v>
      </c>
      <c r="B11" t="e">
        <f t="shared" ca="1" si="0"/>
        <v>#NAME?</v>
      </c>
      <c r="C11" t="e">
        <f t="shared" ca="1" si="1"/>
        <v>#NAME?</v>
      </c>
      <c r="D11" t="s">
        <v>1649</v>
      </c>
    </row>
    <row r="12" spans="1:4">
      <c r="A12" s="122" t="s">
        <v>1650</v>
      </c>
      <c r="B12" t="e">
        <f t="shared" ca="1" si="0"/>
        <v>#NAME?</v>
      </c>
      <c r="C12" t="e">
        <f t="shared" ca="1" si="1"/>
        <v>#NAME?</v>
      </c>
      <c r="D12" t="s">
        <v>1651</v>
      </c>
    </row>
    <row r="13" spans="1:4">
      <c r="A13" s="122" t="s">
        <v>1652</v>
      </c>
      <c r="B13" t="e">
        <f t="shared" ca="1" si="0"/>
        <v>#NAME?</v>
      </c>
      <c r="C13" t="e">
        <f t="shared" ca="1" si="1"/>
        <v>#NAME?</v>
      </c>
      <c r="D13" t="s">
        <v>1653</v>
      </c>
    </row>
    <row r="14" spans="1:4" ht="14.45">
      <c r="A14" s="106" t="s">
        <v>1654</v>
      </c>
      <c r="B14" t="e">
        <f t="shared" ca="1" si="0"/>
        <v>#NAME?</v>
      </c>
      <c r="C14" t="e">
        <f t="shared" ca="1" si="1"/>
        <v>#NAME?</v>
      </c>
      <c r="D14" t="s">
        <v>1655</v>
      </c>
    </row>
  </sheetData>
  <hyperlinks>
    <hyperlink ref="A2" r:id="rId1" display="https://oilandgasuk.co.uk/businessoutlook" xr:uid="{0EDFB80D-A2C1-4AF3-BE3E-FE4271CF0D9C}"/>
    <hyperlink ref="A3" r:id="rId2" display="https://www.gov.uk/government/collections/digest-of-uk-energy-statistics-dukes" xr:uid="{C328C663-167E-4E93-8D4C-BAE8B746EB4F}"/>
    <hyperlink ref="A4" r:id="rId3" display="https://oilandgasuk.co.uk/economicreport/" xr:uid="{90A60456-7CCA-48FD-9369-F6993689190A}"/>
    <hyperlink ref="A5" r:id="rId4" display="https://www.gov.uk/government/statistics/gas-section-4-energy-trends" xr:uid="{6ABEF578-FACB-4E22-BD4E-A9D1F4161FE1}"/>
    <hyperlink ref="A6" r:id="rId5" display="https://www.gov.uk/government/statistics/oil-and-oil-products-section-3-energy-trends" xr:uid="{2A93C5E9-3C26-4FF0-8141-884EEA0D7617}"/>
    <hyperlink ref="A7" r:id="rId6" display="https://www.gov.uk/government/statistics/solid-fuels-and-derived-gases-section-2-energy-trends" xr:uid="{2ECF6078-A031-4327-8CD2-CC83F48EF934}"/>
    <hyperlink ref="A8" r:id="rId7" display="https://www.economy-ni.gov.uk/articles/minerals-statements" xr:uid="{629E2D6A-197F-4C75-8E63-7B31A61B382C}"/>
    <hyperlink ref="A9" r:id="rId8" display="https://www.gov.scot/Topics/Statistics/Browse/Economy/oilgas1718" xr:uid="{9180BE39-8F24-4D26-954A-A3CF860E9460}"/>
    <hyperlink ref="A10" r:id="rId9" display="https://www.ogauthority.co.uk/data-centre/data-downloads-and-publications/production-projections/" xr:uid="{3510C044-DF8D-4CAF-9729-C9B43566FBA0}"/>
    <hyperlink ref="A11" r:id="rId10" display="https://www.ogauthority.co.uk/data-centre/data-downloads-and-publications/" xr:uid="{558D1888-1C08-429B-9C92-9C8AE2112FDF}"/>
    <hyperlink ref="A12" r:id="rId11" xr:uid="{54A0E82F-A5FC-4F3F-B317-1654C3FF7727}"/>
    <hyperlink ref="A14" r:id="rId12" display="https://data-ogauthority.opendata.arcgis.com/pages/production" xr:uid="{3F3260BA-9308-445C-91E5-E47AAB8BDA5D}"/>
    <hyperlink ref="A13" r:id="rId13" xr:uid="{F305CDBC-B2FF-4EF9-8195-963F9E4F00D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56C4-D889-4DBF-8336-3479467961EA}">
  <sheetPr codeName="Sheet13"/>
  <dimension ref="A1:D5"/>
  <sheetViews>
    <sheetView showGridLines="0" workbookViewId="0">
      <selection activeCell="C2" sqref="C2:C3"/>
    </sheetView>
  </sheetViews>
  <sheetFormatPr defaultColWidth="9.140625" defaultRowHeight="14.1"/>
  <cols>
    <col min="1" max="1" width="50.5703125" customWidth="1"/>
  </cols>
  <sheetData>
    <row r="1" spans="1:4" ht="14.45">
      <c r="A1" s="102" t="s">
        <v>1656</v>
      </c>
    </row>
    <row r="2" spans="1:4" ht="14.45">
      <c r="A2" s="103" t="s">
        <v>1657</v>
      </c>
      <c r="B2" t="e">
        <f ca="1">GetURL(A2)</f>
        <v>#NAME?</v>
      </c>
      <c r="C2" t="e">
        <f ca="1">CONCATENATE(A2,": ", B2,";")</f>
        <v>#NAME?</v>
      </c>
      <c r="D2" t="s">
        <v>1658</v>
      </c>
    </row>
    <row r="3" spans="1:4" ht="14.45">
      <c r="A3" s="103" t="s">
        <v>1659</v>
      </c>
      <c r="B3" t="e">
        <f ca="1">GetURL(A3)</f>
        <v>#NAME?</v>
      </c>
      <c r="C3" t="e">
        <f ca="1">CONCATENATE(A3,": ", B3,";")</f>
        <v>#NAME?</v>
      </c>
      <c r="D3" t="s">
        <v>1660</v>
      </c>
    </row>
    <row r="5" spans="1:4" ht="14.45">
      <c r="A5" s="104"/>
    </row>
  </sheetData>
  <hyperlinks>
    <hyperlink ref="A2" r:id="rId1" display="https://www.gov.uk/search?q=Budget+&amp;show_organisations_filter=true" xr:uid="{0D798851-4E0B-4A80-AE8E-BBB96C756FC2}"/>
    <hyperlink ref="A3" r:id="rId2" display="https://obr.uk/efo/" xr:uid="{87468FAB-8E28-4A61-ACC5-FD99AEBDA94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3A02D-0E95-4D8A-A08D-CC65A5A2E332}">
  <sheetPr codeName="Sheet14"/>
  <dimension ref="A1:D3"/>
  <sheetViews>
    <sheetView showGridLines="0" workbookViewId="0">
      <selection activeCell="C2" sqref="C2:C3"/>
    </sheetView>
  </sheetViews>
  <sheetFormatPr defaultColWidth="9.140625" defaultRowHeight="14.1"/>
  <cols>
    <col min="1" max="1" width="57.42578125" customWidth="1"/>
  </cols>
  <sheetData>
    <row r="1" spans="1:4" ht="15.6">
      <c r="A1" s="105" t="s">
        <v>1661</v>
      </c>
    </row>
    <row r="2" spans="1:4" ht="14.45">
      <c r="A2" s="106" t="s">
        <v>1662</v>
      </c>
      <c r="B2" t="e">
        <f ca="1">GetURL(A2)</f>
        <v>#NAME?</v>
      </c>
      <c r="C2" t="e">
        <f ca="1">CONCATENATE(A2,": ", B2,";")</f>
        <v>#NAME?</v>
      </c>
      <c r="D2" t="s">
        <v>1663</v>
      </c>
    </row>
    <row r="3" spans="1:4" ht="14.45">
      <c r="A3" s="106" t="s">
        <v>1664</v>
      </c>
      <c r="B3" t="e">
        <f ca="1">GetURL(A3)</f>
        <v>#NAME?</v>
      </c>
      <c r="C3" t="e">
        <f ca="1">CONCATENATE(A3,": ", B3,";")</f>
        <v>#NAME?</v>
      </c>
      <c r="D3" t="s">
        <v>1665</v>
      </c>
    </row>
  </sheetData>
  <hyperlinks>
    <hyperlink ref="A2" r:id="rId1" display="https://www.ogauthority.co.uk/about-us/leadership-governance/annual-report-and-accounts/" xr:uid="{13EB23BD-D9A3-4D88-A128-A8EF997C7CEB}"/>
    <hyperlink ref="A3" r:id="rId2" display="https://www.finance-ni.gov.uk/publications/public-income-and-expenditure-accounts" xr:uid="{97A1DF8E-6D56-4301-908E-335E5D2FBE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D9478-E29A-4A02-8BA1-D68398A214FB}">
  <sheetPr codeName="Sheet15"/>
  <dimension ref="A1:D4"/>
  <sheetViews>
    <sheetView showGridLines="0" workbookViewId="0">
      <selection activeCell="C2" sqref="C2"/>
    </sheetView>
  </sheetViews>
  <sheetFormatPr defaultColWidth="9.140625" defaultRowHeight="14.1"/>
  <cols>
    <col min="1" max="1" width="74.42578125" customWidth="1"/>
  </cols>
  <sheetData>
    <row r="1" spans="1:4" ht="15.6">
      <c r="A1" s="105" t="s">
        <v>1666</v>
      </c>
    </row>
    <row r="2" spans="1:4" ht="14.45">
      <c r="A2" s="106" t="s">
        <v>1667</v>
      </c>
      <c r="B2" s="95" t="e">
        <f ca="1">GetURL(A2)</f>
        <v>#NAME?</v>
      </c>
      <c r="C2" t="e">
        <f ca="1">CONCATENATE(A2,": ", B2,";")</f>
        <v>#NAME?</v>
      </c>
      <c r="D2" t="s">
        <v>1668</v>
      </c>
    </row>
    <row r="3" spans="1:4" ht="14.45">
      <c r="A3" s="106" t="s">
        <v>1662</v>
      </c>
      <c r="B3" s="95" t="e">
        <f ca="1">GetURL(A3)</f>
        <v>#NAME?</v>
      </c>
      <c r="C3" t="e">
        <f ca="1">CONCATENATE(A3,": ", B3,";")</f>
        <v>#NAME?</v>
      </c>
      <c r="D3" t="s">
        <v>1663</v>
      </c>
    </row>
    <row r="4" spans="1:4" ht="14.45">
      <c r="A4" s="106" t="s">
        <v>1664</v>
      </c>
      <c r="B4" s="95" t="e">
        <f ca="1">GetURL(A4)</f>
        <v>#NAME?</v>
      </c>
      <c r="C4" t="e">
        <f ca="1">CONCATENATE(A4,": ", B4,";")</f>
        <v>#NAME?</v>
      </c>
      <c r="D4" t="s">
        <v>1665</v>
      </c>
    </row>
  </sheetData>
  <hyperlinks>
    <hyperlink ref="A2" r:id="rId1" display="https://www.gov.uk/government/uploads/system/uploads/attachment_data/file/703218/eiti-2016-oga-levy.csv/preview" xr:uid="{7D56E3F1-4B77-4E5C-9C04-C0F75F45D342}"/>
    <hyperlink ref="A3" r:id="rId2" display="https://www.ogauthority.co.uk/about-us/leadership-governance/annual-report-and-accounts/" xr:uid="{E342C08F-1DFE-451A-8E8A-878F9F1CCF66}"/>
    <hyperlink ref="A4" r:id="rId3" display="https://www.finance-ni.gov.uk/publications/public-income-and-expenditure-accounts" xr:uid="{1F282F81-07C3-431D-B59C-C074AF3D785B}"/>
    <hyperlink ref="B2" r:id="rId4" display="https://www.ogauthority.co.uk/about-us/leadership-governance/annual-report-and-accounts/" xr:uid="{273D3C38-EC5C-4A63-A06C-A07360FD767C}"/>
    <hyperlink ref="B3" r:id="rId5" display="https://www.finance-ni.gov.uk/publications/public-income-and-expenditure-accounts" xr:uid="{A1C833B4-B7F6-44E6-88B2-CF814FF25BCD}"/>
    <hyperlink ref="B4" r:id="rId6" display="https://www.finance-ni.gov.uk/publications/public-income-and-expenditure-accounts" xr:uid="{723F7524-8006-4B37-84ED-5613143575F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6C190-0F10-4105-A84D-BB169B05F17B}">
  <sheetPr codeName="Sheet16"/>
  <dimension ref="A1:D11"/>
  <sheetViews>
    <sheetView showGridLines="0" workbookViewId="0">
      <selection activeCell="D2" sqref="D2:D10"/>
    </sheetView>
  </sheetViews>
  <sheetFormatPr defaultColWidth="9.140625" defaultRowHeight="14.1"/>
  <cols>
    <col min="1" max="1" width="62.140625" bestFit="1" customWidth="1"/>
  </cols>
  <sheetData>
    <row r="1" spans="1:4" ht="15.6">
      <c r="A1" s="107" t="s">
        <v>1669</v>
      </c>
    </row>
    <row r="2" spans="1:4">
      <c r="A2" s="108" t="s">
        <v>1670</v>
      </c>
      <c r="B2" s="95" t="e">
        <f ca="1">GetURL(A2)</f>
        <v>#NAME?</v>
      </c>
      <c r="C2" t="e">
        <f ca="1">CONCATENATE(A2,": ", B2,";")</f>
        <v>#NAME?</v>
      </c>
      <c r="D2" t="s">
        <v>1671</v>
      </c>
    </row>
    <row r="3" spans="1:4">
      <c r="A3" s="108" t="s">
        <v>1672</v>
      </c>
      <c r="B3" s="95" t="e">
        <f t="shared" ref="B3:B10" ca="1" si="0">GetURL(A3)</f>
        <v>#NAME?</v>
      </c>
      <c r="C3" t="e">
        <f t="shared" ref="C3:C10" ca="1" si="1">CONCATENATE(A3,": ", B3,";")</f>
        <v>#NAME?</v>
      </c>
      <c r="D3" t="s">
        <v>1673</v>
      </c>
    </row>
    <row r="4" spans="1:4">
      <c r="A4" s="108" t="s">
        <v>1634</v>
      </c>
      <c r="B4" s="95" t="e">
        <f t="shared" ca="1" si="0"/>
        <v>#NAME?</v>
      </c>
      <c r="C4" t="e">
        <f t="shared" ca="1" si="1"/>
        <v>#NAME?</v>
      </c>
      <c r="D4" t="s">
        <v>1635</v>
      </c>
    </row>
    <row r="5" spans="1:4">
      <c r="A5" s="108" t="s">
        <v>1674</v>
      </c>
      <c r="B5" s="95" t="e">
        <f t="shared" ca="1" si="0"/>
        <v>#NAME?</v>
      </c>
      <c r="C5" t="e">
        <f t="shared" ca="1" si="1"/>
        <v>#NAME?</v>
      </c>
      <c r="D5" t="s">
        <v>1675</v>
      </c>
    </row>
    <row r="6" spans="1:4">
      <c r="A6" s="108" t="s">
        <v>1676</v>
      </c>
      <c r="B6" s="95" t="e">
        <f t="shared" ca="1" si="0"/>
        <v>#NAME?</v>
      </c>
      <c r="C6" t="e">
        <f t="shared" ca="1" si="1"/>
        <v>#NAME?</v>
      </c>
      <c r="D6" t="s">
        <v>1677</v>
      </c>
    </row>
    <row r="7" spans="1:4">
      <c r="A7" s="108" t="s">
        <v>1678</v>
      </c>
      <c r="B7" s="95" t="e">
        <f t="shared" ca="1" si="0"/>
        <v>#NAME?</v>
      </c>
      <c r="C7" t="e">
        <f t="shared" ca="1" si="1"/>
        <v>#NAME?</v>
      </c>
      <c r="D7" t="s">
        <v>1679</v>
      </c>
    </row>
    <row r="8" spans="1:4">
      <c r="A8" s="108" t="s">
        <v>1680</v>
      </c>
      <c r="B8" s="95" t="e">
        <f t="shared" ca="1" si="0"/>
        <v>#NAME?</v>
      </c>
      <c r="C8" t="e">
        <f t="shared" ca="1" si="1"/>
        <v>#NAME?</v>
      </c>
      <c r="D8" t="s">
        <v>1681</v>
      </c>
    </row>
    <row r="9" spans="1:4">
      <c r="A9" s="108" t="s">
        <v>1682</v>
      </c>
      <c r="B9" s="95" t="e">
        <f t="shared" ca="1" si="0"/>
        <v>#NAME?</v>
      </c>
      <c r="C9" t="e">
        <f t="shared" ca="1" si="1"/>
        <v>#NAME?</v>
      </c>
      <c r="D9" t="s">
        <v>1683</v>
      </c>
    </row>
    <row r="10" spans="1:4">
      <c r="A10" s="108" t="s">
        <v>1684</v>
      </c>
      <c r="B10" s="95" t="e">
        <f t="shared" ca="1" si="0"/>
        <v>#NAME?</v>
      </c>
      <c r="C10" t="e">
        <f t="shared" ca="1" si="1"/>
        <v>#NAME?</v>
      </c>
      <c r="D10" t="s">
        <v>1685</v>
      </c>
    </row>
    <row r="11" spans="1:4" ht="14.45">
      <c r="A11" s="104" t="s">
        <v>1686</v>
      </c>
    </row>
  </sheetData>
  <hyperlinks>
    <hyperlink ref="A2" r:id="rId1" display="https://oilandgasuk.co.uk/knowledge_centre/" xr:uid="{B4611CEF-AF0B-436E-868E-C4491CD86BDD}"/>
    <hyperlink ref="A3" r:id="rId2" display="https://www.ons.gov.uk/businessindustryandtrade/business/businessservices" xr:uid="{67574C1B-53A8-4703-90EA-AC1C3CF7C150}"/>
    <hyperlink ref="A4" r:id="rId3" display="https://www.gov.uk/government/collections/digest-of-uk-energy-statistics-dukes" xr:uid="{93EB81A3-4BA6-4744-A91E-EF01B4A19E09}"/>
    <hyperlink ref="A5" r:id="rId4" display="http://www.obr.uk/efo/" xr:uid="{568F8546-9E4E-4F17-A8EA-6D83C448B12E}"/>
    <hyperlink ref="A6" r:id="rId5" display="https://www.ons.gov.uk/economy/grossdomesticproductgdp/datasets/ukgdpolowlevelaggregates" xr:uid="{00B9BCCE-CA65-4B8D-9CDD-453FFDCD754F}"/>
    <hyperlink ref="A7" r:id="rId6" display="https://www.ons.gov.uk/economy/grossvalueaddedgva/datasets/regionalgrossvalueaddedincomeapproach" xr:uid="{D55B9048-F23D-4DEB-BB6B-E7CE28297E15}"/>
    <hyperlink ref="A8" r:id="rId7" display="https://www.ons.gov.uk/releases/uklabourmarketstatisticsmar2018" xr:uid="{2F3C2C09-D467-4A22-97B4-55B9E36059AA}"/>
    <hyperlink ref="A9" r:id="rId8" display="https://www.ons.gov.uk/economy/nationalaccounts/uksectoraccounts/timeseries/lrwx/prof" xr:uid="{C4427068-0C61-4CD9-AC45-FF5E70563B5C}"/>
    <hyperlink ref="A10" r:id="rId9" display="http://www.bgs.ac.uk/mineralsUK/statistics/ukStatistics.html" xr:uid="{3DD15EA5-ADD3-4B44-B264-93047F4200F1}"/>
    <hyperlink ref="B2" r:id="rId10" display="https://www.ogauthority.co.uk/about-us/leadership-governance/annual-report-and-accounts/" xr:uid="{23607D4C-948C-4435-80F3-29A61E6B2278}"/>
    <hyperlink ref="B3" r:id="rId11" display="https://www.ogauthority.co.uk/about-us/leadership-governance/annual-report-and-accounts/" xr:uid="{3424D0F1-B50A-41E5-9B0A-EB2580BF78E0}"/>
    <hyperlink ref="B4" r:id="rId12" display="https://www.ogauthority.co.uk/about-us/leadership-governance/annual-report-and-accounts/" xr:uid="{A85A751B-2A2F-44A1-8B38-55E555913430}"/>
    <hyperlink ref="B5" r:id="rId13" display="https://www.ogauthority.co.uk/about-us/leadership-governance/annual-report-and-accounts/" xr:uid="{D0D61DFD-487E-4A08-9125-0C43CA399169}"/>
    <hyperlink ref="B6" r:id="rId14" display="https://www.ogauthority.co.uk/about-us/leadership-governance/annual-report-and-accounts/" xr:uid="{9E9344EE-F0F7-4383-A5A5-01B476B16E38}"/>
    <hyperlink ref="B7" r:id="rId15" display="https://www.ogauthority.co.uk/about-us/leadership-governance/annual-report-and-accounts/" xr:uid="{F7489997-150C-41B5-9F7F-13E705E31A15}"/>
    <hyperlink ref="B8" r:id="rId16" display="https://www.ogauthority.co.uk/about-us/leadership-governance/annual-report-and-accounts/" xr:uid="{EE05E60E-9630-424B-9042-1245239A1FEB}"/>
    <hyperlink ref="B9" r:id="rId17" display="https://www.ogauthority.co.uk/about-us/leadership-governance/annual-report-and-accounts/" xr:uid="{BAA334FC-9589-41A1-BE72-E599E77392A5}"/>
    <hyperlink ref="B10" r:id="rId18" display="https://www.ogauthority.co.uk/about-us/leadership-governance/annual-report-and-accounts/" xr:uid="{62196919-7ACA-440B-A138-13E3BE4AD95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L2" zoomScale="75" zoomScaleNormal="75" workbookViewId="0">
      <selection activeCell="N3" sqref="N3:O72"/>
    </sheetView>
  </sheetViews>
  <sheetFormatPr defaultColWidth="9.140625" defaultRowHeight="14.1"/>
  <cols>
    <col min="1" max="1" width="38.85546875" bestFit="1" customWidth="1"/>
    <col min="2" max="3" width="17.5703125" customWidth="1"/>
    <col min="4" max="7" width="26.42578125" customWidth="1"/>
    <col min="9" max="9" width="24.42578125" customWidth="1"/>
    <col min="10" max="10" width="28.5703125" customWidth="1"/>
    <col min="11" max="11" width="20.42578125" bestFit="1" customWidth="1"/>
    <col min="14" max="14" width="17.42578125" customWidth="1"/>
    <col min="15" max="15" width="23.42578125" customWidth="1"/>
    <col min="16" max="16" width="13.5703125" customWidth="1"/>
    <col min="19" max="19" width="15.85546875" customWidth="1"/>
    <col min="20" max="20" width="10.85546875" customWidth="1"/>
    <col min="27" max="27" width="10.42578125" customWidth="1"/>
    <col min="29" max="29" width="15.5703125" customWidth="1"/>
    <col min="31" max="31" width="16" customWidth="1"/>
  </cols>
  <sheetData>
    <row r="1" spans="1:31">
      <c r="A1" s="1" t="s">
        <v>1687</v>
      </c>
      <c r="I1" s="1" t="s">
        <v>1688</v>
      </c>
      <c r="K1" s="1" t="s">
        <v>1689</v>
      </c>
      <c r="N1" s="1" t="s">
        <v>1690</v>
      </c>
      <c r="S1" s="1" t="s">
        <v>1691</v>
      </c>
      <c r="AA1" s="1" t="s">
        <v>1692</v>
      </c>
      <c r="AC1" s="1" t="s">
        <v>1693</v>
      </c>
      <c r="AE1" s="1" t="s">
        <v>1694</v>
      </c>
    </row>
    <row r="2" spans="1:31" ht="14.45">
      <c r="A2" s="1" t="s">
        <v>1695</v>
      </c>
      <c r="B2" s="1" t="s">
        <v>1696</v>
      </c>
      <c r="C2" s="1" t="s">
        <v>52</v>
      </c>
      <c r="D2" s="1" t="s">
        <v>1697</v>
      </c>
      <c r="E2" s="1" t="s">
        <v>1698</v>
      </c>
      <c r="F2" s="1" t="s">
        <v>1699</v>
      </c>
      <c r="G2" s="1" t="s">
        <v>508</v>
      </c>
      <c r="I2" t="s">
        <v>1700</v>
      </c>
      <c r="K2" t="s">
        <v>1700</v>
      </c>
      <c r="N2" s="4" t="s">
        <v>1701</v>
      </c>
      <c r="O2" s="4" t="s">
        <v>1702</v>
      </c>
      <c r="P2" s="4" t="s">
        <v>1703</v>
      </c>
      <c r="S2" s="1" t="s">
        <v>1704</v>
      </c>
      <c r="T2" s="1" t="s">
        <v>1705</v>
      </c>
      <c r="U2" s="1" t="s">
        <v>1706</v>
      </c>
      <c r="V2" s="1" t="s">
        <v>1411</v>
      </c>
      <c r="W2" s="1" t="s">
        <v>1412</v>
      </c>
      <c r="X2" s="1" t="s">
        <v>1413</v>
      </c>
      <c r="Y2" s="1" t="s">
        <v>1414</v>
      </c>
      <c r="AA2" s="1" t="s">
        <v>1707</v>
      </c>
      <c r="AC2" t="s">
        <v>1708</v>
      </c>
      <c r="AE2" t="s">
        <v>1709</v>
      </c>
    </row>
    <row r="3" spans="1:31">
      <c r="A3" t="s">
        <v>1710</v>
      </c>
      <c r="B3" t="s">
        <v>1711</v>
      </c>
      <c r="C3" t="s">
        <v>1712</v>
      </c>
      <c r="D3" t="s">
        <v>1713</v>
      </c>
      <c r="E3" t="s">
        <v>1714</v>
      </c>
      <c r="F3">
        <v>840</v>
      </c>
      <c r="G3" t="s">
        <v>1715</v>
      </c>
      <c r="I3" t="s">
        <v>1716</v>
      </c>
      <c r="K3" s="6" t="s">
        <v>1717</v>
      </c>
      <c r="N3" s="5" t="s">
        <v>1718</v>
      </c>
      <c r="O3" s="5" t="s">
        <v>1719</v>
      </c>
      <c r="P3" t="s">
        <v>1720</v>
      </c>
      <c r="S3" t="s">
        <v>1420</v>
      </c>
      <c r="T3" t="s">
        <v>1721</v>
      </c>
      <c r="U3" t="s">
        <v>1722</v>
      </c>
      <c r="V3" t="s">
        <v>1723</v>
      </c>
      <c r="W3" t="s">
        <v>1724</v>
      </c>
      <c r="X3" t="s">
        <v>1420</v>
      </c>
      <c r="Y3" t="s">
        <v>1420</v>
      </c>
      <c r="AA3" t="s">
        <v>1725</v>
      </c>
      <c r="AC3" t="s">
        <v>1726</v>
      </c>
      <c r="AE3" t="s">
        <v>333</v>
      </c>
    </row>
    <row r="4" spans="1:31">
      <c r="A4" t="s">
        <v>1727</v>
      </c>
      <c r="B4" t="s">
        <v>1728</v>
      </c>
      <c r="C4" t="s">
        <v>1729</v>
      </c>
      <c r="D4" t="s">
        <v>1730</v>
      </c>
      <c r="E4" t="s">
        <v>1731</v>
      </c>
      <c r="F4">
        <v>971</v>
      </c>
      <c r="G4" t="s">
        <v>1732</v>
      </c>
      <c r="I4" t="s">
        <v>69</v>
      </c>
      <c r="K4" t="s">
        <v>80</v>
      </c>
      <c r="N4" s="5" t="s">
        <v>1733</v>
      </c>
      <c r="O4" s="5" t="s">
        <v>1734</v>
      </c>
      <c r="P4" t="s">
        <v>1735</v>
      </c>
      <c r="S4" t="s">
        <v>1424</v>
      </c>
      <c r="T4" t="s">
        <v>1736</v>
      </c>
      <c r="U4" t="s">
        <v>1737</v>
      </c>
      <c r="V4" t="s">
        <v>1723</v>
      </c>
      <c r="W4" t="s">
        <v>1724</v>
      </c>
      <c r="X4" t="s">
        <v>1424</v>
      </c>
      <c r="Y4" t="s">
        <v>1424</v>
      </c>
      <c r="AA4" t="s">
        <v>86</v>
      </c>
      <c r="AC4" t="s">
        <v>1738</v>
      </c>
      <c r="AE4" t="s">
        <v>335</v>
      </c>
    </row>
    <row r="5" spans="1:31">
      <c r="A5" t="s">
        <v>1739</v>
      </c>
      <c r="B5" t="s">
        <v>1740</v>
      </c>
      <c r="C5" t="s">
        <v>1741</v>
      </c>
      <c r="D5" t="s">
        <v>1742</v>
      </c>
      <c r="E5" t="s">
        <v>1743</v>
      </c>
      <c r="F5">
        <v>978</v>
      </c>
      <c r="G5" t="s">
        <v>1744</v>
      </c>
      <c r="I5" t="s">
        <v>60</v>
      </c>
      <c r="K5" t="s">
        <v>216</v>
      </c>
      <c r="N5" s="5" t="s">
        <v>1745</v>
      </c>
      <c r="O5" s="5" t="s">
        <v>1746</v>
      </c>
      <c r="P5" t="s">
        <v>1747</v>
      </c>
      <c r="S5" t="s">
        <v>1748</v>
      </c>
      <c r="T5" t="s">
        <v>1749</v>
      </c>
      <c r="U5" t="s">
        <v>1750</v>
      </c>
      <c r="V5" t="s">
        <v>1723</v>
      </c>
      <c r="W5" t="s">
        <v>1748</v>
      </c>
      <c r="X5" t="s">
        <v>1748</v>
      </c>
      <c r="Y5" t="s">
        <v>1748</v>
      </c>
      <c r="AA5" t="s">
        <v>87</v>
      </c>
      <c r="AC5" t="s">
        <v>1751</v>
      </c>
      <c r="AE5" t="s">
        <v>1752</v>
      </c>
    </row>
    <row r="6" spans="1:31">
      <c r="A6" t="s">
        <v>1753</v>
      </c>
      <c r="B6" t="s">
        <v>1754</v>
      </c>
      <c r="C6" t="s">
        <v>1755</v>
      </c>
      <c r="D6" t="s">
        <v>1756</v>
      </c>
      <c r="E6" t="s">
        <v>1757</v>
      </c>
      <c r="F6">
        <v>8</v>
      </c>
      <c r="G6" t="s">
        <v>1758</v>
      </c>
      <c r="I6" t="s">
        <v>1457</v>
      </c>
      <c r="K6" t="s">
        <v>90</v>
      </c>
      <c r="N6" s="5" t="s">
        <v>1759</v>
      </c>
      <c r="O6" s="5" t="s">
        <v>1760</v>
      </c>
      <c r="P6" t="s">
        <v>1761</v>
      </c>
      <c r="S6" t="s">
        <v>1762</v>
      </c>
      <c r="T6" t="s">
        <v>1763</v>
      </c>
      <c r="U6" t="s">
        <v>1764</v>
      </c>
      <c r="V6" t="s">
        <v>1723</v>
      </c>
      <c r="W6" t="s">
        <v>1762</v>
      </c>
      <c r="X6" t="s">
        <v>1762</v>
      </c>
      <c r="Y6" t="s">
        <v>1762</v>
      </c>
      <c r="AA6" t="s">
        <v>352</v>
      </c>
      <c r="AC6" t="s">
        <v>1765</v>
      </c>
      <c r="AE6" t="s">
        <v>1766</v>
      </c>
    </row>
    <row r="7" spans="1:31">
      <c r="A7" t="s">
        <v>1767</v>
      </c>
      <c r="B7" t="s">
        <v>1768</v>
      </c>
      <c r="C7" t="s">
        <v>1769</v>
      </c>
      <c r="D7" t="s">
        <v>1770</v>
      </c>
      <c r="E7" t="s">
        <v>1771</v>
      </c>
      <c r="F7">
        <v>12</v>
      </c>
      <c r="G7" t="s">
        <v>1772</v>
      </c>
      <c r="I7" t="s">
        <v>90</v>
      </c>
      <c r="K7" t="s">
        <v>112</v>
      </c>
      <c r="N7" s="5" t="s">
        <v>1773</v>
      </c>
      <c r="O7" s="5" t="s">
        <v>1774</v>
      </c>
      <c r="P7" t="s">
        <v>1775</v>
      </c>
      <c r="S7" t="s">
        <v>1776</v>
      </c>
      <c r="T7" t="s">
        <v>1777</v>
      </c>
      <c r="U7" t="s">
        <v>1778</v>
      </c>
      <c r="V7" t="s">
        <v>1723</v>
      </c>
      <c r="W7" t="s">
        <v>1779</v>
      </c>
      <c r="X7" t="s">
        <v>1776</v>
      </c>
      <c r="Y7" t="s">
        <v>1776</v>
      </c>
      <c r="AA7" t="s">
        <v>90</v>
      </c>
      <c r="AC7" t="s">
        <v>1780</v>
      </c>
      <c r="AE7" t="s">
        <v>1780</v>
      </c>
    </row>
    <row r="8" spans="1:31">
      <c r="A8" t="s">
        <v>1781</v>
      </c>
      <c r="B8" t="s">
        <v>1782</v>
      </c>
      <c r="C8" t="s">
        <v>1783</v>
      </c>
      <c r="D8" t="s">
        <v>1784</v>
      </c>
      <c r="E8" t="s">
        <v>1714</v>
      </c>
      <c r="F8">
        <v>840</v>
      </c>
      <c r="G8" t="s">
        <v>1715</v>
      </c>
      <c r="N8" s="5" t="s">
        <v>1785</v>
      </c>
      <c r="O8" s="5" t="s">
        <v>1786</v>
      </c>
      <c r="P8" t="s">
        <v>1787</v>
      </c>
      <c r="S8" t="s">
        <v>1788</v>
      </c>
      <c r="T8" t="s">
        <v>1789</v>
      </c>
      <c r="U8" t="s">
        <v>1790</v>
      </c>
      <c r="V8" t="s">
        <v>1723</v>
      </c>
      <c r="W8" t="s">
        <v>1779</v>
      </c>
      <c r="X8" t="s">
        <v>1788</v>
      </c>
      <c r="Y8" t="s">
        <v>1788</v>
      </c>
      <c r="AA8" t="s">
        <v>357</v>
      </c>
      <c r="AC8" t="s">
        <v>90</v>
      </c>
    </row>
    <row r="9" spans="1:31">
      <c r="A9" t="s">
        <v>1791</v>
      </c>
      <c r="B9" t="s">
        <v>1792</v>
      </c>
      <c r="C9" t="s">
        <v>1793</v>
      </c>
      <c r="D9" t="s">
        <v>1794</v>
      </c>
      <c r="E9" t="s">
        <v>1743</v>
      </c>
      <c r="F9">
        <v>978</v>
      </c>
      <c r="G9" t="s">
        <v>1744</v>
      </c>
      <c r="I9" s="1" t="s">
        <v>1795</v>
      </c>
      <c r="N9" s="5" t="s">
        <v>1796</v>
      </c>
      <c r="O9" s="5" t="s">
        <v>1797</v>
      </c>
      <c r="P9" t="s">
        <v>1798</v>
      </c>
      <c r="S9" t="s">
        <v>1427</v>
      </c>
      <c r="T9" t="s">
        <v>1799</v>
      </c>
      <c r="U9" t="s">
        <v>1800</v>
      </c>
      <c r="V9" t="s">
        <v>1723</v>
      </c>
      <c r="W9" t="s">
        <v>1779</v>
      </c>
      <c r="X9" t="s">
        <v>1801</v>
      </c>
      <c r="Y9" t="s">
        <v>1427</v>
      </c>
      <c r="AA9" t="s">
        <v>1780</v>
      </c>
    </row>
    <row r="10" spans="1:31">
      <c r="A10" t="s">
        <v>1802</v>
      </c>
      <c r="B10" t="s">
        <v>1803</v>
      </c>
      <c r="C10" t="s">
        <v>1804</v>
      </c>
      <c r="D10" t="s">
        <v>1805</v>
      </c>
      <c r="E10" t="s">
        <v>1806</v>
      </c>
      <c r="F10">
        <v>973</v>
      </c>
      <c r="G10" t="s">
        <v>1807</v>
      </c>
      <c r="I10" s="82" t="s">
        <v>1698</v>
      </c>
      <c r="J10" s="82" t="s">
        <v>1699</v>
      </c>
      <c r="K10" s="83" t="s">
        <v>508</v>
      </c>
      <c r="N10" s="5" t="s">
        <v>1808</v>
      </c>
      <c r="O10" s="5" t="s">
        <v>1809</v>
      </c>
      <c r="P10" t="s">
        <v>202</v>
      </c>
      <c r="S10" t="s">
        <v>1810</v>
      </c>
      <c r="T10" t="s">
        <v>1811</v>
      </c>
      <c r="U10" t="s">
        <v>1812</v>
      </c>
      <c r="V10" t="s">
        <v>1723</v>
      </c>
      <c r="W10" t="s">
        <v>1779</v>
      </c>
      <c r="X10" t="s">
        <v>1801</v>
      </c>
      <c r="Y10" t="s">
        <v>1810</v>
      </c>
    </row>
    <row r="11" spans="1:31">
      <c r="A11" t="s">
        <v>1813</v>
      </c>
      <c r="B11" t="s">
        <v>1814</v>
      </c>
      <c r="C11" t="s">
        <v>1815</v>
      </c>
      <c r="D11" t="s">
        <v>1816</v>
      </c>
      <c r="E11" t="s">
        <v>1817</v>
      </c>
      <c r="F11">
        <v>951</v>
      </c>
      <c r="G11" t="s">
        <v>1818</v>
      </c>
      <c r="I11" s="2" t="s">
        <v>1819</v>
      </c>
      <c r="J11" s="2">
        <v>784</v>
      </c>
      <c r="K11" s="3" t="s">
        <v>1820</v>
      </c>
      <c r="N11" s="5" t="s">
        <v>1821</v>
      </c>
      <c r="O11" s="5" t="s">
        <v>1822</v>
      </c>
      <c r="P11" t="s">
        <v>1823</v>
      </c>
      <c r="S11" t="s">
        <v>1824</v>
      </c>
      <c r="T11" t="s">
        <v>1825</v>
      </c>
      <c r="U11" t="s">
        <v>1826</v>
      </c>
      <c r="V11" t="s">
        <v>1723</v>
      </c>
      <c r="W11" t="s">
        <v>1779</v>
      </c>
      <c r="X11" t="s">
        <v>1801</v>
      </c>
      <c r="Y11" t="s">
        <v>1824</v>
      </c>
    </row>
    <row r="12" spans="1:31">
      <c r="A12" t="s">
        <v>1827</v>
      </c>
      <c r="B12" t="s">
        <v>1828</v>
      </c>
      <c r="C12" t="s">
        <v>1829</v>
      </c>
      <c r="D12" t="s">
        <v>1830</v>
      </c>
      <c r="E12" t="s">
        <v>1817</v>
      </c>
      <c r="F12">
        <v>951</v>
      </c>
      <c r="G12" t="s">
        <v>1818</v>
      </c>
      <c r="I12" s="2" t="s">
        <v>1731</v>
      </c>
      <c r="J12" s="2">
        <v>971</v>
      </c>
      <c r="K12" s="3" t="s">
        <v>1732</v>
      </c>
      <c r="N12" s="5" t="s">
        <v>1831</v>
      </c>
      <c r="O12" s="5" t="s">
        <v>1832</v>
      </c>
      <c r="P12" t="s">
        <v>1833</v>
      </c>
      <c r="S12" t="s">
        <v>1834</v>
      </c>
      <c r="T12" t="s">
        <v>1835</v>
      </c>
      <c r="U12" t="s">
        <v>1836</v>
      </c>
      <c r="V12" t="s">
        <v>1723</v>
      </c>
      <c r="W12" t="s">
        <v>1837</v>
      </c>
      <c r="X12" t="s">
        <v>1834</v>
      </c>
      <c r="Y12" t="s">
        <v>1834</v>
      </c>
    </row>
    <row r="13" spans="1:31">
      <c r="A13" t="s">
        <v>1838</v>
      </c>
      <c r="B13" t="s">
        <v>1839</v>
      </c>
      <c r="C13" t="s">
        <v>1840</v>
      </c>
      <c r="D13" t="s">
        <v>1841</v>
      </c>
      <c r="E13" t="s">
        <v>1842</v>
      </c>
      <c r="F13">
        <v>32</v>
      </c>
      <c r="G13" t="s">
        <v>1843</v>
      </c>
      <c r="I13" s="2" t="s">
        <v>1757</v>
      </c>
      <c r="J13" s="2">
        <v>8</v>
      </c>
      <c r="K13" s="3" t="s">
        <v>1758</v>
      </c>
      <c r="N13" s="5" t="s">
        <v>1844</v>
      </c>
      <c r="O13" s="5" t="s">
        <v>1845</v>
      </c>
      <c r="P13" t="s">
        <v>1846</v>
      </c>
      <c r="S13" t="s">
        <v>1847</v>
      </c>
      <c r="T13" t="s">
        <v>1848</v>
      </c>
      <c r="U13" t="s">
        <v>1849</v>
      </c>
      <c r="V13" t="s">
        <v>1723</v>
      </c>
      <c r="W13" t="s">
        <v>1837</v>
      </c>
      <c r="X13" t="s">
        <v>1847</v>
      </c>
      <c r="Y13" t="s">
        <v>1847</v>
      </c>
    </row>
    <row r="14" spans="1:31">
      <c r="A14" t="s">
        <v>1850</v>
      </c>
      <c r="B14" t="s">
        <v>1851</v>
      </c>
      <c r="C14" t="s">
        <v>1852</v>
      </c>
      <c r="D14" t="s">
        <v>1853</v>
      </c>
      <c r="E14" t="s">
        <v>1854</v>
      </c>
      <c r="F14">
        <v>51</v>
      </c>
      <c r="G14" t="s">
        <v>1855</v>
      </c>
      <c r="I14" s="2" t="s">
        <v>1854</v>
      </c>
      <c r="J14" s="2">
        <v>51</v>
      </c>
      <c r="K14" s="3" t="s">
        <v>1855</v>
      </c>
      <c r="N14" s="5" t="s">
        <v>1856</v>
      </c>
      <c r="O14" s="5" t="s">
        <v>1857</v>
      </c>
      <c r="P14" t="s">
        <v>1858</v>
      </c>
      <c r="S14" t="s">
        <v>1859</v>
      </c>
      <c r="T14" t="s">
        <v>1860</v>
      </c>
      <c r="U14" t="s">
        <v>1861</v>
      </c>
      <c r="V14" t="s">
        <v>1723</v>
      </c>
      <c r="W14" t="s">
        <v>1837</v>
      </c>
      <c r="X14" t="s">
        <v>1859</v>
      </c>
      <c r="Y14" t="s">
        <v>1859</v>
      </c>
    </row>
    <row r="15" spans="1:31">
      <c r="A15" t="s">
        <v>1862</v>
      </c>
      <c r="B15" t="s">
        <v>1863</v>
      </c>
      <c r="C15" t="s">
        <v>1864</v>
      </c>
      <c r="D15" t="s">
        <v>1865</v>
      </c>
      <c r="E15" t="s">
        <v>1866</v>
      </c>
      <c r="F15">
        <v>533</v>
      </c>
      <c r="G15" t="s">
        <v>1867</v>
      </c>
      <c r="I15" s="2" t="s">
        <v>1868</v>
      </c>
      <c r="J15" s="2">
        <v>532</v>
      </c>
      <c r="K15" s="3" t="s">
        <v>1869</v>
      </c>
      <c r="N15" s="5" t="s">
        <v>1870</v>
      </c>
      <c r="O15" s="5" t="s">
        <v>1871</v>
      </c>
      <c r="P15" t="s">
        <v>194</v>
      </c>
      <c r="S15" t="s">
        <v>1435</v>
      </c>
      <c r="T15" t="s">
        <v>1872</v>
      </c>
      <c r="U15" t="s">
        <v>1873</v>
      </c>
      <c r="V15" t="s">
        <v>1723</v>
      </c>
      <c r="W15" t="s">
        <v>1435</v>
      </c>
      <c r="X15" t="s">
        <v>1435</v>
      </c>
      <c r="Y15" t="s">
        <v>1435</v>
      </c>
    </row>
    <row r="16" spans="1:31">
      <c r="A16" t="s">
        <v>1874</v>
      </c>
      <c r="B16" t="s">
        <v>1875</v>
      </c>
      <c r="C16" t="s">
        <v>1876</v>
      </c>
      <c r="D16" t="s">
        <v>1877</v>
      </c>
      <c r="E16" t="s">
        <v>1878</v>
      </c>
      <c r="F16">
        <v>36</v>
      </c>
      <c r="G16" t="s">
        <v>1879</v>
      </c>
      <c r="I16" s="2" t="s">
        <v>1806</v>
      </c>
      <c r="J16" s="2">
        <v>973</v>
      </c>
      <c r="K16" s="3" t="s">
        <v>1807</v>
      </c>
      <c r="N16" s="5" t="s">
        <v>1880</v>
      </c>
      <c r="O16" s="5" t="s">
        <v>1881</v>
      </c>
      <c r="P16" t="s">
        <v>1882</v>
      </c>
      <c r="S16" t="s">
        <v>1883</v>
      </c>
      <c r="T16" t="s">
        <v>1884</v>
      </c>
      <c r="U16" t="s">
        <v>1885</v>
      </c>
      <c r="V16" t="s">
        <v>1886</v>
      </c>
      <c r="W16" t="s">
        <v>1883</v>
      </c>
      <c r="X16" t="s">
        <v>1883</v>
      </c>
      <c r="Y16" t="s">
        <v>1883</v>
      </c>
    </row>
    <row r="17" spans="1:25">
      <c r="A17" t="s">
        <v>1887</v>
      </c>
      <c r="B17" t="s">
        <v>1888</v>
      </c>
      <c r="C17" t="s">
        <v>1889</v>
      </c>
      <c r="D17" t="s">
        <v>1890</v>
      </c>
      <c r="E17" t="s">
        <v>1743</v>
      </c>
      <c r="F17">
        <v>978</v>
      </c>
      <c r="G17" t="s">
        <v>1744</v>
      </c>
      <c r="I17" s="2" t="s">
        <v>1842</v>
      </c>
      <c r="J17" s="2">
        <v>32</v>
      </c>
      <c r="K17" s="3" t="s">
        <v>1843</v>
      </c>
      <c r="N17" s="5" t="s">
        <v>1891</v>
      </c>
      <c r="O17" s="5" t="s">
        <v>1892</v>
      </c>
      <c r="P17" t="s">
        <v>1893</v>
      </c>
      <c r="S17" t="s">
        <v>1894</v>
      </c>
      <c r="T17" t="s">
        <v>1895</v>
      </c>
      <c r="U17" t="s">
        <v>1896</v>
      </c>
      <c r="V17" t="s">
        <v>1897</v>
      </c>
      <c r="W17" t="s">
        <v>1898</v>
      </c>
      <c r="X17" t="s">
        <v>1899</v>
      </c>
      <c r="Y17" t="s">
        <v>1894</v>
      </c>
    </row>
    <row r="18" spans="1:25">
      <c r="A18" t="s">
        <v>1900</v>
      </c>
      <c r="B18" t="s">
        <v>1901</v>
      </c>
      <c r="C18" t="s">
        <v>1902</v>
      </c>
      <c r="D18" t="s">
        <v>1903</v>
      </c>
      <c r="E18" t="s">
        <v>1904</v>
      </c>
      <c r="F18">
        <v>944</v>
      </c>
      <c r="G18" t="s">
        <v>1905</v>
      </c>
      <c r="I18" s="2" t="s">
        <v>1878</v>
      </c>
      <c r="J18" s="2">
        <v>36</v>
      </c>
      <c r="K18" s="3" t="s">
        <v>1879</v>
      </c>
      <c r="N18" s="5" t="s">
        <v>1906</v>
      </c>
      <c r="O18" s="5" t="s">
        <v>1907</v>
      </c>
      <c r="P18" t="s">
        <v>1908</v>
      </c>
      <c r="S18" t="s">
        <v>1909</v>
      </c>
      <c r="T18" t="s">
        <v>1910</v>
      </c>
      <c r="U18" t="s">
        <v>1911</v>
      </c>
      <c r="V18" t="s">
        <v>1897</v>
      </c>
      <c r="W18" t="s">
        <v>1898</v>
      </c>
      <c r="X18" t="s">
        <v>1899</v>
      </c>
      <c r="Y18" t="s">
        <v>1909</v>
      </c>
    </row>
    <row r="19" spans="1:25">
      <c r="A19" t="s">
        <v>1912</v>
      </c>
      <c r="B19" t="s">
        <v>1913</v>
      </c>
      <c r="C19" t="s">
        <v>1914</v>
      </c>
      <c r="D19" t="s">
        <v>1915</v>
      </c>
      <c r="E19" t="s">
        <v>1916</v>
      </c>
      <c r="F19">
        <v>44</v>
      </c>
      <c r="G19" t="s">
        <v>1917</v>
      </c>
      <c r="I19" s="2" t="s">
        <v>1866</v>
      </c>
      <c r="J19" s="2">
        <v>533</v>
      </c>
      <c r="K19" s="3" t="s">
        <v>1867</v>
      </c>
      <c r="N19" s="5" t="s">
        <v>1918</v>
      </c>
      <c r="O19" s="5" t="s">
        <v>1919</v>
      </c>
      <c r="P19" t="s">
        <v>1920</v>
      </c>
      <c r="S19" t="s">
        <v>1921</v>
      </c>
      <c r="T19" t="s">
        <v>1922</v>
      </c>
      <c r="U19" t="s">
        <v>1923</v>
      </c>
      <c r="V19" t="s">
        <v>1897</v>
      </c>
      <c r="W19" t="s">
        <v>1898</v>
      </c>
      <c r="X19" t="s">
        <v>1921</v>
      </c>
      <c r="Y19" t="s">
        <v>1921</v>
      </c>
    </row>
    <row r="20" spans="1:25">
      <c r="A20" t="s">
        <v>1924</v>
      </c>
      <c r="B20" t="s">
        <v>1925</v>
      </c>
      <c r="C20" t="s">
        <v>1926</v>
      </c>
      <c r="D20" t="s">
        <v>1927</v>
      </c>
      <c r="E20" t="s">
        <v>1928</v>
      </c>
      <c r="F20">
        <v>48</v>
      </c>
      <c r="G20" t="s">
        <v>1929</v>
      </c>
      <c r="I20" s="2" t="s">
        <v>1904</v>
      </c>
      <c r="J20" s="2">
        <v>944</v>
      </c>
      <c r="K20" s="3" t="s">
        <v>1905</v>
      </c>
      <c r="N20" s="5" t="s">
        <v>1930</v>
      </c>
      <c r="O20" s="5" t="s">
        <v>1931</v>
      </c>
      <c r="P20" t="s">
        <v>1932</v>
      </c>
      <c r="S20" t="s">
        <v>1933</v>
      </c>
      <c r="T20" t="s">
        <v>1934</v>
      </c>
      <c r="U20" t="s">
        <v>1935</v>
      </c>
      <c r="V20" t="s">
        <v>1897</v>
      </c>
      <c r="W20" t="s">
        <v>1898</v>
      </c>
      <c r="X20" t="s">
        <v>1936</v>
      </c>
      <c r="Y20" t="s">
        <v>1933</v>
      </c>
    </row>
    <row r="21" spans="1:25">
      <c r="A21" t="s">
        <v>1937</v>
      </c>
      <c r="B21" t="s">
        <v>1938</v>
      </c>
      <c r="C21" t="s">
        <v>1939</v>
      </c>
      <c r="D21" t="s">
        <v>1940</v>
      </c>
      <c r="E21" t="s">
        <v>1941</v>
      </c>
      <c r="F21">
        <v>50</v>
      </c>
      <c r="G21" t="s">
        <v>1942</v>
      </c>
      <c r="I21" s="2" t="s">
        <v>1943</v>
      </c>
      <c r="J21" s="2">
        <v>977</v>
      </c>
      <c r="K21" s="3" t="s">
        <v>1944</v>
      </c>
      <c r="N21" s="5" t="s">
        <v>1945</v>
      </c>
      <c r="O21" s="5" t="s">
        <v>1946</v>
      </c>
      <c r="P21" t="s">
        <v>1947</v>
      </c>
      <c r="S21" t="s">
        <v>1948</v>
      </c>
      <c r="T21" t="s">
        <v>1949</v>
      </c>
      <c r="U21" t="s">
        <v>1950</v>
      </c>
      <c r="V21" t="s">
        <v>1897</v>
      </c>
      <c r="W21" t="s">
        <v>1898</v>
      </c>
      <c r="X21" t="s">
        <v>1936</v>
      </c>
      <c r="Y21" t="s">
        <v>1948</v>
      </c>
    </row>
    <row r="22" spans="1:25">
      <c r="A22" t="s">
        <v>1951</v>
      </c>
      <c r="B22" t="s">
        <v>1952</v>
      </c>
      <c r="C22" t="s">
        <v>1953</v>
      </c>
      <c r="D22" t="s">
        <v>1954</v>
      </c>
      <c r="E22" t="s">
        <v>1955</v>
      </c>
      <c r="F22">
        <v>52</v>
      </c>
      <c r="G22" t="s">
        <v>1956</v>
      </c>
      <c r="I22" s="2" t="s">
        <v>1955</v>
      </c>
      <c r="J22" s="2">
        <v>52</v>
      </c>
      <c r="K22" s="3" t="s">
        <v>1956</v>
      </c>
      <c r="N22" s="5" t="s">
        <v>1957</v>
      </c>
      <c r="O22" s="5" t="s">
        <v>1958</v>
      </c>
      <c r="P22" t="s">
        <v>1959</v>
      </c>
      <c r="S22" t="s">
        <v>1960</v>
      </c>
      <c r="T22" t="s">
        <v>1961</v>
      </c>
      <c r="U22" t="s">
        <v>1962</v>
      </c>
      <c r="V22" t="s">
        <v>1897</v>
      </c>
      <c r="W22" t="s">
        <v>1898</v>
      </c>
      <c r="X22" t="s">
        <v>1936</v>
      </c>
      <c r="Y22" t="s">
        <v>1963</v>
      </c>
    </row>
    <row r="23" spans="1:25">
      <c r="A23" t="s">
        <v>1964</v>
      </c>
      <c r="B23" t="s">
        <v>1965</v>
      </c>
      <c r="C23" t="s">
        <v>1966</v>
      </c>
      <c r="D23" t="s">
        <v>1967</v>
      </c>
      <c r="E23" t="s">
        <v>1968</v>
      </c>
      <c r="F23">
        <v>974</v>
      </c>
      <c r="G23" t="s">
        <v>1969</v>
      </c>
      <c r="I23" s="2" t="s">
        <v>1941</v>
      </c>
      <c r="J23" s="2">
        <v>50</v>
      </c>
      <c r="K23" s="3" t="s">
        <v>1942</v>
      </c>
      <c r="N23" s="5" t="s">
        <v>1970</v>
      </c>
      <c r="O23" s="5" t="s">
        <v>1971</v>
      </c>
      <c r="P23" t="s">
        <v>1972</v>
      </c>
      <c r="S23" t="s">
        <v>1973</v>
      </c>
      <c r="T23" t="s">
        <v>1974</v>
      </c>
      <c r="U23" t="s">
        <v>1975</v>
      </c>
      <c r="V23" t="s">
        <v>1897</v>
      </c>
      <c r="W23" t="s">
        <v>1898</v>
      </c>
      <c r="X23" t="s">
        <v>1936</v>
      </c>
      <c r="Y23" t="s">
        <v>1963</v>
      </c>
    </row>
    <row r="24" spans="1:25">
      <c r="A24" t="s">
        <v>1976</v>
      </c>
      <c r="B24" t="s">
        <v>1977</v>
      </c>
      <c r="C24" t="s">
        <v>1978</v>
      </c>
      <c r="D24" t="s">
        <v>1979</v>
      </c>
      <c r="E24" t="s">
        <v>1743</v>
      </c>
      <c r="F24">
        <v>978</v>
      </c>
      <c r="G24" t="s">
        <v>1744</v>
      </c>
      <c r="I24" s="2" t="s">
        <v>1980</v>
      </c>
      <c r="J24" s="2">
        <v>975</v>
      </c>
      <c r="K24" s="3" t="s">
        <v>1981</v>
      </c>
      <c r="N24" s="5" t="s">
        <v>1982</v>
      </c>
      <c r="O24" s="5" t="s">
        <v>1983</v>
      </c>
      <c r="P24" t="s">
        <v>1984</v>
      </c>
      <c r="S24" t="s">
        <v>1985</v>
      </c>
      <c r="T24" t="s">
        <v>1986</v>
      </c>
      <c r="U24" t="s">
        <v>1987</v>
      </c>
      <c r="V24" t="s">
        <v>1897</v>
      </c>
      <c r="W24" t="s">
        <v>1898</v>
      </c>
      <c r="X24" t="s">
        <v>1936</v>
      </c>
      <c r="Y24" t="s">
        <v>1985</v>
      </c>
    </row>
    <row r="25" spans="1:25">
      <c r="A25" t="s">
        <v>1988</v>
      </c>
      <c r="B25" t="s">
        <v>1989</v>
      </c>
      <c r="C25" t="s">
        <v>1990</v>
      </c>
      <c r="D25" t="s">
        <v>1991</v>
      </c>
      <c r="E25" t="s">
        <v>1992</v>
      </c>
      <c r="F25">
        <v>84</v>
      </c>
      <c r="G25" t="s">
        <v>1993</v>
      </c>
      <c r="I25" s="2" t="s">
        <v>1928</v>
      </c>
      <c r="J25" s="2">
        <v>48</v>
      </c>
      <c r="K25" s="3" t="s">
        <v>1929</v>
      </c>
      <c r="N25" s="5" t="s">
        <v>1994</v>
      </c>
      <c r="O25" s="5" t="s">
        <v>1995</v>
      </c>
      <c r="P25" t="s">
        <v>1996</v>
      </c>
      <c r="S25" t="s">
        <v>1997</v>
      </c>
      <c r="T25" t="s">
        <v>1998</v>
      </c>
      <c r="U25" t="s">
        <v>1999</v>
      </c>
      <c r="V25" t="s">
        <v>1897</v>
      </c>
      <c r="W25" t="s">
        <v>1898</v>
      </c>
      <c r="X25" t="s">
        <v>1936</v>
      </c>
      <c r="Y25" t="s">
        <v>1997</v>
      </c>
    </row>
    <row r="26" spans="1:25">
      <c r="A26" t="s">
        <v>2000</v>
      </c>
      <c r="B26" t="s">
        <v>2001</v>
      </c>
      <c r="C26" t="s">
        <v>2002</v>
      </c>
      <c r="D26" t="s">
        <v>2003</v>
      </c>
      <c r="E26" t="s">
        <v>2004</v>
      </c>
      <c r="F26">
        <v>952</v>
      </c>
      <c r="G26" t="s">
        <v>2005</v>
      </c>
      <c r="I26" s="2" t="s">
        <v>2006</v>
      </c>
      <c r="J26" s="2">
        <v>108</v>
      </c>
      <c r="K26" s="3" t="s">
        <v>2007</v>
      </c>
      <c r="N26" s="5" t="s">
        <v>2008</v>
      </c>
      <c r="O26" s="5" t="s">
        <v>2009</v>
      </c>
      <c r="P26" t="s">
        <v>2010</v>
      </c>
      <c r="S26" t="s">
        <v>2011</v>
      </c>
      <c r="T26" t="s">
        <v>2012</v>
      </c>
      <c r="U26" t="s">
        <v>2013</v>
      </c>
      <c r="V26" t="s">
        <v>1897</v>
      </c>
      <c r="W26" t="s">
        <v>2014</v>
      </c>
      <c r="X26" t="s">
        <v>2011</v>
      </c>
      <c r="Y26" t="s">
        <v>2011</v>
      </c>
    </row>
    <row r="27" spans="1:25">
      <c r="A27" t="s">
        <v>2015</v>
      </c>
      <c r="B27" t="s">
        <v>2016</v>
      </c>
      <c r="C27" t="s">
        <v>2017</v>
      </c>
      <c r="D27" t="s">
        <v>2018</v>
      </c>
      <c r="E27" t="s">
        <v>2019</v>
      </c>
      <c r="F27">
        <v>60</v>
      </c>
      <c r="G27" t="s">
        <v>2020</v>
      </c>
      <c r="I27" s="2" t="s">
        <v>2019</v>
      </c>
      <c r="J27" s="2">
        <v>60</v>
      </c>
      <c r="K27" s="3" t="s">
        <v>2020</v>
      </c>
      <c r="N27" s="5" t="s">
        <v>2021</v>
      </c>
      <c r="O27" s="5" t="s">
        <v>2022</v>
      </c>
      <c r="P27" t="s">
        <v>2023</v>
      </c>
      <c r="S27" t="s">
        <v>2024</v>
      </c>
      <c r="T27" t="s">
        <v>2025</v>
      </c>
      <c r="U27" t="s">
        <v>2026</v>
      </c>
      <c r="V27" t="s">
        <v>1897</v>
      </c>
      <c r="W27" t="s">
        <v>2014</v>
      </c>
      <c r="X27" t="s">
        <v>2024</v>
      </c>
      <c r="Y27" t="s">
        <v>2024</v>
      </c>
    </row>
    <row r="28" spans="1:25">
      <c r="A28" t="s">
        <v>2027</v>
      </c>
      <c r="B28" t="s">
        <v>2028</v>
      </c>
      <c r="C28" t="s">
        <v>2029</v>
      </c>
      <c r="D28" t="s">
        <v>2030</v>
      </c>
      <c r="E28" t="s">
        <v>2029</v>
      </c>
      <c r="F28">
        <v>64</v>
      </c>
      <c r="G28" t="s">
        <v>2031</v>
      </c>
      <c r="I28" s="2" t="s">
        <v>2032</v>
      </c>
      <c r="J28" s="2">
        <v>96</v>
      </c>
      <c r="K28" s="3" t="s">
        <v>2033</v>
      </c>
      <c r="N28" s="5" t="s">
        <v>2034</v>
      </c>
      <c r="O28" s="5" t="s">
        <v>2035</v>
      </c>
      <c r="P28" t="s">
        <v>2036</v>
      </c>
      <c r="S28" t="s">
        <v>2037</v>
      </c>
      <c r="T28" t="s">
        <v>2038</v>
      </c>
      <c r="U28" t="s">
        <v>2039</v>
      </c>
      <c r="V28" t="s">
        <v>1897</v>
      </c>
      <c r="W28" t="s">
        <v>2037</v>
      </c>
      <c r="X28" t="s">
        <v>2037</v>
      </c>
      <c r="Y28" t="s">
        <v>2037</v>
      </c>
    </row>
    <row r="29" spans="1:25">
      <c r="A29" t="s">
        <v>2040</v>
      </c>
      <c r="B29" t="s">
        <v>2041</v>
      </c>
      <c r="C29" t="s">
        <v>2042</v>
      </c>
      <c r="D29" t="s">
        <v>2043</v>
      </c>
      <c r="E29" t="s">
        <v>2044</v>
      </c>
      <c r="F29">
        <v>68</v>
      </c>
      <c r="G29" t="s">
        <v>2045</v>
      </c>
      <c r="I29" s="2" t="s">
        <v>2044</v>
      </c>
      <c r="J29" s="2">
        <v>68</v>
      </c>
      <c r="K29" s="3" t="s">
        <v>2045</v>
      </c>
      <c r="N29" s="5" t="s">
        <v>2046</v>
      </c>
      <c r="O29" s="5" t="s">
        <v>2047</v>
      </c>
      <c r="P29" t="s">
        <v>2048</v>
      </c>
      <c r="S29" t="s">
        <v>2049</v>
      </c>
      <c r="T29" t="s">
        <v>2050</v>
      </c>
      <c r="U29" t="s">
        <v>2051</v>
      </c>
      <c r="V29" t="s">
        <v>1897</v>
      </c>
      <c r="W29" t="s">
        <v>2049</v>
      </c>
      <c r="X29" t="s">
        <v>2049</v>
      </c>
      <c r="Y29" t="s">
        <v>2049</v>
      </c>
    </row>
    <row r="30" spans="1:25">
      <c r="A30" t="s">
        <v>2052</v>
      </c>
      <c r="B30" t="s">
        <v>2053</v>
      </c>
      <c r="C30" t="s">
        <v>2054</v>
      </c>
      <c r="D30" t="s">
        <v>2055</v>
      </c>
      <c r="E30" t="s">
        <v>1943</v>
      </c>
      <c r="F30">
        <v>977</v>
      </c>
      <c r="G30" t="s">
        <v>1944</v>
      </c>
      <c r="I30" s="2" t="s">
        <v>2056</v>
      </c>
      <c r="J30" s="2">
        <v>986</v>
      </c>
      <c r="K30" s="3" t="s">
        <v>2057</v>
      </c>
      <c r="N30" s="5" t="s">
        <v>2058</v>
      </c>
      <c r="O30" s="5" t="s">
        <v>2059</v>
      </c>
      <c r="P30" t="s">
        <v>2060</v>
      </c>
      <c r="S30" t="s">
        <v>2061</v>
      </c>
      <c r="T30" t="s">
        <v>2061</v>
      </c>
      <c r="U30" t="s">
        <v>2061</v>
      </c>
      <c r="V30" t="s">
        <v>2061</v>
      </c>
      <c r="W30" t="s">
        <v>2061</v>
      </c>
      <c r="X30" t="s">
        <v>2061</v>
      </c>
      <c r="Y30" t="s">
        <v>2061</v>
      </c>
    </row>
    <row r="31" spans="1:25">
      <c r="A31" t="s">
        <v>2062</v>
      </c>
      <c r="B31" t="s">
        <v>2063</v>
      </c>
      <c r="C31" t="s">
        <v>2064</v>
      </c>
      <c r="D31" t="s">
        <v>2065</v>
      </c>
      <c r="E31" t="s">
        <v>2066</v>
      </c>
      <c r="F31">
        <v>72</v>
      </c>
      <c r="G31" t="s">
        <v>2067</v>
      </c>
      <c r="I31" s="2" t="s">
        <v>1916</v>
      </c>
      <c r="J31" s="2">
        <v>44</v>
      </c>
      <c r="K31" s="3" t="s">
        <v>1917</v>
      </c>
      <c r="N31" s="5" t="s">
        <v>2068</v>
      </c>
      <c r="O31" s="5" t="s">
        <v>2069</v>
      </c>
      <c r="P31" t="s">
        <v>2070</v>
      </c>
    </row>
    <row r="32" spans="1:25">
      <c r="A32" t="s">
        <v>2071</v>
      </c>
      <c r="B32" t="s">
        <v>2072</v>
      </c>
      <c r="C32" t="s">
        <v>2073</v>
      </c>
      <c r="D32" t="s">
        <v>2074</v>
      </c>
      <c r="E32" t="s">
        <v>2056</v>
      </c>
      <c r="F32">
        <v>986</v>
      </c>
      <c r="G32" t="s">
        <v>2057</v>
      </c>
      <c r="I32" s="2" t="s">
        <v>2029</v>
      </c>
      <c r="J32" s="2">
        <v>64</v>
      </c>
      <c r="K32" s="3" t="s">
        <v>2031</v>
      </c>
      <c r="N32" s="5" t="s">
        <v>2075</v>
      </c>
      <c r="O32" s="5" t="s">
        <v>2076</v>
      </c>
      <c r="P32" t="s">
        <v>2077</v>
      </c>
    </row>
    <row r="33" spans="1:16">
      <c r="A33" t="s">
        <v>2078</v>
      </c>
      <c r="B33" t="s">
        <v>2079</v>
      </c>
      <c r="C33" t="s">
        <v>2080</v>
      </c>
      <c r="D33" t="s">
        <v>2081</v>
      </c>
      <c r="E33" t="s">
        <v>1714</v>
      </c>
      <c r="F33">
        <v>840</v>
      </c>
      <c r="G33" t="s">
        <v>1715</v>
      </c>
      <c r="I33" s="2" t="s">
        <v>2066</v>
      </c>
      <c r="J33" s="2">
        <v>72</v>
      </c>
      <c r="K33" s="3" t="s">
        <v>2067</v>
      </c>
      <c r="N33" s="5" t="s">
        <v>2082</v>
      </c>
      <c r="O33" s="5" t="s">
        <v>2083</v>
      </c>
      <c r="P33" t="s">
        <v>2084</v>
      </c>
    </row>
    <row r="34" spans="1:16">
      <c r="A34" t="s">
        <v>2085</v>
      </c>
      <c r="B34" t="s">
        <v>2086</v>
      </c>
      <c r="C34" t="s">
        <v>2087</v>
      </c>
      <c r="D34" t="s">
        <v>2088</v>
      </c>
      <c r="E34" t="s">
        <v>1714</v>
      </c>
      <c r="F34">
        <v>840</v>
      </c>
      <c r="G34" t="s">
        <v>1715</v>
      </c>
      <c r="I34" s="2" t="s">
        <v>1968</v>
      </c>
      <c r="J34" s="2">
        <v>974</v>
      </c>
      <c r="K34" s="3" t="s">
        <v>1969</v>
      </c>
      <c r="N34" s="5" t="s">
        <v>2089</v>
      </c>
      <c r="O34" s="5" t="s">
        <v>2090</v>
      </c>
      <c r="P34" t="s">
        <v>2091</v>
      </c>
    </row>
    <row r="35" spans="1:16">
      <c r="A35" t="s">
        <v>2092</v>
      </c>
      <c r="B35" t="s">
        <v>2093</v>
      </c>
      <c r="C35" t="s">
        <v>2094</v>
      </c>
      <c r="D35" t="s">
        <v>2095</v>
      </c>
      <c r="E35" t="s">
        <v>2032</v>
      </c>
      <c r="F35">
        <v>96</v>
      </c>
      <c r="G35" t="s">
        <v>2033</v>
      </c>
      <c r="I35" s="2" t="s">
        <v>1992</v>
      </c>
      <c r="J35" s="2">
        <v>84</v>
      </c>
      <c r="K35" s="3" t="s">
        <v>1993</v>
      </c>
      <c r="N35" s="5" t="s">
        <v>2096</v>
      </c>
      <c r="O35" s="5" t="s">
        <v>2097</v>
      </c>
      <c r="P35" t="s">
        <v>2098</v>
      </c>
    </row>
    <row r="36" spans="1:16">
      <c r="A36" t="s">
        <v>2099</v>
      </c>
      <c r="B36" t="s">
        <v>2100</v>
      </c>
      <c r="C36" t="s">
        <v>2101</v>
      </c>
      <c r="D36" t="s">
        <v>2102</v>
      </c>
      <c r="E36" t="s">
        <v>1980</v>
      </c>
      <c r="F36">
        <v>975</v>
      </c>
      <c r="G36" t="s">
        <v>1981</v>
      </c>
      <c r="I36" s="2" t="s">
        <v>2103</v>
      </c>
      <c r="J36" s="2">
        <v>124</v>
      </c>
      <c r="K36" s="3" t="s">
        <v>2104</v>
      </c>
      <c r="N36" s="5" t="s">
        <v>2105</v>
      </c>
      <c r="O36" s="5" t="s">
        <v>2106</v>
      </c>
      <c r="P36" t="s">
        <v>2107</v>
      </c>
    </row>
    <row r="37" spans="1:16">
      <c r="A37" t="s">
        <v>2108</v>
      </c>
      <c r="B37" t="s">
        <v>2109</v>
      </c>
      <c r="C37" t="s">
        <v>2110</v>
      </c>
      <c r="D37" t="s">
        <v>2111</v>
      </c>
      <c r="E37" t="s">
        <v>2004</v>
      </c>
      <c r="F37">
        <v>952</v>
      </c>
      <c r="G37" t="s">
        <v>2005</v>
      </c>
      <c r="I37" s="2" t="s">
        <v>2112</v>
      </c>
      <c r="J37" s="2">
        <v>976</v>
      </c>
      <c r="K37" s="3" t="s">
        <v>2113</v>
      </c>
      <c r="N37" s="5" t="s">
        <v>2114</v>
      </c>
      <c r="O37" s="5" t="s">
        <v>2115</v>
      </c>
      <c r="P37" t="s">
        <v>2116</v>
      </c>
    </row>
    <row r="38" spans="1:16">
      <c r="A38" t="s">
        <v>2117</v>
      </c>
      <c r="B38" t="s">
        <v>2118</v>
      </c>
      <c r="C38" t="s">
        <v>2119</v>
      </c>
      <c r="D38" t="s">
        <v>2120</v>
      </c>
      <c r="E38" t="s">
        <v>2006</v>
      </c>
      <c r="F38">
        <v>108</v>
      </c>
      <c r="G38" t="s">
        <v>2007</v>
      </c>
      <c r="I38" s="2" t="s">
        <v>2121</v>
      </c>
      <c r="J38" s="2">
        <v>756</v>
      </c>
      <c r="K38" s="3" t="s">
        <v>2122</v>
      </c>
      <c r="N38" s="5" t="s">
        <v>2123</v>
      </c>
      <c r="O38" s="5" t="s">
        <v>2124</v>
      </c>
      <c r="P38" t="s">
        <v>2125</v>
      </c>
    </row>
    <row r="39" spans="1:16">
      <c r="A39" t="s">
        <v>2126</v>
      </c>
      <c r="B39" t="s">
        <v>2127</v>
      </c>
      <c r="C39" t="s">
        <v>2128</v>
      </c>
      <c r="D39" t="s">
        <v>2129</v>
      </c>
      <c r="E39" t="s">
        <v>2130</v>
      </c>
      <c r="F39">
        <v>116</v>
      </c>
      <c r="G39" t="s">
        <v>2131</v>
      </c>
      <c r="I39" s="2" t="s">
        <v>2132</v>
      </c>
      <c r="J39" s="2">
        <v>990</v>
      </c>
      <c r="K39" s="3" t="s">
        <v>2133</v>
      </c>
      <c r="N39" s="5" t="s">
        <v>2134</v>
      </c>
      <c r="O39" s="5" t="s">
        <v>2135</v>
      </c>
      <c r="P39" t="s">
        <v>198</v>
      </c>
    </row>
    <row r="40" spans="1:16">
      <c r="A40" t="s">
        <v>2136</v>
      </c>
      <c r="B40" t="s">
        <v>2137</v>
      </c>
      <c r="C40" t="s">
        <v>2138</v>
      </c>
      <c r="D40" t="s">
        <v>2139</v>
      </c>
      <c r="E40" t="s">
        <v>2140</v>
      </c>
      <c r="F40">
        <v>950</v>
      </c>
      <c r="G40" t="s">
        <v>2141</v>
      </c>
      <c r="I40" s="2" t="s">
        <v>2142</v>
      </c>
      <c r="J40" s="2">
        <v>0</v>
      </c>
      <c r="K40" s="3" t="s">
        <v>2143</v>
      </c>
      <c r="N40" s="5" t="s">
        <v>2144</v>
      </c>
      <c r="O40" s="5" t="s">
        <v>2145</v>
      </c>
      <c r="P40" t="s">
        <v>2146</v>
      </c>
    </row>
    <row r="41" spans="1:16">
      <c r="A41" t="s">
        <v>2147</v>
      </c>
      <c r="B41" t="s">
        <v>2148</v>
      </c>
      <c r="C41" t="s">
        <v>2149</v>
      </c>
      <c r="D41" t="s">
        <v>2150</v>
      </c>
      <c r="E41" t="s">
        <v>2103</v>
      </c>
      <c r="F41">
        <v>124</v>
      </c>
      <c r="G41" t="s">
        <v>2104</v>
      </c>
      <c r="I41" s="2" t="s">
        <v>2151</v>
      </c>
      <c r="J41" s="2">
        <v>170</v>
      </c>
      <c r="K41" s="3" t="s">
        <v>2152</v>
      </c>
      <c r="N41" s="5" t="s">
        <v>2153</v>
      </c>
      <c r="O41" s="5" t="s">
        <v>2154</v>
      </c>
      <c r="P41" t="s">
        <v>2155</v>
      </c>
    </row>
    <row r="42" spans="1:16">
      <c r="A42" t="s">
        <v>2156</v>
      </c>
      <c r="B42" t="s">
        <v>2157</v>
      </c>
      <c r="C42" t="s">
        <v>2158</v>
      </c>
      <c r="D42" t="s">
        <v>2159</v>
      </c>
      <c r="E42" t="s">
        <v>2160</v>
      </c>
      <c r="F42">
        <v>132</v>
      </c>
      <c r="G42" t="s">
        <v>2161</v>
      </c>
      <c r="I42" s="2" t="s">
        <v>2162</v>
      </c>
      <c r="J42" s="2">
        <v>188</v>
      </c>
      <c r="K42" s="3" t="s">
        <v>2163</v>
      </c>
      <c r="N42" s="5" t="s">
        <v>2164</v>
      </c>
      <c r="O42" s="5" t="s">
        <v>2165</v>
      </c>
      <c r="P42" t="s">
        <v>2166</v>
      </c>
    </row>
    <row r="43" spans="1:16">
      <c r="A43" t="s">
        <v>2167</v>
      </c>
      <c r="B43" t="s">
        <v>2168</v>
      </c>
      <c r="C43" t="s">
        <v>2169</v>
      </c>
      <c r="D43" t="s">
        <v>2170</v>
      </c>
      <c r="E43" t="s">
        <v>2171</v>
      </c>
      <c r="F43">
        <v>136</v>
      </c>
      <c r="G43" t="s">
        <v>2172</v>
      </c>
      <c r="I43" s="2" t="s">
        <v>2173</v>
      </c>
      <c r="J43" s="2">
        <v>931</v>
      </c>
      <c r="K43" s="3" t="s">
        <v>2174</v>
      </c>
      <c r="N43" s="5" t="s">
        <v>2175</v>
      </c>
      <c r="O43" s="5" t="s">
        <v>2176</v>
      </c>
      <c r="P43" t="s">
        <v>2177</v>
      </c>
    </row>
    <row r="44" spans="1:16">
      <c r="A44" t="s">
        <v>2178</v>
      </c>
      <c r="B44" t="s">
        <v>2179</v>
      </c>
      <c r="C44" t="s">
        <v>2180</v>
      </c>
      <c r="D44" t="s">
        <v>2181</v>
      </c>
      <c r="E44" t="s">
        <v>2140</v>
      </c>
      <c r="F44">
        <v>950</v>
      </c>
      <c r="G44" t="s">
        <v>2141</v>
      </c>
      <c r="I44" s="2" t="s">
        <v>2160</v>
      </c>
      <c r="J44" s="2">
        <v>132</v>
      </c>
      <c r="K44" s="3" t="s">
        <v>2161</v>
      </c>
      <c r="N44" s="5" t="s">
        <v>2182</v>
      </c>
      <c r="O44" s="5" t="s">
        <v>2183</v>
      </c>
      <c r="P44" t="s">
        <v>2184</v>
      </c>
    </row>
    <row r="45" spans="1:16">
      <c r="A45" t="s">
        <v>2185</v>
      </c>
      <c r="B45" t="s">
        <v>2186</v>
      </c>
      <c r="C45" t="s">
        <v>2187</v>
      </c>
      <c r="D45" t="s">
        <v>2188</v>
      </c>
      <c r="E45" t="s">
        <v>2140</v>
      </c>
      <c r="F45">
        <v>950</v>
      </c>
      <c r="G45" t="s">
        <v>2141</v>
      </c>
      <c r="I45" s="2" t="s">
        <v>2189</v>
      </c>
      <c r="J45" s="2">
        <v>203</v>
      </c>
      <c r="K45" s="3" t="s">
        <v>2190</v>
      </c>
      <c r="N45" s="5" t="s">
        <v>2191</v>
      </c>
      <c r="O45" s="5" t="s">
        <v>2192</v>
      </c>
      <c r="P45" t="s">
        <v>2193</v>
      </c>
    </row>
    <row r="46" spans="1:16">
      <c r="A46" t="s">
        <v>2194</v>
      </c>
      <c r="B46" t="s">
        <v>2195</v>
      </c>
      <c r="C46" t="s">
        <v>2196</v>
      </c>
      <c r="D46" t="s">
        <v>2197</v>
      </c>
      <c r="E46" t="s">
        <v>2132</v>
      </c>
      <c r="F46">
        <v>990</v>
      </c>
      <c r="G46" t="s">
        <v>2133</v>
      </c>
      <c r="I46" s="2" t="s">
        <v>2198</v>
      </c>
      <c r="J46" s="2">
        <v>262</v>
      </c>
      <c r="K46" s="3" t="s">
        <v>2199</v>
      </c>
      <c r="N46" s="5" t="s">
        <v>2200</v>
      </c>
      <c r="O46" s="5" t="s">
        <v>2201</v>
      </c>
      <c r="P46" t="s">
        <v>2202</v>
      </c>
    </row>
    <row r="47" spans="1:16">
      <c r="A47" t="s">
        <v>2203</v>
      </c>
      <c r="B47" t="s">
        <v>2204</v>
      </c>
      <c r="C47" t="s">
        <v>2205</v>
      </c>
      <c r="D47" t="s">
        <v>2206</v>
      </c>
      <c r="E47" t="s">
        <v>2142</v>
      </c>
      <c r="F47">
        <v>0</v>
      </c>
      <c r="G47" t="s">
        <v>2143</v>
      </c>
      <c r="I47" s="2" t="s">
        <v>2207</v>
      </c>
      <c r="J47" s="2">
        <v>208</v>
      </c>
      <c r="K47" s="3" t="s">
        <v>2208</v>
      </c>
      <c r="N47" s="5" t="s">
        <v>2209</v>
      </c>
      <c r="O47" s="5" t="s">
        <v>2210</v>
      </c>
      <c r="P47" t="s">
        <v>2211</v>
      </c>
    </row>
    <row r="48" spans="1:16">
      <c r="A48" t="s">
        <v>2212</v>
      </c>
      <c r="B48" t="s">
        <v>2213</v>
      </c>
      <c r="C48" t="s">
        <v>2214</v>
      </c>
      <c r="D48" t="s">
        <v>2215</v>
      </c>
      <c r="E48" t="s">
        <v>1878</v>
      </c>
      <c r="F48">
        <v>36</v>
      </c>
      <c r="G48" t="s">
        <v>1879</v>
      </c>
      <c r="I48" s="2" t="s">
        <v>2216</v>
      </c>
      <c r="J48" s="2">
        <v>214</v>
      </c>
      <c r="K48" s="3" t="s">
        <v>2217</v>
      </c>
      <c r="N48" s="5" t="s">
        <v>2218</v>
      </c>
      <c r="O48" s="5" t="s">
        <v>2219</v>
      </c>
      <c r="P48" t="s">
        <v>2220</v>
      </c>
    </row>
    <row r="49" spans="1:16">
      <c r="A49" t="s">
        <v>2221</v>
      </c>
      <c r="B49" t="s">
        <v>2222</v>
      </c>
      <c r="C49" t="s">
        <v>2223</v>
      </c>
      <c r="D49" t="s">
        <v>2224</v>
      </c>
      <c r="E49" t="s">
        <v>1878</v>
      </c>
      <c r="F49">
        <v>36</v>
      </c>
      <c r="G49" t="s">
        <v>1879</v>
      </c>
      <c r="I49" s="2" t="s">
        <v>1771</v>
      </c>
      <c r="J49" s="2">
        <v>12</v>
      </c>
      <c r="K49" s="3" t="s">
        <v>1772</v>
      </c>
      <c r="N49" s="5" t="s">
        <v>2225</v>
      </c>
      <c r="O49" s="5" t="s">
        <v>2226</v>
      </c>
      <c r="P49" t="s">
        <v>2227</v>
      </c>
    </row>
    <row r="50" spans="1:16">
      <c r="A50" t="s">
        <v>2228</v>
      </c>
      <c r="B50" t="s">
        <v>2229</v>
      </c>
      <c r="C50" t="s">
        <v>2230</v>
      </c>
      <c r="D50" t="s">
        <v>2231</v>
      </c>
      <c r="E50" t="s">
        <v>2151</v>
      </c>
      <c r="F50">
        <v>170</v>
      </c>
      <c r="G50" t="s">
        <v>2152</v>
      </c>
      <c r="I50" s="2" t="s">
        <v>2232</v>
      </c>
      <c r="J50" s="2">
        <v>818</v>
      </c>
      <c r="K50" s="3" t="s">
        <v>2233</v>
      </c>
      <c r="N50" s="5" t="s">
        <v>2234</v>
      </c>
      <c r="O50" s="5" t="s">
        <v>2235</v>
      </c>
      <c r="P50" t="s">
        <v>2236</v>
      </c>
    </row>
    <row r="51" spans="1:16">
      <c r="A51" t="s">
        <v>2237</v>
      </c>
      <c r="B51" t="s">
        <v>2238</v>
      </c>
      <c r="C51" t="s">
        <v>2239</v>
      </c>
      <c r="D51" t="s">
        <v>2240</v>
      </c>
      <c r="E51" t="s">
        <v>2241</v>
      </c>
      <c r="F51">
        <v>174</v>
      </c>
      <c r="G51" t="s">
        <v>2242</v>
      </c>
      <c r="I51" s="2" t="s">
        <v>2243</v>
      </c>
      <c r="J51" s="2">
        <v>232</v>
      </c>
      <c r="K51" s="3" t="s">
        <v>2244</v>
      </c>
      <c r="N51" s="5" t="s">
        <v>2245</v>
      </c>
      <c r="O51" s="5" t="s">
        <v>2246</v>
      </c>
      <c r="P51" t="s">
        <v>2247</v>
      </c>
    </row>
    <row r="52" spans="1:16">
      <c r="A52" t="s">
        <v>2248</v>
      </c>
      <c r="B52" t="s">
        <v>2249</v>
      </c>
      <c r="C52" t="s">
        <v>2250</v>
      </c>
      <c r="D52" t="s">
        <v>2251</v>
      </c>
      <c r="E52" t="s">
        <v>2162</v>
      </c>
      <c r="F52">
        <v>188</v>
      </c>
      <c r="G52" t="s">
        <v>2163</v>
      </c>
      <c r="I52" s="2" t="s">
        <v>2252</v>
      </c>
      <c r="J52" s="2">
        <v>230</v>
      </c>
      <c r="K52" s="3" t="s">
        <v>2253</v>
      </c>
      <c r="N52" s="5" t="s">
        <v>2254</v>
      </c>
      <c r="O52" s="5" t="s">
        <v>2255</v>
      </c>
      <c r="P52" t="s">
        <v>2256</v>
      </c>
    </row>
    <row r="53" spans="1:16">
      <c r="A53" t="s">
        <v>2257</v>
      </c>
      <c r="B53" t="s">
        <v>2258</v>
      </c>
      <c r="C53" t="s">
        <v>2259</v>
      </c>
      <c r="D53" t="s">
        <v>2260</v>
      </c>
      <c r="E53" t="s">
        <v>2004</v>
      </c>
      <c r="F53">
        <v>952</v>
      </c>
      <c r="G53" t="s">
        <v>2005</v>
      </c>
      <c r="I53" s="2" t="s">
        <v>1743</v>
      </c>
      <c r="J53" s="2">
        <v>978</v>
      </c>
      <c r="K53" s="3" t="s">
        <v>1744</v>
      </c>
      <c r="N53" s="5" t="s">
        <v>2261</v>
      </c>
      <c r="O53" s="5" t="s">
        <v>2262</v>
      </c>
      <c r="P53" t="s">
        <v>2263</v>
      </c>
    </row>
    <row r="54" spans="1:16">
      <c r="A54" t="s">
        <v>2264</v>
      </c>
      <c r="B54" t="s">
        <v>2265</v>
      </c>
      <c r="C54" t="s">
        <v>2266</v>
      </c>
      <c r="D54" t="s">
        <v>2267</v>
      </c>
      <c r="E54" t="s">
        <v>2268</v>
      </c>
      <c r="F54">
        <v>191</v>
      </c>
      <c r="G54" t="s">
        <v>2269</v>
      </c>
      <c r="I54" s="2" t="s">
        <v>2270</v>
      </c>
      <c r="J54" s="2">
        <v>242</v>
      </c>
      <c r="K54" s="3" t="s">
        <v>2271</v>
      </c>
      <c r="N54" s="5" t="s">
        <v>2272</v>
      </c>
      <c r="O54" s="5" t="s">
        <v>2273</v>
      </c>
      <c r="P54" t="s">
        <v>2274</v>
      </c>
    </row>
    <row r="55" spans="1:16">
      <c r="A55" t="s">
        <v>2275</v>
      </c>
      <c r="B55" t="s">
        <v>2276</v>
      </c>
      <c r="C55" t="s">
        <v>2277</v>
      </c>
      <c r="D55" t="s">
        <v>2278</v>
      </c>
      <c r="E55" t="s">
        <v>2173</v>
      </c>
      <c r="F55">
        <v>931</v>
      </c>
      <c r="G55" t="s">
        <v>2174</v>
      </c>
      <c r="I55" s="2" t="s">
        <v>2279</v>
      </c>
      <c r="J55" s="2">
        <v>238</v>
      </c>
      <c r="K55" s="3" t="s">
        <v>2280</v>
      </c>
      <c r="N55" s="5" t="s">
        <v>2281</v>
      </c>
      <c r="O55" s="5" t="s">
        <v>2282</v>
      </c>
      <c r="P55" t="s">
        <v>2283</v>
      </c>
    </row>
    <row r="56" spans="1:16">
      <c r="A56" t="s">
        <v>2284</v>
      </c>
      <c r="B56" t="s">
        <v>2285</v>
      </c>
      <c r="C56" t="s">
        <v>2286</v>
      </c>
      <c r="D56" t="s">
        <v>2287</v>
      </c>
      <c r="E56" t="s">
        <v>1743</v>
      </c>
      <c r="F56">
        <v>978</v>
      </c>
      <c r="G56" t="s">
        <v>1744</v>
      </c>
      <c r="I56" s="2" t="s">
        <v>95</v>
      </c>
      <c r="J56" s="2">
        <v>826</v>
      </c>
      <c r="K56" s="3" t="s">
        <v>2288</v>
      </c>
      <c r="N56" s="5" t="s">
        <v>2289</v>
      </c>
      <c r="O56" s="5" t="s">
        <v>2290</v>
      </c>
      <c r="P56" t="s">
        <v>2291</v>
      </c>
    </row>
    <row r="57" spans="1:16">
      <c r="A57" t="s">
        <v>2292</v>
      </c>
      <c r="B57" t="s">
        <v>2293</v>
      </c>
      <c r="C57" t="s">
        <v>2294</v>
      </c>
      <c r="D57" t="s">
        <v>2295</v>
      </c>
      <c r="E57" t="s">
        <v>2189</v>
      </c>
      <c r="F57">
        <v>203</v>
      </c>
      <c r="G57" t="s">
        <v>2190</v>
      </c>
      <c r="I57" s="2" t="s">
        <v>2296</v>
      </c>
      <c r="J57" s="2">
        <v>981</v>
      </c>
      <c r="K57" s="3" t="s">
        <v>2297</v>
      </c>
      <c r="N57" s="5" t="s">
        <v>2298</v>
      </c>
      <c r="O57" s="5" t="s">
        <v>2299</v>
      </c>
      <c r="P57" t="s">
        <v>2300</v>
      </c>
    </row>
    <row r="58" spans="1:16">
      <c r="A58" t="s">
        <v>2301</v>
      </c>
      <c r="B58" t="s">
        <v>2302</v>
      </c>
      <c r="C58" t="s">
        <v>2303</v>
      </c>
      <c r="D58" t="s">
        <v>2304</v>
      </c>
      <c r="E58" t="s">
        <v>2112</v>
      </c>
      <c r="F58">
        <v>976</v>
      </c>
      <c r="G58" t="s">
        <v>2113</v>
      </c>
      <c r="I58" s="2" t="s">
        <v>2305</v>
      </c>
      <c r="J58" s="2">
        <v>0</v>
      </c>
      <c r="K58" s="3" t="s">
        <v>2306</v>
      </c>
      <c r="N58" s="5" t="s">
        <v>2307</v>
      </c>
      <c r="O58" s="5" t="s">
        <v>2308</v>
      </c>
      <c r="P58" t="s">
        <v>2309</v>
      </c>
    </row>
    <row r="59" spans="1:16">
      <c r="A59" t="s">
        <v>2310</v>
      </c>
      <c r="B59" t="s">
        <v>2311</v>
      </c>
      <c r="C59" t="s">
        <v>2312</v>
      </c>
      <c r="D59" t="s">
        <v>2313</v>
      </c>
      <c r="E59" t="s">
        <v>2207</v>
      </c>
      <c r="F59">
        <v>208</v>
      </c>
      <c r="G59" t="s">
        <v>2208</v>
      </c>
      <c r="I59" s="2" t="s">
        <v>2314</v>
      </c>
      <c r="J59" s="2">
        <v>936</v>
      </c>
      <c r="K59" s="3" t="s">
        <v>2315</v>
      </c>
      <c r="N59" s="5" t="s">
        <v>2316</v>
      </c>
      <c r="O59" s="5" t="s">
        <v>2317</v>
      </c>
      <c r="P59" t="s">
        <v>2318</v>
      </c>
    </row>
    <row r="60" spans="1:16">
      <c r="A60" t="s">
        <v>2319</v>
      </c>
      <c r="B60" t="s">
        <v>2320</v>
      </c>
      <c r="C60" t="s">
        <v>2321</v>
      </c>
      <c r="D60" t="s">
        <v>2322</v>
      </c>
      <c r="E60" t="s">
        <v>2198</v>
      </c>
      <c r="F60">
        <v>262</v>
      </c>
      <c r="G60" t="s">
        <v>2199</v>
      </c>
      <c r="I60" s="2" t="s">
        <v>2323</v>
      </c>
      <c r="J60" s="2">
        <v>292</v>
      </c>
      <c r="K60" s="3" t="s">
        <v>2324</v>
      </c>
      <c r="N60" s="5" t="s">
        <v>2325</v>
      </c>
      <c r="O60" s="5" t="s">
        <v>2326</v>
      </c>
      <c r="P60" t="s">
        <v>2327</v>
      </c>
    </row>
    <row r="61" spans="1:16">
      <c r="A61" t="s">
        <v>2328</v>
      </c>
      <c r="B61" t="s">
        <v>2329</v>
      </c>
      <c r="C61" t="s">
        <v>2330</v>
      </c>
      <c r="D61" t="s">
        <v>2331</v>
      </c>
      <c r="E61" t="s">
        <v>1817</v>
      </c>
      <c r="F61">
        <v>951</v>
      </c>
      <c r="G61" t="s">
        <v>1818</v>
      </c>
      <c r="I61" s="2" t="s">
        <v>2332</v>
      </c>
      <c r="J61" s="2">
        <v>270</v>
      </c>
      <c r="K61" s="3" t="s">
        <v>2333</v>
      </c>
      <c r="N61" s="5" t="s">
        <v>2334</v>
      </c>
      <c r="O61" s="5" t="s">
        <v>2335</v>
      </c>
      <c r="P61" t="s">
        <v>2336</v>
      </c>
    </row>
    <row r="62" spans="1:16">
      <c r="A62" t="s">
        <v>2337</v>
      </c>
      <c r="B62" t="s">
        <v>2338</v>
      </c>
      <c r="C62" t="s">
        <v>2339</v>
      </c>
      <c r="D62" t="s">
        <v>2340</v>
      </c>
      <c r="E62" t="s">
        <v>2216</v>
      </c>
      <c r="F62">
        <v>214</v>
      </c>
      <c r="G62" t="s">
        <v>2217</v>
      </c>
      <c r="I62" s="2" t="s">
        <v>2341</v>
      </c>
      <c r="J62" s="2">
        <v>324</v>
      </c>
      <c r="K62" s="3" t="s">
        <v>2342</v>
      </c>
      <c r="N62" s="5" t="s">
        <v>2343</v>
      </c>
      <c r="O62" s="5" t="s">
        <v>2344</v>
      </c>
      <c r="P62" t="s">
        <v>2345</v>
      </c>
    </row>
    <row r="63" spans="1:16">
      <c r="A63" t="s">
        <v>2346</v>
      </c>
      <c r="B63" t="s">
        <v>2347</v>
      </c>
      <c r="C63" t="s">
        <v>2348</v>
      </c>
      <c r="D63" t="s">
        <v>2349</v>
      </c>
      <c r="E63" t="s">
        <v>1714</v>
      </c>
      <c r="F63">
        <v>840</v>
      </c>
      <c r="G63" t="s">
        <v>1715</v>
      </c>
      <c r="I63" s="2" t="s">
        <v>2350</v>
      </c>
      <c r="J63" s="2">
        <v>320</v>
      </c>
      <c r="K63" s="3" t="s">
        <v>2351</v>
      </c>
      <c r="N63" s="5" t="s">
        <v>2352</v>
      </c>
      <c r="O63" s="5" t="s">
        <v>2353</v>
      </c>
      <c r="P63" t="s">
        <v>2354</v>
      </c>
    </row>
    <row r="64" spans="1:16">
      <c r="A64" t="s">
        <v>2355</v>
      </c>
      <c r="B64" t="s">
        <v>2356</v>
      </c>
      <c r="C64" t="s">
        <v>2357</v>
      </c>
      <c r="D64" t="s">
        <v>2358</v>
      </c>
      <c r="E64" t="s">
        <v>2232</v>
      </c>
      <c r="F64">
        <v>818</v>
      </c>
      <c r="G64" t="s">
        <v>2233</v>
      </c>
      <c r="I64" s="2" t="s">
        <v>2359</v>
      </c>
      <c r="J64" s="2">
        <v>328</v>
      </c>
      <c r="K64" s="3" t="s">
        <v>2360</v>
      </c>
      <c r="N64" s="5" t="s">
        <v>2361</v>
      </c>
      <c r="O64" s="5" t="s">
        <v>2362</v>
      </c>
      <c r="P64" t="s">
        <v>2363</v>
      </c>
    </row>
    <row r="65" spans="1:16">
      <c r="A65" t="s">
        <v>2364</v>
      </c>
      <c r="B65" t="s">
        <v>2365</v>
      </c>
      <c r="C65" t="s">
        <v>2366</v>
      </c>
      <c r="D65" t="s">
        <v>2367</v>
      </c>
      <c r="E65" t="s">
        <v>1714</v>
      </c>
      <c r="F65">
        <v>840</v>
      </c>
      <c r="G65" t="s">
        <v>1715</v>
      </c>
      <c r="I65" s="2" t="s">
        <v>2368</v>
      </c>
      <c r="J65" s="2">
        <v>344</v>
      </c>
      <c r="K65" s="3" t="s">
        <v>2369</v>
      </c>
      <c r="N65" s="5" t="s">
        <v>2370</v>
      </c>
      <c r="O65" s="5" t="s">
        <v>2371</v>
      </c>
      <c r="P65" t="s">
        <v>2372</v>
      </c>
    </row>
    <row r="66" spans="1:16">
      <c r="A66" t="s">
        <v>2373</v>
      </c>
      <c r="B66" t="s">
        <v>2374</v>
      </c>
      <c r="C66" t="s">
        <v>2375</v>
      </c>
      <c r="D66" t="s">
        <v>2376</v>
      </c>
      <c r="E66" t="s">
        <v>2140</v>
      </c>
      <c r="F66">
        <v>950</v>
      </c>
      <c r="G66" t="s">
        <v>2141</v>
      </c>
      <c r="I66" s="2" t="s">
        <v>2377</v>
      </c>
      <c r="J66" s="2">
        <v>340</v>
      </c>
      <c r="K66" s="3" t="s">
        <v>2378</v>
      </c>
      <c r="N66" s="5" t="s">
        <v>2379</v>
      </c>
      <c r="O66" s="5" t="s">
        <v>2380</v>
      </c>
      <c r="P66" t="s">
        <v>2381</v>
      </c>
    </row>
    <row r="67" spans="1:16">
      <c r="A67" t="s">
        <v>2382</v>
      </c>
      <c r="B67" t="s">
        <v>2383</v>
      </c>
      <c r="C67" t="s">
        <v>2384</v>
      </c>
      <c r="D67" t="s">
        <v>2385</v>
      </c>
      <c r="E67" t="s">
        <v>2243</v>
      </c>
      <c r="F67">
        <v>232</v>
      </c>
      <c r="G67" t="s">
        <v>2244</v>
      </c>
      <c r="I67" s="2" t="s">
        <v>2268</v>
      </c>
      <c r="J67" s="2">
        <v>191</v>
      </c>
      <c r="K67" s="3" t="s">
        <v>2269</v>
      </c>
      <c r="N67" s="5" t="s">
        <v>2386</v>
      </c>
      <c r="O67" s="5" t="s">
        <v>2387</v>
      </c>
      <c r="P67" t="s">
        <v>2388</v>
      </c>
    </row>
    <row r="68" spans="1:16">
      <c r="A68" t="s">
        <v>2389</v>
      </c>
      <c r="B68" t="s">
        <v>2390</v>
      </c>
      <c r="C68" t="s">
        <v>2391</v>
      </c>
      <c r="D68" t="s">
        <v>2392</v>
      </c>
      <c r="E68" t="s">
        <v>1743</v>
      </c>
      <c r="F68">
        <v>978</v>
      </c>
      <c r="G68" t="s">
        <v>1744</v>
      </c>
      <c r="I68" s="2" t="s">
        <v>2393</v>
      </c>
      <c r="J68" s="2">
        <v>332</v>
      </c>
      <c r="K68" s="3" t="s">
        <v>2394</v>
      </c>
      <c r="N68" s="5" t="s">
        <v>2395</v>
      </c>
      <c r="O68" s="5" t="s">
        <v>2396</v>
      </c>
      <c r="P68" t="s">
        <v>2397</v>
      </c>
    </row>
    <row r="69" spans="1:16">
      <c r="A69" t="s">
        <v>2398</v>
      </c>
      <c r="B69" t="s">
        <v>2399</v>
      </c>
      <c r="C69" t="s">
        <v>2400</v>
      </c>
      <c r="D69" t="s">
        <v>2401</v>
      </c>
      <c r="E69" t="s">
        <v>2402</v>
      </c>
      <c r="F69">
        <v>748</v>
      </c>
      <c r="G69" t="s">
        <v>2403</v>
      </c>
      <c r="I69" s="2" t="s">
        <v>2404</v>
      </c>
      <c r="J69" s="2">
        <v>348</v>
      </c>
      <c r="K69" s="3" t="s">
        <v>2405</v>
      </c>
      <c r="N69" s="5" t="s">
        <v>2406</v>
      </c>
      <c r="O69" s="5" t="s">
        <v>2407</v>
      </c>
      <c r="P69" t="s">
        <v>2408</v>
      </c>
    </row>
    <row r="70" spans="1:16">
      <c r="A70" t="s">
        <v>2409</v>
      </c>
      <c r="B70" t="s">
        <v>2410</v>
      </c>
      <c r="C70" t="s">
        <v>2411</v>
      </c>
      <c r="D70" t="s">
        <v>2412</v>
      </c>
      <c r="E70" t="s">
        <v>2252</v>
      </c>
      <c r="F70">
        <v>230</v>
      </c>
      <c r="G70" t="s">
        <v>2253</v>
      </c>
      <c r="I70" s="2" t="s">
        <v>2413</v>
      </c>
      <c r="J70" s="2">
        <v>360</v>
      </c>
      <c r="K70" s="3" t="s">
        <v>2414</v>
      </c>
      <c r="N70" s="5" t="s">
        <v>2415</v>
      </c>
      <c r="O70" s="5" t="s">
        <v>2416</v>
      </c>
      <c r="P70" t="s">
        <v>2417</v>
      </c>
    </row>
    <row r="71" spans="1:16">
      <c r="A71" t="s">
        <v>2418</v>
      </c>
      <c r="B71" t="s">
        <v>2419</v>
      </c>
      <c r="C71" t="s">
        <v>2420</v>
      </c>
      <c r="D71" t="s">
        <v>2421</v>
      </c>
      <c r="E71" t="s">
        <v>2279</v>
      </c>
      <c r="F71">
        <v>238</v>
      </c>
      <c r="G71" t="s">
        <v>2280</v>
      </c>
      <c r="I71" s="2" t="s">
        <v>2422</v>
      </c>
      <c r="J71" s="2">
        <v>376</v>
      </c>
      <c r="K71" s="3" t="s">
        <v>2423</v>
      </c>
      <c r="N71" s="5" t="s">
        <v>2424</v>
      </c>
      <c r="O71" s="5" t="s">
        <v>2425</v>
      </c>
      <c r="P71" t="s">
        <v>2426</v>
      </c>
    </row>
    <row r="72" spans="1:16">
      <c r="A72" t="s">
        <v>2427</v>
      </c>
      <c r="B72" t="s">
        <v>2428</v>
      </c>
      <c r="C72" t="s">
        <v>2429</v>
      </c>
      <c r="D72" t="s">
        <v>2430</v>
      </c>
      <c r="E72" t="s">
        <v>2207</v>
      </c>
      <c r="F72">
        <v>208</v>
      </c>
      <c r="G72" t="s">
        <v>2208</v>
      </c>
      <c r="I72" s="2" t="s">
        <v>2431</v>
      </c>
      <c r="J72" s="2">
        <v>0</v>
      </c>
      <c r="K72" s="3" t="s">
        <v>2432</v>
      </c>
      <c r="N72" s="5" t="s">
        <v>2433</v>
      </c>
      <c r="O72" s="5" t="s">
        <v>2434</v>
      </c>
      <c r="P72" t="s">
        <v>2435</v>
      </c>
    </row>
    <row r="73" spans="1:16">
      <c r="A73" t="s">
        <v>2436</v>
      </c>
      <c r="B73" t="s">
        <v>2437</v>
      </c>
      <c r="C73" t="s">
        <v>2438</v>
      </c>
      <c r="D73" t="s">
        <v>2439</v>
      </c>
      <c r="E73" t="s">
        <v>2270</v>
      </c>
      <c r="F73">
        <v>242</v>
      </c>
      <c r="G73" t="s">
        <v>2271</v>
      </c>
      <c r="I73" s="2" t="s">
        <v>2440</v>
      </c>
      <c r="J73" s="2">
        <v>356</v>
      </c>
      <c r="K73" s="3" t="s">
        <v>2441</v>
      </c>
    </row>
    <row r="74" spans="1:16">
      <c r="A74" t="s">
        <v>2442</v>
      </c>
      <c r="B74" t="s">
        <v>2443</v>
      </c>
      <c r="C74" t="s">
        <v>2444</v>
      </c>
      <c r="D74" t="s">
        <v>2445</v>
      </c>
      <c r="E74" t="s">
        <v>1743</v>
      </c>
      <c r="F74">
        <v>978</v>
      </c>
      <c r="G74" t="s">
        <v>1744</v>
      </c>
      <c r="I74" s="2" t="s">
        <v>2446</v>
      </c>
      <c r="J74" s="2">
        <v>368</v>
      </c>
      <c r="K74" s="3" t="s">
        <v>2447</v>
      </c>
    </row>
    <row r="75" spans="1:16">
      <c r="A75" t="s">
        <v>2448</v>
      </c>
      <c r="B75" t="s">
        <v>2449</v>
      </c>
      <c r="C75" t="s">
        <v>2450</v>
      </c>
      <c r="D75" t="s">
        <v>2451</v>
      </c>
      <c r="E75" t="s">
        <v>1743</v>
      </c>
      <c r="F75">
        <v>978</v>
      </c>
      <c r="G75" t="s">
        <v>1744</v>
      </c>
      <c r="I75" s="2" t="s">
        <v>2452</v>
      </c>
      <c r="J75" s="2">
        <v>364</v>
      </c>
      <c r="K75" s="3" t="s">
        <v>2453</v>
      </c>
    </row>
    <row r="76" spans="1:16">
      <c r="A76" t="s">
        <v>2454</v>
      </c>
      <c r="B76" t="s">
        <v>2455</v>
      </c>
      <c r="C76" t="s">
        <v>2456</v>
      </c>
      <c r="D76" t="s">
        <v>2457</v>
      </c>
      <c r="E76" t="s">
        <v>1743</v>
      </c>
      <c r="F76">
        <v>978</v>
      </c>
      <c r="G76" t="s">
        <v>1744</v>
      </c>
      <c r="I76" s="2" t="s">
        <v>2458</v>
      </c>
      <c r="J76" s="2">
        <v>352</v>
      </c>
      <c r="K76" s="3" t="s">
        <v>2459</v>
      </c>
    </row>
    <row r="77" spans="1:16">
      <c r="A77" t="s">
        <v>2460</v>
      </c>
      <c r="B77" t="s">
        <v>2461</v>
      </c>
      <c r="C77" t="s">
        <v>2462</v>
      </c>
      <c r="D77" t="s">
        <v>2463</v>
      </c>
      <c r="E77" t="s">
        <v>1743</v>
      </c>
      <c r="F77">
        <v>978</v>
      </c>
      <c r="G77" t="s">
        <v>1744</v>
      </c>
      <c r="I77" s="2" t="s">
        <v>2464</v>
      </c>
      <c r="J77" s="2">
        <v>0</v>
      </c>
      <c r="K77" s="3" t="s">
        <v>2465</v>
      </c>
    </row>
    <row r="78" spans="1:16">
      <c r="A78" t="s">
        <v>2466</v>
      </c>
      <c r="B78" t="s">
        <v>2467</v>
      </c>
      <c r="C78" t="s">
        <v>2468</v>
      </c>
      <c r="D78" t="s">
        <v>2469</v>
      </c>
      <c r="E78" t="s">
        <v>1743</v>
      </c>
      <c r="F78">
        <v>978</v>
      </c>
      <c r="G78" t="s">
        <v>1744</v>
      </c>
      <c r="I78" s="2" t="s">
        <v>2470</v>
      </c>
      <c r="J78" s="2">
        <v>388</v>
      </c>
      <c r="K78" s="3" t="s">
        <v>2471</v>
      </c>
    </row>
    <row r="79" spans="1:16">
      <c r="A79" t="s">
        <v>2472</v>
      </c>
      <c r="B79" t="s">
        <v>2473</v>
      </c>
      <c r="C79" t="s">
        <v>2474</v>
      </c>
      <c r="D79" t="s">
        <v>2475</v>
      </c>
      <c r="E79" t="s">
        <v>2140</v>
      </c>
      <c r="F79">
        <v>950</v>
      </c>
      <c r="G79" t="s">
        <v>2141</v>
      </c>
      <c r="I79" s="2" t="s">
        <v>2476</v>
      </c>
      <c r="J79" s="2">
        <v>400</v>
      </c>
      <c r="K79" s="3" t="s">
        <v>2477</v>
      </c>
    </row>
    <row r="80" spans="1:16">
      <c r="A80" t="s">
        <v>2478</v>
      </c>
      <c r="B80" t="s">
        <v>2479</v>
      </c>
      <c r="C80" t="s">
        <v>2480</v>
      </c>
      <c r="D80" t="s">
        <v>2481</v>
      </c>
      <c r="E80" t="s">
        <v>2332</v>
      </c>
      <c r="F80">
        <v>270</v>
      </c>
      <c r="G80" t="s">
        <v>2333</v>
      </c>
      <c r="I80" s="2" t="s">
        <v>2482</v>
      </c>
      <c r="J80" s="2">
        <v>392</v>
      </c>
      <c r="K80" s="3" t="s">
        <v>2483</v>
      </c>
    </row>
    <row r="81" spans="1:11">
      <c r="A81" t="s">
        <v>2484</v>
      </c>
      <c r="B81" t="s">
        <v>2485</v>
      </c>
      <c r="C81" t="s">
        <v>2486</v>
      </c>
      <c r="D81" t="s">
        <v>2487</v>
      </c>
      <c r="E81" t="s">
        <v>2296</v>
      </c>
      <c r="F81">
        <v>981</v>
      </c>
      <c r="G81" t="s">
        <v>2297</v>
      </c>
      <c r="I81" s="2" t="s">
        <v>2488</v>
      </c>
      <c r="J81" s="2">
        <v>404</v>
      </c>
      <c r="K81" s="3" t="s">
        <v>2489</v>
      </c>
    </row>
    <row r="82" spans="1:11">
      <c r="A82" t="s">
        <v>2490</v>
      </c>
      <c r="B82" t="s">
        <v>2491</v>
      </c>
      <c r="C82" t="s">
        <v>2492</v>
      </c>
      <c r="D82" t="s">
        <v>2493</v>
      </c>
      <c r="E82" t="s">
        <v>1743</v>
      </c>
      <c r="F82">
        <v>978</v>
      </c>
      <c r="G82" t="s">
        <v>1744</v>
      </c>
      <c r="I82" s="2" t="s">
        <v>2494</v>
      </c>
      <c r="J82" s="2">
        <v>417</v>
      </c>
      <c r="K82" s="3" t="s">
        <v>2495</v>
      </c>
    </row>
    <row r="83" spans="1:11">
      <c r="A83" t="s">
        <v>2496</v>
      </c>
      <c r="B83" t="s">
        <v>2497</v>
      </c>
      <c r="C83" t="s">
        <v>2498</v>
      </c>
      <c r="D83" t="s">
        <v>2499</v>
      </c>
      <c r="E83" t="s">
        <v>2314</v>
      </c>
      <c r="F83">
        <v>936</v>
      </c>
      <c r="G83" t="s">
        <v>2315</v>
      </c>
      <c r="I83" s="2" t="s">
        <v>2130</v>
      </c>
      <c r="J83" s="2">
        <v>116</v>
      </c>
      <c r="K83" s="3" t="s">
        <v>2131</v>
      </c>
    </row>
    <row r="84" spans="1:11">
      <c r="A84" t="s">
        <v>2500</v>
      </c>
      <c r="B84" t="s">
        <v>2501</v>
      </c>
      <c r="C84" t="s">
        <v>2502</v>
      </c>
      <c r="D84" t="s">
        <v>2503</v>
      </c>
      <c r="E84" t="s">
        <v>2323</v>
      </c>
      <c r="F84">
        <v>292</v>
      </c>
      <c r="G84" t="s">
        <v>2324</v>
      </c>
      <c r="I84" s="2" t="s">
        <v>2241</v>
      </c>
      <c r="J84" s="2">
        <v>174</v>
      </c>
      <c r="K84" s="3" t="s">
        <v>2242</v>
      </c>
    </row>
    <row r="85" spans="1:11">
      <c r="A85" t="s">
        <v>2504</v>
      </c>
      <c r="B85" t="s">
        <v>2505</v>
      </c>
      <c r="C85" t="s">
        <v>2506</v>
      </c>
      <c r="D85" t="s">
        <v>2507</v>
      </c>
      <c r="E85" t="s">
        <v>1743</v>
      </c>
      <c r="F85">
        <v>978</v>
      </c>
      <c r="G85" t="s">
        <v>1744</v>
      </c>
      <c r="I85" s="2" t="s">
        <v>2508</v>
      </c>
      <c r="J85" s="2">
        <v>408</v>
      </c>
      <c r="K85" s="3" t="s">
        <v>2509</v>
      </c>
    </row>
    <row r="86" spans="1:11">
      <c r="A86" t="s">
        <v>2510</v>
      </c>
      <c r="B86" t="s">
        <v>2511</v>
      </c>
      <c r="C86" t="s">
        <v>2512</v>
      </c>
      <c r="D86" t="s">
        <v>2513</v>
      </c>
      <c r="E86" t="s">
        <v>2207</v>
      </c>
      <c r="F86">
        <v>208</v>
      </c>
      <c r="G86" t="s">
        <v>2208</v>
      </c>
      <c r="I86" s="2" t="s">
        <v>2514</v>
      </c>
      <c r="J86" s="2">
        <v>410</v>
      </c>
      <c r="K86" s="3" t="s">
        <v>2515</v>
      </c>
    </row>
    <row r="87" spans="1:11">
      <c r="A87" t="s">
        <v>2516</v>
      </c>
      <c r="B87" t="s">
        <v>2517</v>
      </c>
      <c r="C87" t="s">
        <v>2518</v>
      </c>
      <c r="D87" t="s">
        <v>2519</v>
      </c>
      <c r="E87" t="s">
        <v>1817</v>
      </c>
      <c r="F87">
        <v>951</v>
      </c>
      <c r="G87" t="s">
        <v>1818</v>
      </c>
      <c r="I87" s="2" t="s">
        <v>2520</v>
      </c>
      <c r="J87" s="2">
        <v>414</v>
      </c>
      <c r="K87" s="3" t="s">
        <v>2521</v>
      </c>
    </row>
    <row r="88" spans="1:11">
      <c r="A88" t="s">
        <v>2522</v>
      </c>
      <c r="B88" t="s">
        <v>2523</v>
      </c>
      <c r="C88" t="s">
        <v>2524</v>
      </c>
      <c r="D88" t="s">
        <v>2525</v>
      </c>
      <c r="E88" t="s">
        <v>1743</v>
      </c>
      <c r="F88">
        <v>978</v>
      </c>
      <c r="G88" t="s">
        <v>1744</v>
      </c>
      <c r="I88" s="2" t="s">
        <v>2171</v>
      </c>
      <c r="J88" s="2">
        <v>136</v>
      </c>
      <c r="K88" s="3" t="s">
        <v>2172</v>
      </c>
    </row>
    <row r="89" spans="1:11">
      <c r="A89" t="s">
        <v>2526</v>
      </c>
      <c r="B89" t="s">
        <v>2527</v>
      </c>
      <c r="C89" t="s">
        <v>2528</v>
      </c>
      <c r="D89" t="s">
        <v>2529</v>
      </c>
      <c r="E89" t="s">
        <v>1714</v>
      </c>
      <c r="F89">
        <v>840</v>
      </c>
      <c r="G89" t="s">
        <v>1715</v>
      </c>
      <c r="I89" s="2" t="s">
        <v>2530</v>
      </c>
      <c r="J89" s="2">
        <v>398</v>
      </c>
      <c r="K89" s="3" t="s">
        <v>2531</v>
      </c>
    </row>
    <row r="90" spans="1:11">
      <c r="A90" t="s">
        <v>2532</v>
      </c>
      <c r="B90" t="s">
        <v>2533</v>
      </c>
      <c r="C90" t="s">
        <v>2534</v>
      </c>
      <c r="D90" t="s">
        <v>2535</v>
      </c>
      <c r="E90" t="s">
        <v>2350</v>
      </c>
      <c r="F90">
        <v>320</v>
      </c>
      <c r="G90" t="s">
        <v>2351</v>
      </c>
      <c r="I90" s="2" t="s">
        <v>2536</v>
      </c>
      <c r="J90" s="2">
        <v>418</v>
      </c>
      <c r="K90" s="3" t="s">
        <v>2537</v>
      </c>
    </row>
    <row r="91" spans="1:11">
      <c r="A91" t="s">
        <v>2538</v>
      </c>
      <c r="B91" t="s">
        <v>2539</v>
      </c>
      <c r="C91" t="s">
        <v>2540</v>
      </c>
      <c r="D91" t="s">
        <v>2541</v>
      </c>
      <c r="E91" t="s">
        <v>2305</v>
      </c>
      <c r="F91">
        <v>0</v>
      </c>
      <c r="G91" t="s">
        <v>2306</v>
      </c>
      <c r="I91" s="2" t="s">
        <v>2542</v>
      </c>
      <c r="J91" s="2">
        <v>422</v>
      </c>
      <c r="K91" s="3" t="s">
        <v>2543</v>
      </c>
    </row>
    <row r="92" spans="1:11">
      <c r="A92" t="s">
        <v>2544</v>
      </c>
      <c r="B92" t="s">
        <v>2545</v>
      </c>
      <c r="C92" t="s">
        <v>2546</v>
      </c>
      <c r="D92" t="s">
        <v>2547</v>
      </c>
      <c r="E92" t="s">
        <v>2341</v>
      </c>
      <c r="F92">
        <v>324</v>
      </c>
      <c r="G92" t="s">
        <v>2342</v>
      </c>
      <c r="I92" s="2" t="s">
        <v>2548</v>
      </c>
      <c r="J92" s="2">
        <v>144</v>
      </c>
      <c r="K92" s="3" t="s">
        <v>2549</v>
      </c>
    </row>
    <row r="93" spans="1:11">
      <c r="A93" t="s">
        <v>2550</v>
      </c>
      <c r="B93" t="s">
        <v>2551</v>
      </c>
      <c r="C93" t="s">
        <v>2552</v>
      </c>
      <c r="D93" t="s">
        <v>2553</v>
      </c>
      <c r="E93" t="s">
        <v>2004</v>
      </c>
      <c r="F93">
        <v>952</v>
      </c>
      <c r="G93" t="s">
        <v>2005</v>
      </c>
      <c r="I93" s="2" t="s">
        <v>2554</v>
      </c>
      <c r="J93" s="2">
        <v>430</v>
      </c>
      <c r="K93" s="3" t="s">
        <v>2555</v>
      </c>
    </row>
    <row r="94" spans="1:11">
      <c r="A94" t="s">
        <v>2556</v>
      </c>
      <c r="B94" t="s">
        <v>2557</v>
      </c>
      <c r="C94" t="s">
        <v>2558</v>
      </c>
      <c r="D94" t="s">
        <v>2559</v>
      </c>
      <c r="E94" t="s">
        <v>2359</v>
      </c>
      <c r="F94">
        <v>328</v>
      </c>
      <c r="G94" t="s">
        <v>2360</v>
      </c>
      <c r="I94" s="2" t="s">
        <v>2560</v>
      </c>
      <c r="J94" s="2">
        <v>426</v>
      </c>
      <c r="K94" s="3" t="s">
        <v>2561</v>
      </c>
    </row>
    <row r="95" spans="1:11">
      <c r="A95" t="s">
        <v>2562</v>
      </c>
      <c r="B95" t="s">
        <v>2563</v>
      </c>
      <c r="C95" t="s">
        <v>2564</v>
      </c>
      <c r="D95" t="s">
        <v>2565</v>
      </c>
      <c r="E95" t="s">
        <v>2393</v>
      </c>
      <c r="F95">
        <v>332</v>
      </c>
      <c r="G95" t="s">
        <v>2394</v>
      </c>
      <c r="I95" s="2" t="s">
        <v>2566</v>
      </c>
      <c r="J95" s="2">
        <v>434</v>
      </c>
      <c r="K95" s="3" t="s">
        <v>2567</v>
      </c>
    </row>
    <row r="96" spans="1:11">
      <c r="A96" t="s">
        <v>2568</v>
      </c>
      <c r="B96" t="s">
        <v>2569</v>
      </c>
      <c r="C96" t="s">
        <v>2570</v>
      </c>
      <c r="D96" t="s">
        <v>2571</v>
      </c>
      <c r="I96" s="2" t="s">
        <v>2572</v>
      </c>
      <c r="J96" s="2">
        <v>504</v>
      </c>
      <c r="K96" s="3" t="s">
        <v>2573</v>
      </c>
    </row>
    <row r="97" spans="1:11">
      <c r="A97" t="s">
        <v>2574</v>
      </c>
      <c r="B97" t="s">
        <v>2575</v>
      </c>
      <c r="C97" t="s">
        <v>2576</v>
      </c>
      <c r="D97" t="s">
        <v>2577</v>
      </c>
      <c r="E97" t="s">
        <v>2377</v>
      </c>
      <c r="F97">
        <v>340</v>
      </c>
      <c r="G97" t="s">
        <v>2378</v>
      </c>
      <c r="I97" s="2" t="s">
        <v>2578</v>
      </c>
      <c r="J97" s="2">
        <v>498</v>
      </c>
      <c r="K97" s="3" t="s">
        <v>2579</v>
      </c>
    </row>
    <row r="98" spans="1:11">
      <c r="A98" t="s">
        <v>2580</v>
      </c>
      <c r="B98" t="s">
        <v>2581</v>
      </c>
      <c r="C98" t="s">
        <v>2582</v>
      </c>
      <c r="D98" t="s">
        <v>2583</v>
      </c>
      <c r="E98" t="s">
        <v>2368</v>
      </c>
      <c r="F98">
        <v>344</v>
      </c>
      <c r="G98" t="s">
        <v>2369</v>
      </c>
      <c r="I98" s="2" t="s">
        <v>2584</v>
      </c>
      <c r="J98" s="2">
        <v>969</v>
      </c>
      <c r="K98" s="3" t="s">
        <v>2585</v>
      </c>
    </row>
    <row r="99" spans="1:11">
      <c r="A99" t="s">
        <v>2586</v>
      </c>
      <c r="B99" t="s">
        <v>2587</v>
      </c>
      <c r="C99" t="s">
        <v>2588</v>
      </c>
      <c r="D99" t="s">
        <v>2589</v>
      </c>
      <c r="E99" t="s">
        <v>2404</v>
      </c>
      <c r="F99">
        <v>348</v>
      </c>
      <c r="G99" t="s">
        <v>2405</v>
      </c>
      <c r="I99" s="2" t="s">
        <v>2590</v>
      </c>
      <c r="J99" s="2">
        <v>807</v>
      </c>
      <c r="K99" s="3" t="s">
        <v>2591</v>
      </c>
    </row>
    <row r="100" spans="1:11">
      <c r="A100" t="s">
        <v>2592</v>
      </c>
      <c r="B100" t="s">
        <v>2593</v>
      </c>
      <c r="C100" t="s">
        <v>2594</v>
      </c>
      <c r="D100" t="s">
        <v>2595</v>
      </c>
      <c r="E100" t="s">
        <v>2458</v>
      </c>
      <c r="F100">
        <v>352</v>
      </c>
      <c r="G100" t="s">
        <v>2459</v>
      </c>
      <c r="I100" s="2" t="s">
        <v>2596</v>
      </c>
      <c r="J100" s="2">
        <v>104</v>
      </c>
      <c r="K100" s="3" t="s">
        <v>2597</v>
      </c>
    </row>
    <row r="101" spans="1:11">
      <c r="A101" t="s">
        <v>2598</v>
      </c>
      <c r="B101" t="s">
        <v>2599</v>
      </c>
      <c r="C101" t="s">
        <v>2600</v>
      </c>
      <c r="D101" t="s">
        <v>2601</v>
      </c>
      <c r="E101" t="s">
        <v>2440</v>
      </c>
      <c r="F101">
        <v>356</v>
      </c>
      <c r="G101" t="s">
        <v>2441</v>
      </c>
      <c r="I101" s="2" t="s">
        <v>2602</v>
      </c>
      <c r="J101" s="2">
        <v>496</v>
      </c>
      <c r="K101" s="3" t="s">
        <v>2603</v>
      </c>
    </row>
    <row r="102" spans="1:11">
      <c r="A102" t="s">
        <v>2604</v>
      </c>
      <c r="B102" t="s">
        <v>2605</v>
      </c>
      <c r="C102" t="s">
        <v>2606</v>
      </c>
      <c r="D102" t="s">
        <v>2607</v>
      </c>
      <c r="E102" t="s">
        <v>2413</v>
      </c>
      <c r="F102">
        <v>360</v>
      </c>
      <c r="G102" t="s">
        <v>2414</v>
      </c>
      <c r="I102" s="2" t="s">
        <v>2608</v>
      </c>
      <c r="J102" s="2">
        <v>446</v>
      </c>
      <c r="K102" s="3" t="s">
        <v>2609</v>
      </c>
    </row>
    <row r="103" spans="1:11">
      <c r="A103" t="s">
        <v>2610</v>
      </c>
      <c r="B103" t="s">
        <v>2611</v>
      </c>
      <c r="C103" t="s">
        <v>2612</v>
      </c>
      <c r="D103" t="s">
        <v>2613</v>
      </c>
      <c r="E103" t="s">
        <v>2452</v>
      </c>
      <c r="F103">
        <v>364</v>
      </c>
      <c r="G103" t="s">
        <v>2453</v>
      </c>
      <c r="I103" s="2" t="s">
        <v>2614</v>
      </c>
      <c r="J103" s="2">
        <v>478</v>
      </c>
      <c r="K103" s="3" t="s">
        <v>2615</v>
      </c>
    </row>
    <row r="104" spans="1:11">
      <c r="A104" t="s">
        <v>2616</v>
      </c>
      <c r="B104" t="s">
        <v>2617</v>
      </c>
      <c r="C104" t="s">
        <v>2618</v>
      </c>
      <c r="D104" t="s">
        <v>2619</v>
      </c>
      <c r="E104" t="s">
        <v>2446</v>
      </c>
      <c r="F104">
        <v>368</v>
      </c>
      <c r="G104" t="s">
        <v>2447</v>
      </c>
      <c r="I104" s="2" t="s">
        <v>2620</v>
      </c>
      <c r="J104" s="2">
        <v>480</v>
      </c>
      <c r="K104" s="3" t="s">
        <v>2621</v>
      </c>
    </row>
    <row r="105" spans="1:11">
      <c r="A105" t="s">
        <v>2622</v>
      </c>
      <c r="B105" t="s">
        <v>2623</v>
      </c>
      <c r="C105" t="s">
        <v>2624</v>
      </c>
      <c r="D105" t="s">
        <v>2625</v>
      </c>
      <c r="E105" t="s">
        <v>1743</v>
      </c>
      <c r="F105">
        <v>978</v>
      </c>
      <c r="G105" t="s">
        <v>1744</v>
      </c>
      <c r="I105" s="2" t="s">
        <v>2626</v>
      </c>
      <c r="J105" s="2">
        <v>462</v>
      </c>
      <c r="K105" s="3" t="s">
        <v>2627</v>
      </c>
    </row>
    <row r="106" spans="1:11">
      <c r="A106" t="s">
        <v>2628</v>
      </c>
      <c r="B106" t="s">
        <v>2629</v>
      </c>
      <c r="C106" t="s">
        <v>2630</v>
      </c>
      <c r="D106" t="s">
        <v>2631</v>
      </c>
      <c r="E106" t="s">
        <v>2431</v>
      </c>
      <c r="F106">
        <v>0</v>
      </c>
      <c r="G106" t="s">
        <v>2432</v>
      </c>
      <c r="I106" s="2" t="s">
        <v>2632</v>
      </c>
      <c r="J106" s="2">
        <v>454</v>
      </c>
      <c r="K106" s="3" t="s">
        <v>2633</v>
      </c>
    </row>
    <row r="107" spans="1:11">
      <c r="A107" t="s">
        <v>2634</v>
      </c>
      <c r="B107" t="s">
        <v>2635</v>
      </c>
      <c r="C107" t="s">
        <v>2636</v>
      </c>
      <c r="D107" t="s">
        <v>2637</v>
      </c>
      <c r="E107" t="s">
        <v>2422</v>
      </c>
      <c r="F107">
        <v>376</v>
      </c>
      <c r="G107" t="s">
        <v>2423</v>
      </c>
      <c r="I107" s="2" t="s">
        <v>2638</v>
      </c>
      <c r="J107" s="2">
        <v>484</v>
      </c>
      <c r="K107" s="3" t="s">
        <v>2639</v>
      </c>
    </row>
    <row r="108" spans="1:11">
      <c r="A108" t="s">
        <v>2640</v>
      </c>
      <c r="B108" t="s">
        <v>2641</v>
      </c>
      <c r="C108" t="s">
        <v>2642</v>
      </c>
      <c r="D108" t="s">
        <v>2643</v>
      </c>
      <c r="E108" t="s">
        <v>1743</v>
      </c>
      <c r="F108">
        <v>978</v>
      </c>
      <c r="G108" t="s">
        <v>1744</v>
      </c>
      <c r="I108" s="2" t="s">
        <v>2644</v>
      </c>
      <c r="J108" s="2">
        <v>458</v>
      </c>
      <c r="K108" s="3" t="s">
        <v>2645</v>
      </c>
    </row>
    <row r="109" spans="1:11">
      <c r="A109" t="s">
        <v>2646</v>
      </c>
      <c r="B109" t="s">
        <v>2647</v>
      </c>
      <c r="C109" t="s">
        <v>2648</v>
      </c>
      <c r="D109" t="s">
        <v>2649</v>
      </c>
      <c r="E109" t="s">
        <v>2470</v>
      </c>
      <c r="F109">
        <v>388</v>
      </c>
      <c r="G109" t="s">
        <v>2471</v>
      </c>
      <c r="I109" s="2" t="s">
        <v>2650</v>
      </c>
      <c r="J109" s="2">
        <v>943</v>
      </c>
      <c r="K109" s="3" t="s">
        <v>2651</v>
      </c>
    </row>
    <row r="110" spans="1:11">
      <c r="A110" t="s">
        <v>2652</v>
      </c>
      <c r="B110" t="s">
        <v>2653</v>
      </c>
      <c r="C110" t="s">
        <v>2654</v>
      </c>
      <c r="D110" t="s">
        <v>2655</v>
      </c>
      <c r="E110" t="s">
        <v>2482</v>
      </c>
      <c r="F110">
        <v>392</v>
      </c>
      <c r="G110" t="s">
        <v>2483</v>
      </c>
      <c r="I110" s="2" t="s">
        <v>2656</v>
      </c>
      <c r="J110" s="2">
        <v>516</v>
      </c>
      <c r="K110" s="3" t="s">
        <v>2657</v>
      </c>
    </row>
    <row r="111" spans="1:11">
      <c r="A111" t="s">
        <v>2658</v>
      </c>
      <c r="B111" t="s">
        <v>2659</v>
      </c>
      <c r="C111" t="s">
        <v>2660</v>
      </c>
      <c r="D111" t="s">
        <v>2661</v>
      </c>
      <c r="E111" t="s">
        <v>2464</v>
      </c>
      <c r="F111">
        <v>0</v>
      </c>
      <c r="G111" t="s">
        <v>2465</v>
      </c>
      <c r="I111" s="2" t="s">
        <v>2662</v>
      </c>
      <c r="J111" s="2">
        <v>566</v>
      </c>
      <c r="K111" s="3" t="s">
        <v>2663</v>
      </c>
    </row>
    <row r="112" spans="1:11">
      <c r="A112" t="s">
        <v>2664</v>
      </c>
      <c r="B112" t="s">
        <v>2665</v>
      </c>
      <c r="C112" t="s">
        <v>2666</v>
      </c>
      <c r="D112" t="s">
        <v>2667</v>
      </c>
      <c r="E112" t="s">
        <v>2476</v>
      </c>
      <c r="F112">
        <v>400</v>
      </c>
      <c r="G112" t="s">
        <v>2477</v>
      </c>
      <c r="I112" s="2" t="s">
        <v>2668</v>
      </c>
      <c r="J112" s="2">
        <v>558</v>
      </c>
      <c r="K112" s="3" t="s">
        <v>2669</v>
      </c>
    </row>
    <row r="113" spans="1:11">
      <c r="A113" t="s">
        <v>2670</v>
      </c>
      <c r="B113" t="s">
        <v>2671</v>
      </c>
      <c r="C113" t="s">
        <v>2672</v>
      </c>
      <c r="D113" t="s">
        <v>2673</v>
      </c>
      <c r="E113" t="s">
        <v>2530</v>
      </c>
      <c r="F113">
        <v>398</v>
      </c>
      <c r="G113" t="s">
        <v>2531</v>
      </c>
      <c r="I113" s="2" t="s">
        <v>2674</v>
      </c>
      <c r="J113" s="2">
        <v>578</v>
      </c>
      <c r="K113" s="3" t="s">
        <v>2675</v>
      </c>
    </row>
    <row r="114" spans="1:11">
      <c r="A114" t="s">
        <v>2676</v>
      </c>
      <c r="B114" t="s">
        <v>2677</v>
      </c>
      <c r="C114" t="s">
        <v>2678</v>
      </c>
      <c r="D114" t="s">
        <v>2679</v>
      </c>
      <c r="E114" t="s">
        <v>2488</v>
      </c>
      <c r="F114">
        <v>404</v>
      </c>
      <c r="G114" t="s">
        <v>2489</v>
      </c>
      <c r="I114" s="2" t="s">
        <v>2680</v>
      </c>
      <c r="J114" s="2">
        <v>524</v>
      </c>
      <c r="K114" s="3" t="s">
        <v>2681</v>
      </c>
    </row>
    <row r="115" spans="1:11">
      <c r="A115" t="s">
        <v>2682</v>
      </c>
      <c r="B115" t="s">
        <v>2683</v>
      </c>
      <c r="C115" t="s">
        <v>2684</v>
      </c>
      <c r="D115" t="s">
        <v>2685</v>
      </c>
      <c r="I115" s="2" t="s">
        <v>2686</v>
      </c>
      <c r="J115" s="2">
        <v>554</v>
      </c>
      <c r="K115" s="3" t="s">
        <v>2687</v>
      </c>
    </row>
    <row r="116" spans="1:11">
      <c r="A116" t="s">
        <v>2688</v>
      </c>
      <c r="B116" t="s">
        <v>2689</v>
      </c>
      <c r="C116" t="s">
        <v>2690</v>
      </c>
      <c r="D116" t="s">
        <v>2691</v>
      </c>
      <c r="E116" t="s">
        <v>2508</v>
      </c>
      <c r="F116">
        <v>408</v>
      </c>
      <c r="G116" t="s">
        <v>2509</v>
      </c>
      <c r="I116" s="2" t="s">
        <v>2692</v>
      </c>
      <c r="J116" s="2">
        <v>512</v>
      </c>
      <c r="K116" s="3" t="s">
        <v>2693</v>
      </c>
    </row>
    <row r="117" spans="1:11">
      <c r="A117" t="s">
        <v>2694</v>
      </c>
      <c r="B117" t="s">
        <v>2695</v>
      </c>
      <c r="C117" t="s">
        <v>2696</v>
      </c>
      <c r="D117" t="s">
        <v>2697</v>
      </c>
      <c r="E117" t="s">
        <v>2514</v>
      </c>
      <c r="F117">
        <v>410</v>
      </c>
      <c r="G117" t="s">
        <v>2515</v>
      </c>
      <c r="I117" s="2" t="s">
        <v>2698</v>
      </c>
      <c r="J117" s="2">
        <v>590</v>
      </c>
      <c r="K117" s="3" t="s">
        <v>2699</v>
      </c>
    </row>
    <row r="118" spans="1:11">
      <c r="A118" t="s">
        <v>2700</v>
      </c>
      <c r="B118" t="s">
        <v>2701</v>
      </c>
      <c r="C118" t="s">
        <v>2702</v>
      </c>
      <c r="D118" t="s">
        <v>2703</v>
      </c>
      <c r="E118" t="s">
        <v>1743</v>
      </c>
      <c r="F118">
        <v>978</v>
      </c>
      <c r="G118" t="s">
        <v>1744</v>
      </c>
      <c r="I118" s="2" t="s">
        <v>2704</v>
      </c>
      <c r="J118" s="2">
        <v>604</v>
      </c>
      <c r="K118" s="3" t="s">
        <v>2705</v>
      </c>
    </row>
    <row r="119" spans="1:11">
      <c r="A119" t="s">
        <v>2706</v>
      </c>
      <c r="B119" t="s">
        <v>2707</v>
      </c>
      <c r="C119" t="s">
        <v>2708</v>
      </c>
      <c r="D119" t="s">
        <v>2709</v>
      </c>
      <c r="E119" t="s">
        <v>2520</v>
      </c>
      <c r="F119">
        <v>414</v>
      </c>
      <c r="G119" t="s">
        <v>2521</v>
      </c>
      <c r="I119" s="2" t="s">
        <v>2710</v>
      </c>
      <c r="J119" s="2">
        <v>598</v>
      </c>
      <c r="K119" s="3" t="s">
        <v>2711</v>
      </c>
    </row>
    <row r="120" spans="1:11">
      <c r="A120" t="s">
        <v>2712</v>
      </c>
      <c r="B120" t="s">
        <v>2713</v>
      </c>
      <c r="C120" t="s">
        <v>2714</v>
      </c>
      <c r="D120" t="s">
        <v>2715</v>
      </c>
      <c r="E120" t="s">
        <v>2494</v>
      </c>
      <c r="F120">
        <v>417</v>
      </c>
      <c r="G120" t="s">
        <v>2495</v>
      </c>
      <c r="I120" s="2" t="s">
        <v>2716</v>
      </c>
      <c r="J120" s="2">
        <v>608</v>
      </c>
      <c r="K120" s="3" t="s">
        <v>2717</v>
      </c>
    </row>
    <row r="121" spans="1:11">
      <c r="A121" t="s">
        <v>2718</v>
      </c>
      <c r="B121" t="s">
        <v>2719</v>
      </c>
      <c r="C121" t="s">
        <v>2720</v>
      </c>
      <c r="D121" t="s">
        <v>2721</v>
      </c>
      <c r="E121" t="s">
        <v>2536</v>
      </c>
      <c r="F121">
        <v>418</v>
      </c>
      <c r="G121" t="s">
        <v>2537</v>
      </c>
      <c r="I121" s="2" t="s">
        <v>2722</v>
      </c>
      <c r="J121" s="2">
        <v>586</v>
      </c>
      <c r="K121" s="3" t="s">
        <v>2723</v>
      </c>
    </row>
    <row r="122" spans="1:11">
      <c r="A122" t="s">
        <v>2724</v>
      </c>
      <c r="B122" t="s">
        <v>2725</v>
      </c>
      <c r="C122" t="s">
        <v>2726</v>
      </c>
      <c r="D122" t="s">
        <v>2727</v>
      </c>
      <c r="E122" t="s">
        <v>1743</v>
      </c>
      <c r="F122">
        <v>978</v>
      </c>
      <c r="G122" t="s">
        <v>1744</v>
      </c>
      <c r="I122" s="2" t="s">
        <v>2728</v>
      </c>
      <c r="J122" s="2">
        <v>985</v>
      </c>
      <c r="K122" s="3" t="s">
        <v>2729</v>
      </c>
    </row>
    <row r="123" spans="1:11">
      <c r="A123" t="s">
        <v>2730</v>
      </c>
      <c r="B123" t="s">
        <v>2731</v>
      </c>
      <c r="C123" t="s">
        <v>2732</v>
      </c>
      <c r="D123" t="s">
        <v>2733</v>
      </c>
      <c r="E123" t="s">
        <v>2542</v>
      </c>
      <c r="F123">
        <v>422</v>
      </c>
      <c r="G123" t="s">
        <v>2543</v>
      </c>
      <c r="I123" s="2" t="s">
        <v>2734</v>
      </c>
      <c r="J123" s="2">
        <v>600</v>
      </c>
      <c r="K123" s="3" t="s">
        <v>2735</v>
      </c>
    </row>
    <row r="124" spans="1:11">
      <c r="A124" t="s">
        <v>2736</v>
      </c>
      <c r="B124" t="s">
        <v>2737</v>
      </c>
      <c r="C124" t="s">
        <v>2738</v>
      </c>
      <c r="D124" t="s">
        <v>2739</v>
      </c>
      <c r="E124" t="s">
        <v>2560</v>
      </c>
      <c r="F124">
        <v>426</v>
      </c>
      <c r="G124" t="s">
        <v>2561</v>
      </c>
      <c r="I124" s="2" t="s">
        <v>2740</v>
      </c>
      <c r="J124" s="2">
        <v>634</v>
      </c>
      <c r="K124" s="3" t="s">
        <v>2741</v>
      </c>
    </row>
    <row r="125" spans="1:11">
      <c r="A125" t="s">
        <v>2742</v>
      </c>
      <c r="B125" t="s">
        <v>2743</v>
      </c>
      <c r="C125" t="s">
        <v>2744</v>
      </c>
      <c r="D125" t="s">
        <v>2745</v>
      </c>
      <c r="E125" t="s">
        <v>2554</v>
      </c>
      <c r="F125">
        <v>430</v>
      </c>
      <c r="G125" t="s">
        <v>2555</v>
      </c>
      <c r="I125" s="2" t="s">
        <v>2746</v>
      </c>
      <c r="J125" s="2">
        <v>946</v>
      </c>
      <c r="K125" s="3" t="s">
        <v>2747</v>
      </c>
    </row>
    <row r="126" spans="1:11">
      <c r="A126" t="s">
        <v>2748</v>
      </c>
      <c r="B126" t="s">
        <v>2749</v>
      </c>
      <c r="C126" t="s">
        <v>2750</v>
      </c>
      <c r="D126" t="s">
        <v>2751</v>
      </c>
      <c r="E126" t="s">
        <v>2566</v>
      </c>
      <c r="F126">
        <v>434</v>
      </c>
      <c r="G126" t="s">
        <v>2567</v>
      </c>
      <c r="I126" s="2" t="s">
        <v>2752</v>
      </c>
      <c r="J126" s="2">
        <v>941</v>
      </c>
      <c r="K126" s="3" t="s">
        <v>2753</v>
      </c>
    </row>
    <row r="127" spans="1:11">
      <c r="A127" t="s">
        <v>2754</v>
      </c>
      <c r="B127" t="s">
        <v>2755</v>
      </c>
      <c r="C127" t="s">
        <v>2756</v>
      </c>
      <c r="D127" t="s">
        <v>2757</v>
      </c>
      <c r="E127" t="s">
        <v>2121</v>
      </c>
      <c r="F127">
        <v>756</v>
      </c>
      <c r="G127" t="s">
        <v>2122</v>
      </c>
      <c r="I127" s="2" t="s">
        <v>2758</v>
      </c>
      <c r="J127" s="2">
        <v>643</v>
      </c>
      <c r="K127" s="3" t="s">
        <v>2759</v>
      </c>
    </row>
    <row r="128" spans="1:11">
      <c r="A128" t="s">
        <v>2760</v>
      </c>
      <c r="B128" t="s">
        <v>2761</v>
      </c>
      <c r="C128" t="s">
        <v>2762</v>
      </c>
      <c r="D128" t="s">
        <v>2763</v>
      </c>
      <c r="E128" t="s">
        <v>1743</v>
      </c>
      <c r="F128">
        <v>978</v>
      </c>
      <c r="G128" t="s">
        <v>1744</v>
      </c>
      <c r="I128" s="2" t="s">
        <v>2764</v>
      </c>
      <c r="J128" s="2">
        <v>646</v>
      </c>
      <c r="K128" s="3" t="s">
        <v>2765</v>
      </c>
    </row>
    <row r="129" spans="1:11">
      <c r="A129" t="s">
        <v>2766</v>
      </c>
      <c r="B129" t="s">
        <v>2767</v>
      </c>
      <c r="C129" t="s">
        <v>2768</v>
      </c>
      <c r="D129" t="s">
        <v>2769</v>
      </c>
      <c r="E129" t="s">
        <v>1743</v>
      </c>
      <c r="F129">
        <v>978</v>
      </c>
      <c r="G129" t="s">
        <v>1744</v>
      </c>
      <c r="I129" s="2" t="s">
        <v>2770</v>
      </c>
      <c r="J129" s="2">
        <v>682</v>
      </c>
      <c r="K129" s="3" t="s">
        <v>2771</v>
      </c>
    </row>
    <row r="130" spans="1:11">
      <c r="A130" t="s">
        <v>2772</v>
      </c>
      <c r="B130" t="s">
        <v>2773</v>
      </c>
      <c r="C130" t="s">
        <v>2774</v>
      </c>
      <c r="D130" t="s">
        <v>2775</v>
      </c>
      <c r="E130" t="s">
        <v>2608</v>
      </c>
      <c r="F130">
        <v>446</v>
      </c>
      <c r="G130" t="s">
        <v>2609</v>
      </c>
      <c r="I130" s="2" t="s">
        <v>2776</v>
      </c>
      <c r="J130" s="2">
        <v>90</v>
      </c>
      <c r="K130" s="3" t="s">
        <v>2777</v>
      </c>
    </row>
    <row r="131" spans="1:11">
      <c r="A131" t="s">
        <v>2778</v>
      </c>
      <c r="B131" t="s">
        <v>2779</v>
      </c>
      <c r="C131" t="s">
        <v>2590</v>
      </c>
      <c r="D131" t="s">
        <v>2780</v>
      </c>
      <c r="E131" t="s">
        <v>2590</v>
      </c>
      <c r="F131">
        <v>807</v>
      </c>
      <c r="G131" t="s">
        <v>2591</v>
      </c>
      <c r="I131" s="2" t="s">
        <v>2781</v>
      </c>
      <c r="J131" s="2">
        <v>690</v>
      </c>
      <c r="K131" s="3" t="s">
        <v>2782</v>
      </c>
    </row>
    <row r="132" spans="1:11">
      <c r="A132" t="s">
        <v>2783</v>
      </c>
      <c r="B132" t="s">
        <v>2784</v>
      </c>
      <c r="C132" t="s">
        <v>2785</v>
      </c>
      <c r="D132" t="s">
        <v>2786</v>
      </c>
      <c r="E132" t="s">
        <v>2584</v>
      </c>
      <c r="F132">
        <v>969</v>
      </c>
      <c r="G132" t="s">
        <v>2585</v>
      </c>
      <c r="I132" s="2" t="s">
        <v>2787</v>
      </c>
      <c r="J132" s="2">
        <v>938</v>
      </c>
      <c r="K132" s="3" t="s">
        <v>2788</v>
      </c>
    </row>
    <row r="133" spans="1:11">
      <c r="A133" t="s">
        <v>2789</v>
      </c>
      <c r="B133" t="s">
        <v>2790</v>
      </c>
      <c r="C133" t="s">
        <v>2791</v>
      </c>
      <c r="D133" t="s">
        <v>2792</v>
      </c>
      <c r="E133" t="s">
        <v>2632</v>
      </c>
      <c r="F133">
        <v>454</v>
      </c>
      <c r="G133" t="s">
        <v>2633</v>
      </c>
      <c r="I133" s="2" t="s">
        <v>2793</v>
      </c>
      <c r="J133" s="2">
        <v>752</v>
      </c>
      <c r="K133" s="3" t="s">
        <v>2794</v>
      </c>
    </row>
    <row r="134" spans="1:11">
      <c r="A134" t="s">
        <v>2795</v>
      </c>
      <c r="B134" t="s">
        <v>2796</v>
      </c>
      <c r="C134" t="s">
        <v>2797</v>
      </c>
      <c r="D134" t="s">
        <v>2798</v>
      </c>
      <c r="E134" t="s">
        <v>2644</v>
      </c>
      <c r="F134">
        <v>458</v>
      </c>
      <c r="G134" t="s">
        <v>2645</v>
      </c>
      <c r="I134" s="2" t="s">
        <v>2799</v>
      </c>
      <c r="J134" s="2">
        <v>702</v>
      </c>
      <c r="K134" s="3" t="s">
        <v>2800</v>
      </c>
    </row>
    <row r="135" spans="1:11">
      <c r="A135" t="s">
        <v>2801</v>
      </c>
      <c r="B135" t="s">
        <v>2802</v>
      </c>
      <c r="C135" t="s">
        <v>2803</v>
      </c>
      <c r="D135" t="s">
        <v>2804</v>
      </c>
      <c r="E135" t="s">
        <v>2626</v>
      </c>
      <c r="F135">
        <v>462</v>
      </c>
      <c r="G135" t="s">
        <v>2627</v>
      </c>
      <c r="I135" s="2" t="s">
        <v>2805</v>
      </c>
      <c r="J135" s="2">
        <v>654</v>
      </c>
      <c r="K135" s="3" t="s">
        <v>2806</v>
      </c>
    </row>
    <row r="136" spans="1:11">
      <c r="A136" t="s">
        <v>2807</v>
      </c>
      <c r="B136" t="s">
        <v>2808</v>
      </c>
      <c r="C136" t="s">
        <v>2809</v>
      </c>
      <c r="D136" t="s">
        <v>2810</v>
      </c>
      <c r="E136" t="s">
        <v>2004</v>
      </c>
      <c r="F136">
        <v>952</v>
      </c>
      <c r="G136" t="s">
        <v>2005</v>
      </c>
      <c r="I136" s="2" t="s">
        <v>2811</v>
      </c>
      <c r="J136" s="2">
        <v>694</v>
      </c>
      <c r="K136" s="3" t="s">
        <v>2812</v>
      </c>
    </row>
    <row r="137" spans="1:11">
      <c r="A137" t="s">
        <v>2813</v>
      </c>
      <c r="B137" t="s">
        <v>2814</v>
      </c>
      <c r="C137" t="s">
        <v>2815</v>
      </c>
      <c r="D137" t="s">
        <v>2816</v>
      </c>
      <c r="E137" t="s">
        <v>1743</v>
      </c>
      <c r="F137">
        <v>978</v>
      </c>
      <c r="G137" t="s">
        <v>1744</v>
      </c>
      <c r="I137" s="2" t="s">
        <v>2817</v>
      </c>
      <c r="J137" s="2">
        <v>706</v>
      </c>
      <c r="K137" s="3" t="s">
        <v>2818</v>
      </c>
    </row>
    <row r="138" spans="1:11">
      <c r="A138" t="s">
        <v>2819</v>
      </c>
      <c r="B138" t="s">
        <v>2820</v>
      </c>
      <c r="C138" t="s">
        <v>2821</v>
      </c>
      <c r="D138" t="s">
        <v>2822</v>
      </c>
      <c r="E138" t="s">
        <v>1714</v>
      </c>
      <c r="F138">
        <v>840</v>
      </c>
      <c r="G138" t="s">
        <v>1715</v>
      </c>
      <c r="I138" s="2" t="s">
        <v>2823</v>
      </c>
      <c r="J138" s="2">
        <v>968</v>
      </c>
      <c r="K138" s="3" t="s">
        <v>2824</v>
      </c>
    </row>
    <row r="139" spans="1:11">
      <c r="A139" t="s">
        <v>2825</v>
      </c>
      <c r="B139" t="s">
        <v>2826</v>
      </c>
      <c r="C139" t="s">
        <v>2827</v>
      </c>
      <c r="D139" t="s">
        <v>2828</v>
      </c>
      <c r="E139" t="s">
        <v>1743</v>
      </c>
      <c r="F139">
        <v>978</v>
      </c>
      <c r="G139" t="s">
        <v>1744</v>
      </c>
      <c r="I139" s="2" t="s">
        <v>2829</v>
      </c>
      <c r="J139" s="2">
        <v>728</v>
      </c>
      <c r="K139" s="3" t="s">
        <v>2830</v>
      </c>
    </row>
    <row r="140" spans="1:11">
      <c r="A140" t="s">
        <v>2831</v>
      </c>
      <c r="B140" t="s">
        <v>2832</v>
      </c>
      <c r="C140" t="s">
        <v>2833</v>
      </c>
      <c r="D140" t="s">
        <v>2834</v>
      </c>
      <c r="E140" t="s">
        <v>2614</v>
      </c>
      <c r="F140">
        <v>478</v>
      </c>
      <c r="G140" t="s">
        <v>2615</v>
      </c>
      <c r="I140" s="2" t="s">
        <v>2835</v>
      </c>
      <c r="J140" s="2">
        <v>678</v>
      </c>
      <c r="K140" s="3" t="s">
        <v>2836</v>
      </c>
    </row>
    <row r="141" spans="1:11">
      <c r="A141" t="s">
        <v>2837</v>
      </c>
      <c r="B141" t="s">
        <v>2838</v>
      </c>
      <c r="C141" t="s">
        <v>2839</v>
      </c>
      <c r="D141" t="s">
        <v>2840</v>
      </c>
      <c r="E141" t="s">
        <v>2620</v>
      </c>
      <c r="F141">
        <v>480</v>
      </c>
      <c r="G141" t="s">
        <v>2621</v>
      </c>
      <c r="I141" s="2" t="s">
        <v>2841</v>
      </c>
      <c r="J141" s="2">
        <v>760</v>
      </c>
      <c r="K141" s="3" t="s">
        <v>2842</v>
      </c>
    </row>
    <row r="142" spans="1:11">
      <c r="A142" t="s">
        <v>2843</v>
      </c>
      <c r="B142" t="s">
        <v>2844</v>
      </c>
      <c r="C142" t="s">
        <v>2845</v>
      </c>
      <c r="D142" t="s">
        <v>2846</v>
      </c>
      <c r="E142" t="s">
        <v>1743</v>
      </c>
      <c r="F142">
        <v>978</v>
      </c>
      <c r="G142" t="s">
        <v>1744</v>
      </c>
      <c r="I142" s="2" t="s">
        <v>2402</v>
      </c>
      <c r="J142" s="2">
        <v>748</v>
      </c>
      <c r="K142" s="3" t="s">
        <v>2403</v>
      </c>
    </row>
    <row r="143" spans="1:11">
      <c r="A143" t="s">
        <v>2847</v>
      </c>
      <c r="B143" t="s">
        <v>2848</v>
      </c>
      <c r="C143" t="s">
        <v>2849</v>
      </c>
      <c r="D143" t="s">
        <v>2850</v>
      </c>
      <c r="E143" t="s">
        <v>2638</v>
      </c>
      <c r="F143">
        <v>484</v>
      </c>
      <c r="G143" t="s">
        <v>2639</v>
      </c>
      <c r="I143" s="2" t="s">
        <v>2851</v>
      </c>
      <c r="J143" s="2">
        <v>764</v>
      </c>
      <c r="K143" s="3" t="s">
        <v>2852</v>
      </c>
    </row>
    <row r="144" spans="1:11">
      <c r="A144" t="s">
        <v>2853</v>
      </c>
      <c r="B144" t="s">
        <v>2854</v>
      </c>
      <c r="C144" t="s">
        <v>2855</v>
      </c>
      <c r="D144" t="s">
        <v>2856</v>
      </c>
      <c r="E144" t="s">
        <v>1714</v>
      </c>
      <c r="F144">
        <v>840</v>
      </c>
      <c r="G144" t="s">
        <v>1715</v>
      </c>
      <c r="I144" s="2" t="s">
        <v>2857</v>
      </c>
      <c r="J144" s="2">
        <v>972</v>
      </c>
      <c r="K144" s="3" t="s">
        <v>2858</v>
      </c>
    </row>
    <row r="145" spans="1:11">
      <c r="A145" t="s">
        <v>2859</v>
      </c>
      <c r="B145" t="s">
        <v>2860</v>
      </c>
      <c r="C145" t="s">
        <v>2861</v>
      </c>
      <c r="D145" t="s">
        <v>2862</v>
      </c>
      <c r="E145" t="s">
        <v>2578</v>
      </c>
      <c r="F145">
        <v>498</v>
      </c>
      <c r="G145" t="s">
        <v>2579</v>
      </c>
      <c r="I145" s="2" t="s">
        <v>2863</v>
      </c>
      <c r="J145" s="2">
        <v>934</v>
      </c>
      <c r="K145" s="3" t="s">
        <v>2864</v>
      </c>
    </row>
    <row r="146" spans="1:11">
      <c r="A146" t="s">
        <v>2865</v>
      </c>
      <c r="B146" t="s">
        <v>2866</v>
      </c>
      <c r="C146" t="s">
        <v>2867</v>
      </c>
      <c r="D146" t="s">
        <v>2868</v>
      </c>
      <c r="E146" t="s">
        <v>1743</v>
      </c>
      <c r="F146">
        <v>978</v>
      </c>
      <c r="G146" t="s">
        <v>1744</v>
      </c>
      <c r="I146" s="2" t="s">
        <v>2869</v>
      </c>
      <c r="J146" s="2">
        <v>788</v>
      </c>
      <c r="K146" s="3" t="s">
        <v>2870</v>
      </c>
    </row>
    <row r="147" spans="1:11">
      <c r="A147" t="s">
        <v>2871</v>
      </c>
      <c r="B147" t="s">
        <v>2872</v>
      </c>
      <c r="C147" t="s">
        <v>2873</v>
      </c>
      <c r="D147" t="s">
        <v>2874</v>
      </c>
      <c r="E147" t="s">
        <v>2602</v>
      </c>
      <c r="F147">
        <v>496</v>
      </c>
      <c r="G147" t="s">
        <v>2603</v>
      </c>
      <c r="I147" s="2" t="s">
        <v>2875</v>
      </c>
      <c r="J147" s="2">
        <v>776</v>
      </c>
      <c r="K147" s="3" t="s">
        <v>2876</v>
      </c>
    </row>
    <row r="148" spans="1:11">
      <c r="A148" t="s">
        <v>2877</v>
      </c>
      <c r="B148" t="s">
        <v>2878</v>
      </c>
      <c r="C148" t="s">
        <v>2879</v>
      </c>
      <c r="D148" t="s">
        <v>2880</v>
      </c>
      <c r="E148" t="s">
        <v>1743</v>
      </c>
      <c r="F148">
        <v>978</v>
      </c>
      <c r="G148" t="s">
        <v>1744</v>
      </c>
      <c r="I148" s="2" t="s">
        <v>2881</v>
      </c>
      <c r="J148" s="2">
        <v>949</v>
      </c>
      <c r="K148" s="3" t="s">
        <v>2882</v>
      </c>
    </row>
    <row r="149" spans="1:11">
      <c r="A149" t="s">
        <v>2883</v>
      </c>
      <c r="B149" t="s">
        <v>2884</v>
      </c>
      <c r="C149" t="s">
        <v>2885</v>
      </c>
      <c r="D149" t="s">
        <v>2886</v>
      </c>
      <c r="E149" t="s">
        <v>1817</v>
      </c>
      <c r="F149">
        <v>951</v>
      </c>
      <c r="G149" t="s">
        <v>1818</v>
      </c>
      <c r="I149" s="2" t="s">
        <v>2887</v>
      </c>
      <c r="J149" s="2">
        <v>780</v>
      </c>
      <c r="K149" s="3" t="s">
        <v>2888</v>
      </c>
    </row>
    <row r="150" spans="1:11">
      <c r="A150" t="s">
        <v>2889</v>
      </c>
      <c r="B150" t="s">
        <v>2890</v>
      </c>
      <c r="C150" t="s">
        <v>2891</v>
      </c>
      <c r="D150" t="s">
        <v>2892</v>
      </c>
      <c r="E150" t="s">
        <v>2572</v>
      </c>
      <c r="F150">
        <v>504</v>
      </c>
      <c r="G150" t="s">
        <v>2573</v>
      </c>
      <c r="I150" s="2" t="s">
        <v>2893</v>
      </c>
      <c r="J150" s="2">
        <v>0</v>
      </c>
      <c r="K150" s="3" t="s">
        <v>2894</v>
      </c>
    </row>
    <row r="151" spans="1:11">
      <c r="A151" t="s">
        <v>2895</v>
      </c>
      <c r="B151" t="s">
        <v>2896</v>
      </c>
      <c r="C151" t="s">
        <v>2897</v>
      </c>
      <c r="D151" t="s">
        <v>2898</v>
      </c>
      <c r="E151" t="s">
        <v>2650</v>
      </c>
      <c r="F151">
        <v>943</v>
      </c>
      <c r="G151" t="s">
        <v>2651</v>
      </c>
      <c r="I151" s="2" t="s">
        <v>2899</v>
      </c>
      <c r="J151" s="2">
        <v>901</v>
      </c>
      <c r="K151" s="3" t="s">
        <v>2900</v>
      </c>
    </row>
    <row r="152" spans="1:11">
      <c r="A152" t="s">
        <v>2901</v>
      </c>
      <c r="B152" t="s">
        <v>2902</v>
      </c>
      <c r="C152" t="s">
        <v>2903</v>
      </c>
      <c r="D152" t="s">
        <v>2904</v>
      </c>
      <c r="E152" t="s">
        <v>2596</v>
      </c>
      <c r="F152">
        <v>104</v>
      </c>
      <c r="G152" t="s">
        <v>2597</v>
      </c>
      <c r="I152" s="2" t="s">
        <v>2905</v>
      </c>
      <c r="J152" s="2">
        <v>834</v>
      </c>
      <c r="K152" s="3" t="s">
        <v>2906</v>
      </c>
    </row>
    <row r="153" spans="1:11">
      <c r="A153" t="s">
        <v>2907</v>
      </c>
      <c r="B153" t="s">
        <v>1236</v>
      </c>
      <c r="C153" t="s">
        <v>2908</v>
      </c>
      <c r="D153" t="s">
        <v>2909</v>
      </c>
      <c r="E153" t="s">
        <v>2656</v>
      </c>
      <c r="F153">
        <v>516</v>
      </c>
      <c r="G153" t="s">
        <v>2657</v>
      </c>
      <c r="I153" s="2" t="s">
        <v>2910</v>
      </c>
      <c r="J153" s="2">
        <v>980</v>
      </c>
      <c r="K153" s="3" t="s">
        <v>2911</v>
      </c>
    </row>
    <row r="154" spans="1:11">
      <c r="A154" t="s">
        <v>2912</v>
      </c>
      <c r="B154" t="s">
        <v>2913</v>
      </c>
      <c r="C154" t="s">
        <v>2914</v>
      </c>
      <c r="D154" t="s">
        <v>2915</v>
      </c>
      <c r="I154" s="2" t="s">
        <v>2916</v>
      </c>
      <c r="J154" s="2">
        <v>800</v>
      </c>
      <c r="K154" s="3" t="s">
        <v>2917</v>
      </c>
    </row>
    <row r="155" spans="1:11">
      <c r="A155" t="s">
        <v>2918</v>
      </c>
      <c r="B155" t="s">
        <v>2919</v>
      </c>
      <c r="C155" t="s">
        <v>2920</v>
      </c>
      <c r="D155" t="s">
        <v>2921</v>
      </c>
      <c r="E155" t="s">
        <v>2680</v>
      </c>
      <c r="F155">
        <v>524</v>
      </c>
      <c r="G155" t="s">
        <v>2681</v>
      </c>
      <c r="I155" s="2" t="s">
        <v>1714</v>
      </c>
      <c r="J155" s="2">
        <v>840</v>
      </c>
      <c r="K155" s="3" t="s">
        <v>1715</v>
      </c>
    </row>
    <row r="156" spans="1:11">
      <c r="A156" t="s">
        <v>2922</v>
      </c>
      <c r="B156" t="s">
        <v>2923</v>
      </c>
      <c r="C156" t="s">
        <v>2924</v>
      </c>
      <c r="D156" t="s">
        <v>2925</v>
      </c>
      <c r="E156" t="s">
        <v>1743</v>
      </c>
      <c r="F156">
        <v>978</v>
      </c>
      <c r="G156" t="s">
        <v>1744</v>
      </c>
      <c r="I156" s="2" t="s">
        <v>1714</v>
      </c>
      <c r="J156" s="2"/>
      <c r="K156" s="3"/>
    </row>
    <row r="157" spans="1:11">
      <c r="A157" t="s">
        <v>2926</v>
      </c>
      <c r="B157" t="s">
        <v>2927</v>
      </c>
      <c r="C157" t="s">
        <v>2928</v>
      </c>
      <c r="D157" t="s">
        <v>2929</v>
      </c>
      <c r="E157" t="s">
        <v>1868</v>
      </c>
      <c r="F157">
        <v>532</v>
      </c>
      <c r="G157" t="s">
        <v>1869</v>
      </c>
      <c r="I157" s="2" t="s">
        <v>2930</v>
      </c>
      <c r="J157" s="2">
        <v>858</v>
      </c>
      <c r="K157" s="3" t="s">
        <v>2931</v>
      </c>
    </row>
    <row r="158" spans="1:11">
      <c r="A158" t="s">
        <v>2932</v>
      </c>
      <c r="B158" t="s">
        <v>2933</v>
      </c>
      <c r="C158" t="s">
        <v>2934</v>
      </c>
      <c r="D158" t="s">
        <v>2935</v>
      </c>
      <c r="I158" s="2" t="s">
        <v>2936</v>
      </c>
      <c r="J158" s="2">
        <v>860</v>
      </c>
      <c r="K158" s="3" t="s">
        <v>2937</v>
      </c>
    </row>
    <row r="159" spans="1:11">
      <c r="A159" t="s">
        <v>2938</v>
      </c>
      <c r="B159" t="s">
        <v>2939</v>
      </c>
      <c r="C159" t="s">
        <v>2940</v>
      </c>
      <c r="D159" t="s">
        <v>2941</v>
      </c>
      <c r="E159" t="s">
        <v>2686</v>
      </c>
      <c r="F159">
        <v>554</v>
      </c>
      <c r="G159" t="s">
        <v>2687</v>
      </c>
      <c r="I159" s="2" t="s">
        <v>2942</v>
      </c>
      <c r="J159" s="2">
        <v>937</v>
      </c>
      <c r="K159" s="3" t="s">
        <v>2943</v>
      </c>
    </row>
    <row r="160" spans="1:11">
      <c r="A160" t="s">
        <v>2944</v>
      </c>
      <c r="B160" t="s">
        <v>2945</v>
      </c>
      <c r="C160" t="s">
        <v>2946</v>
      </c>
      <c r="D160" t="s">
        <v>2947</v>
      </c>
      <c r="E160" t="s">
        <v>2668</v>
      </c>
      <c r="F160">
        <v>558</v>
      </c>
      <c r="G160" t="s">
        <v>2669</v>
      </c>
      <c r="I160" s="2" t="s">
        <v>2948</v>
      </c>
      <c r="J160" s="2">
        <v>704</v>
      </c>
      <c r="K160" s="3" t="s">
        <v>2949</v>
      </c>
    </row>
    <row r="161" spans="1:11">
      <c r="A161" t="s">
        <v>2950</v>
      </c>
      <c r="B161" t="s">
        <v>2951</v>
      </c>
      <c r="C161" t="s">
        <v>2952</v>
      </c>
      <c r="D161" t="s">
        <v>2953</v>
      </c>
      <c r="E161" t="s">
        <v>2004</v>
      </c>
      <c r="F161">
        <v>952</v>
      </c>
      <c r="G161" t="s">
        <v>2005</v>
      </c>
      <c r="I161" s="2" t="s">
        <v>2954</v>
      </c>
      <c r="J161" s="2">
        <v>548</v>
      </c>
      <c r="K161" s="3" t="s">
        <v>2955</v>
      </c>
    </row>
    <row r="162" spans="1:11">
      <c r="A162" t="s">
        <v>2956</v>
      </c>
      <c r="B162" t="s">
        <v>2957</v>
      </c>
      <c r="C162" t="s">
        <v>2958</v>
      </c>
      <c r="D162" t="s">
        <v>2959</v>
      </c>
      <c r="E162" t="s">
        <v>2662</v>
      </c>
      <c r="F162">
        <v>566</v>
      </c>
      <c r="G162" t="s">
        <v>2663</v>
      </c>
      <c r="I162" s="2" t="s">
        <v>2960</v>
      </c>
      <c r="J162" s="2">
        <v>882</v>
      </c>
      <c r="K162" s="3" t="s">
        <v>2961</v>
      </c>
    </row>
    <row r="163" spans="1:11">
      <c r="A163" t="s">
        <v>2962</v>
      </c>
      <c r="B163" t="s">
        <v>2963</v>
      </c>
      <c r="C163" t="s">
        <v>2964</v>
      </c>
      <c r="D163" t="s">
        <v>2965</v>
      </c>
      <c r="I163" s="2" t="s">
        <v>2140</v>
      </c>
      <c r="J163" s="2">
        <v>950</v>
      </c>
      <c r="K163" s="3" t="s">
        <v>2141</v>
      </c>
    </row>
    <row r="164" spans="1:11">
      <c r="A164" t="s">
        <v>2966</v>
      </c>
      <c r="B164" t="s">
        <v>2967</v>
      </c>
      <c r="C164" t="s">
        <v>2968</v>
      </c>
      <c r="D164" t="s">
        <v>2969</v>
      </c>
      <c r="I164" s="2" t="s">
        <v>1817</v>
      </c>
      <c r="J164" s="2">
        <v>951</v>
      </c>
      <c r="K164" s="3" t="s">
        <v>1818</v>
      </c>
    </row>
    <row r="165" spans="1:11">
      <c r="A165" t="s">
        <v>2970</v>
      </c>
      <c r="B165" t="s">
        <v>2971</v>
      </c>
      <c r="C165" t="s">
        <v>2972</v>
      </c>
      <c r="D165" t="s">
        <v>2973</v>
      </c>
      <c r="E165" t="s">
        <v>1714</v>
      </c>
      <c r="F165">
        <v>840</v>
      </c>
      <c r="G165" t="s">
        <v>1715</v>
      </c>
      <c r="I165" s="2" t="s">
        <v>2004</v>
      </c>
      <c r="J165" s="2">
        <v>952</v>
      </c>
      <c r="K165" s="3" t="s">
        <v>2005</v>
      </c>
    </row>
    <row r="166" spans="1:11">
      <c r="A166" t="s">
        <v>2974</v>
      </c>
      <c r="B166" t="s">
        <v>2975</v>
      </c>
      <c r="C166" t="s">
        <v>2976</v>
      </c>
      <c r="D166" t="s">
        <v>2977</v>
      </c>
      <c r="E166" t="s">
        <v>2674</v>
      </c>
      <c r="F166">
        <v>578</v>
      </c>
      <c r="G166" t="s">
        <v>2675</v>
      </c>
      <c r="I166" s="2" t="s">
        <v>2978</v>
      </c>
      <c r="J166" s="2">
        <v>886</v>
      </c>
      <c r="K166" s="3" t="s">
        <v>2979</v>
      </c>
    </row>
    <row r="167" spans="1:11">
      <c r="A167" t="s">
        <v>2980</v>
      </c>
      <c r="B167" t="s">
        <v>2981</v>
      </c>
      <c r="C167" t="s">
        <v>2982</v>
      </c>
      <c r="D167" t="s">
        <v>2983</v>
      </c>
      <c r="E167" t="s">
        <v>2692</v>
      </c>
      <c r="F167">
        <v>512</v>
      </c>
      <c r="G167" t="s">
        <v>2693</v>
      </c>
      <c r="I167" s="2" t="s">
        <v>2984</v>
      </c>
      <c r="J167" s="2">
        <v>710</v>
      </c>
      <c r="K167" s="3" t="s">
        <v>2985</v>
      </c>
    </row>
    <row r="168" spans="1:11">
      <c r="A168" t="s">
        <v>2986</v>
      </c>
      <c r="B168" t="s">
        <v>2987</v>
      </c>
      <c r="C168" t="s">
        <v>2988</v>
      </c>
      <c r="D168" t="s">
        <v>2989</v>
      </c>
      <c r="E168" t="s">
        <v>2722</v>
      </c>
      <c r="F168">
        <v>586</v>
      </c>
      <c r="G168" t="s">
        <v>2723</v>
      </c>
      <c r="I168" s="2" t="s">
        <v>2990</v>
      </c>
      <c r="J168" s="2">
        <v>967</v>
      </c>
      <c r="K168" s="3" t="s">
        <v>2991</v>
      </c>
    </row>
    <row r="169" spans="1:11">
      <c r="A169" t="s">
        <v>2992</v>
      </c>
      <c r="B169" t="s">
        <v>2993</v>
      </c>
      <c r="C169" t="s">
        <v>2994</v>
      </c>
      <c r="D169" t="s">
        <v>2995</v>
      </c>
      <c r="E169" t="s">
        <v>1714</v>
      </c>
      <c r="F169">
        <v>840</v>
      </c>
      <c r="G169" t="s">
        <v>1715</v>
      </c>
    </row>
    <row r="170" spans="1:11">
      <c r="A170" t="s">
        <v>2996</v>
      </c>
      <c r="B170" t="s">
        <v>2997</v>
      </c>
      <c r="C170" t="s">
        <v>2998</v>
      </c>
      <c r="D170" t="s">
        <v>2999</v>
      </c>
    </row>
    <row r="171" spans="1:11">
      <c r="A171" t="s">
        <v>3000</v>
      </c>
      <c r="B171" t="s">
        <v>3001</v>
      </c>
      <c r="C171" t="s">
        <v>3002</v>
      </c>
      <c r="D171" t="s">
        <v>3003</v>
      </c>
      <c r="E171" t="s">
        <v>2698</v>
      </c>
      <c r="F171">
        <v>590</v>
      </c>
      <c r="G171" t="s">
        <v>2699</v>
      </c>
    </row>
    <row r="172" spans="1:11">
      <c r="A172" t="s">
        <v>3004</v>
      </c>
      <c r="B172" t="s">
        <v>3005</v>
      </c>
      <c r="C172" t="s">
        <v>3006</v>
      </c>
      <c r="D172" t="s">
        <v>3007</v>
      </c>
      <c r="E172" t="s">
        <v>2710</v>
      </c>
      <c r="F172">
        <v>598</v>
      </c>
      <c r="G172" t="s">
        <v>2711</v>
      </c>
    </row>
    <row r="173" spans="1:11">
      <c r="A173" t="s">
        <v>3008</v>
      </c>
      <c r="B173" t="s">
        <v>3009</v>
      </c>
      <c r="C173" t="s">
        <v>3010</v>
      </c>
      <c r="D173" t="s">
        <v>3011</v>
      </c>
      <c r="E173" t="s">
        <v>2734</v>
      </c>
      <c r="F173">
        <v>600</v>
      </c>
      <c r="G173" t="s">
        <v>2735</v>
      </c>
    </row>
    <row r="174" spans="1:11">
      <c r="A174" t="s">
        <v>3012</v>
      </c>
      <c r="B174" t="s">
        <v>3013</v>
      </c>
      <c r="C174" t="s">
        <v>3014</v>
      </c>
      <c r="D174" t="s">
        <v>3015</v>
      </c>
      <c r="E174" t="s">
        <v>2704</v>
      </c>
      <c r="F174">
        <v>604</v>
      </c>
      <c r="G174" t="s">
        <v>2705</v>
      </c>
    </row>
    <row r="175" spans="1:11">
      <c r="A175" t="s">
        <v>3016</v>
      </c>
      <c r="B175" t="s">
        <v>3017</v>
      </c>
      <c r="C175" t="s">
        <v>3018</v>
      </c>
      <c r="D175" t="s">
        <v>3019</v>
      </c>
      <c r="E175" t="s">
        <v>2716</v>
      </c>
      <c r="F175">
        <v>608</v>
      </c>
      <c r="G175" t="s">
        <v>2717</v>
      </c>
    </row>
    <row r="176" spans="1:11">
      <c r="A176" t="s">
        <v>3020</v>
      </c>
      <c r="B176" t="s">
        <v>3021</v>
      </c>
      <c r="C176" t="s">
        <v>3022</v>
      </c>
      <c r="D176" t="s">
        <v>3023</v>
      </c>
    </row>
    <row r="177" spans="1:7">
      <c r="A177" t="s">
        <v>3024</v>
      </c>
      <c r="B177" t="s">
        <v>3025</v>
      </c>
      <c r="C177" t="s">
        <v>3026</v>
      </c>
      <c r="D177" t="s">
        <v>3027</v>
      </c>
      <c r="E177" t="s">
        <v>2728</v>
      </c>
      <c r="F177">
        <v>985</v>
      </c>
      <c r="G177" t="s">
        <v>2729</v>
      </c>
    </row>
    <row r="178" spans="1:7">
      <c r="A178" t="s">
        <v>3028</v>
      </c>
      <c r="B178" t="s">
        <v>3029</v>
      </c>
      <c r="C178" t="s">
        <v>3030</v>
      </c>
      <c r="D178" t="s">
        <v>3031</v>
      </c>
      <c r="E178" t="s">
        <v>1743</v>
      </c>
      <c r="F178">
        <v>978</v>
      </c>
      <c r="G178" t="s">
        <v>1744</v>
      </c>
    </row>
    <row r="179" spans="1:7">
      <c r="A179" t="s">
        <v>3032</v>
      </c>
      <c r="B179" t="s">
        <v>3033</v>
      </c>
      <c r="C179" t="s">
        <v>3034</v>
      </c>
      <c r="D179" t="s">
        <v>3035</v>
      </c>
      <c r="E179" t="s">
        <v>1714</v>
      </c>
      <c r="F179">
        <v>840</v>
      </c>
      <c r="G179" t="s">
        <v>1715</v>
      </c>
    </row>
    <row r="180" spans="1:7">
      <c r="A180" t="s">
        <v>3036</v>
      </c>
      <c r="B180" t="s">
        <v>3037</v>
      </c>
      <c r="C180" t="s">
        <v>3038</v>
      </c>
      <c r="D180" t="s">
        <v>3039</v>
      </c>
      <c r="E180" t="s">
        <v>2740</v>
      </c>
      <c r="F180">
        <v>634</v>
      </c>
      <c r="G180" t="s">
        <v>2741</v>
      </c>
    </row>
    <row r="181" spans="1:7">
      <c r="A181" t="s">
        <v>3040</v>
      </c>
      <c r="B181" t="s">
        <v>3041</v>
      </c>
      <c r="C181" t="s">
        <v>3042</v>
      </c>
      <c r="D181" t="s">
        <v>3043</v>
      </c>
      <c r="E181" t="s">
        <v>2140</v>
      </c>
      <c r="F181">
        <v>950</v>
      </c>
      <c r="G181" t="s">
        <v>2141</v>
      </c>
    </row>
    <row r="182" spans="1:7">
      <c r="A182" t="s">
        <v>3044</v>
      </c>
      <c r="B182" t="s">
        <v>3045</v>
      </c>
      <c r="C182" t="s">
        <v>3046</v>
      </c>
      <c r="D182" t="s">
        <v>3047</v>
      </c>
      <c r="E182" t="s">
        <v>1743</v>
      </c>
      <c r="F182">
        <v>978</v>
      </c>
      <c r="G182" t="s">
        <v>1744</v>
      </c>
    </row>
    <row r="183" spans="1:7">
      <c r="A183" t="s">
        <v>3048</v>
      </c>
      <c r="B183" t="s">
        <v>3049</v>
      </c>
      <c r="C183" t="s">
        <v>3050</v>
      </c>
      <c r="D183" t="s">
        <v>3051</v>
      </c>
      <c r="E183" t="s">
        <v>2746</v>
      </c>
      <c r="F183">
        <v>946</v>
      </c>
      <c r="G183" t="s">
        <v>2747</v>
      </c>
    </row>
    <row r="184" spans="1:7">
      <c r="A184" t="s">
        <v>3052</v>
      </c>
      <c r="B184" t="s">
        <v>3053</v>
      </c>
      <c r="C184" t="s">
        <v>3054</v>
      </c>
      <c r="D184" t="s">
        <v>3055</v>
      </c>
      <c r="E184" t="s">
        <v>2758</v>
      </c>
      <c r="F184">
        <v>643</v>
      </c>
      <c r="G184" t="s">
        <v>2759</v>
      </c>
    </row>
    <row r="185" spans="1:7">
      <c r="A185" t="s">
        <v>3056</v>
      </c>
      <c r="B185" t="s">
        <v>3057</v>
      </c>
      <c r="C185" t="s">
        <v>3058</v>
      </c>
      <c r="D185" t="s">
        <v>3059</v>
      </c>
      <c r="E185" t="s">
        <v>2764</v>
      </c>
      <c r="F185">
        <v>646</v>
      </c>
      <c r="G185" t="s">
        <v>2765</v>
      </c>
    </row>
    <row r="186" spans="1:7">
      <c r="A186" t="s">
        <v>3060</v>
      </c>
      <c r="B186" t="s">
        <v>3061</v>
      </c>
      <c r="C186" t="s">
        <v>3062</v>
      </c>
      <c r="D186" t="s">
        <v>3063</v>
      </c>
      <c r="E186" t="s">
        <v>2805</v>
      </c>
      <c r="F186">
        <v>654</v>
      </c>
      <c r="G186" t="s">
        <v>2806</v>
      </c>
    </row>
    <row r="187" spans="1:7">
      <c r="A187" t="s">
        <v>3064</v>
      </c>
      <c r="B187" t="s">
        <v>3065</v>
      </c>
      <c r="C187" t="s">
        <v>3066</v>
      </c>
      <c r="D187" t="s">
        <v>3067</v>
      </c>
      <c r="E187" t="s">
        <v>1817</v>
      </c>
      <c r="F187">
        <v>951</v>
      </c>
      <c r="G187" t="s">
        <v>1818</v>
      </c>
    </row>
    <row r="188" spans="1:7">
      <c r="A188" t="s">
        <v>3068</v>
      </c>
      <c r="B188" t="s">
        <v>3069</v>
      </c>
      <c r="C188" t="s">
        <v>3070</v>
      </c>
      <c r="D188" t="s">
        <v>3071</v>
      </c>
      <c r="E188" t="s">
        <v>1817</v>
      </c>
      <c r="F188">
        <v>951</v>
      </c>
      <c r="G188" t="s">
        <v>1818</v>
      </c>
    </row>
    <row r="189" spans="1:7">
      <c r="A189" t="s">
        <v>3072</v>
      </c>
      <c r="B189" t="s">
        <v>3073</v>
      </c>
      <c r="C189" t="s">
        <v>3074</v>
      </c>
      <c r="D189" t="s">
        <v>3075</v>
      </c>
      <c r="E189" t="s">
        <v>1743</v>
      </c>
      <c r="F189">
        <v>978</v>
      </c>
      <c r="G189" t="s">
        <v>1744</v>
      </c>
    </row>
    <row r="190" spans="1:7">
      <c r="A190" t="s">
        <v>3076</v>
      </c>
      <c r="B190" t="s">
        <v>3077</v>
      </c>
      <c r="C190" t="s">
        <v>3078</v>
      </c>
      <c r="D190" t="s">
        <v>3079</v>
      </c>
      <c r="E190" t="s">
        <v>1817</v>
      </c>
      <c r="F190">
        <v>951</v>
      </c>
      <c r="G190" t="s">
        <v>1818</v>
      </c>
    </row>
    <row r="191" spans="1:7">
      <c r="A191" t="s">
        <v>3080</v>
      </c>
      <c r="B191" t="s">
        <v>3081</v>
      </c>
      <c r="C191" t="s">
        <v>3082</v>
      </c>
      <c r="D191" t="s">
        <v>3083</v>
      </c>
      <c r="E191" t="s">
        <v>1743</v>
      </c>
      <c r="F191">
        <v>978</v>
      </c>
      <c r="G191" t="s">
        <v>1744</v>
      </c>
    </row>
    <row r="192" spans="1:7">
      <c r="A192" t="s">
        <v>3084</v>
      </c>
      <c r="B192" t="s">
        <v>3085</v>
      </c>
      <c r="C192" t="s">
        <v>3086</v>
      </c>
      <c r="D192" t="s">
        <v>3087</v>
      </c>
      <c r="E192" t="s">
        <v>1743</v>
      </c>
      <c r="F192">
        <v>978</v>
      </c>
      <c r="G192" t="s">
        <v>1744</v>
      </c>
    </row>
    <row r="193" spans="1:7">
      <c r="A193" t="s">
        <v>3088</v>
      </c>
      <c r="B193" t="s">
        <v>3089</v>
      </c>
      <c r="C193" t="s">
        <v>3090</v>
      </c>
      <c r="D193" t="s">
        <v>3091</v>
      </c>
      <c r="E193" t="s">
        <v>2960</v>
      </c>
      <c r="F193">
        <v>882</v>
      </c>
      <c r="G193" t="s">
        <v>2961</v>
      </c>
    </row>
    <row r="194" spans="1:7">
      <c r="A194" t="s">
        <v>3092</v>
      </c>
      <c r="B194" t="s">
        <v>3093</v>
      </c>
      <c r="C194" t="s">
        <v>3094</v>
      </c>
      <c r="D194" t="s">
        <v>3095</v>
      </c>
      <c r="E194" t="s">
        <v>1743</v>
      </c>
      <c r="F194">
        <v>978</v>
      </c>
      <c r="G194" t="s">
        <v>1744</v>
      </c>
    </row>
    <row r="195" spans="1:7">
      <c r="A195" t="s">
        <v>3096</v>
      </c>
      <c r="B195" t="s">
        <v>3097</v>
      </c>
      <c r="C195" t="s">
        <v>3098</v>
      </c>
      <c r="D195" t="s">
        <v>3099</v>
      </c>
      <c r="E195" t="s">
        <v>2835</v>
      </c>
      <c r="F195">
        <v>678</v>
      </c>
      <c r="G195" t="s">
        <v>2836</v>
      </c>
    </row>
    <row r="196" spans="1:7">
      <c r="A196" t="s">
        <v>3100</v>
      </c>
      <c r="B196" t="s">
        <v>3101</v>
      </c>
      <c r="C196" t="s">
        <v>3102</v>
      </c>
      <c r="D196" t="s">
        <v>3103</v>
      </c>
      <c r="E196" t="s">
        <v>2770</v>
      </c>
      <c r="F196">
        <v>682</v>
      </c>
      <c r="G196" t="s">
        <v>2771</v>
      </c>
    </row>
    <row r="197" spans="1:7">
      <c r="A197" t="s">
        <v>3104</v>
      </c>
      <c r="B197" t="s">
        <v>3105</v>
      </c>
      <c r="C197" t="s">
        <v>3106</v>
      </c>
      <c r="D197" t="s">
        <v>3107</v>
      </c>
      <c r="E197" t="s">
        <v>2004</v>
      </c>
      <c r="F197">
        <v>952</v>
      </c>
      <c r="G197" t="s">
        <v>2005</v>
      </c>
    </row>
    <row r="198" spans="1:7">
      <c r="A198" t="s">
        <v>3108</v>
      </c>
      <c r="B198" t="s">
        <v>3109</v>
      </c>
      <c r="C198" t="s">
        <v>3110</v>
      </c>
      <c r="D198" t="s">
        <v>3111</v>
      </c>
      <c r="E198" t="s">
        <v>2752</v>
      </c>
      <c r="F198">
        <v>941</v>
      </c>
      <c r="G198" t="s">
        <v>2753</v>
      </c>
    </row>
    <row r="199" spans="1:7">
      <c r="A199" t="s">
        <v>3112</v>
      </c>
      <c r="B199" t="s">
        <v>3113</v>
      </c>
      <c r="C199" t="s">
        <v>3114</v>
      </c>
      <c r="D199" t="s">
        <v>3115</v>
      </c>
      <c r="E199" t="s">
        <v>2781</v>
      </c>
      <c r="F199">
        <v>690</v>
      </c>
      <c r="G199" t="s">
        <v>2782</v>
      </c>
    </row>
    <row r="200" spans="1:7">
      <c r="A200" t="s">
        <v>3116</v>
      </c>
      <c r="B200" t="s">
        <v>3117</v>
      </c>
      <c r="C200" t="s">
        <v>3118</v>
      </c>
      <c r="D200" t="s">
        <v>3119</v>
      </c>
      <c r="E200" t="s">
        <v>2811</v>
      </c>
      <c r="F200">
        <v>694</v>
      </c>
      <c r="G200" t="s">
        <v>2812</v>
      </c>
    </row>
    <row r="201" spans="1:7">
      <c r="A201" t="s">
        <v>3120</v>
      </c>
      <c r="B201" t="s">
        <v>3121</v>
      </c>
      <c r="C201" t="s">
        <v>3122</v>
      </c>
      <c r="D201" t="s">
        <v>3123</v>
      </c>
      <c r="E201" t="s">
        <v>2799</v>
      </c>
      <c r="F201">
        <v>702</v>
      </c>
      <c r="G201" t="s">
        <v>2800</v>
      </c>
    </row>
    <row r="202" spans="1:7">
      <c r="A202" t="s">
        <v>3124</v>
      </c>
      <c r="B202" t="s">
        <v>3125</v>
      </c>
      <c r="C202" t="s">
        <v>3126</v>
      </c>
      <c r="D202" t="s">
        <v>3127</v>
      </c>
      <c r="E202" t="s">
        <v>1743</v>
      </c>
      <c r="F202">
        <v>978</v>
      </c>
      <c r="G202" t="s">
        <v>1744</v>
      </c>
    </row>
    <row r="203" spans="1:7">
      <c r="A203" t="s">
        <v>3128</v>
      </c>
      <c r="B203" t="s">
        <v>3129</v>
      </c>
      <c r="C203" t="s">
        <v>3130</v>
      </c>
      <c r="D203" t="s">
        <v>3131</v>
      </c>
      <c r="E203" t="s">
        <v>1743</v>
      </c>
      <c r="F203">
        <v>978</v>
      </c>
      <c r="G203" t="s">
        <v>1744</v>
      </c>
    </row>
    <row r="204" spans="1:7">
      <c r="A204" t="s">
        <v>3132</v>
      </c>
      <c r="B204" t="s">
        <v>3133</v>
      </c>
      <c r="C204" t="s">
        <v>3134</v>
      </c>
      <c r="D204" t="s">
        <v>3135</v>
      </c>
      <c r="E204" t="s">
        <v>2776</v>
      </c>
      <c r="F204">
        <v>90</v>
      </c>
      <c r="G204" t="s">
        <v>2777</v>
      </c>
    </row>
    <row r="205" spans="1:7">
      <c r="A205" t="s">
        <v>3136</v>
      </c>
      <c r="B205" t="s">
        <v>3137</v>
      </c>
      <c r="C205" t="s">
        <v>3138</v>
      </c>
      <c r="D205" t="s">
        <v>3139</v>
      </c>
      <c r="E205" t="s">
        <v>2817</v>
      </c>
      <c r="F205">
        <v>706</v>
      </c>
      <c r="G205" t="s">
        <v>2818</v>
      </c>
    </row>
    <row r="206" spans="1:7">
      <c r="A206" t="s">
        <v>3140</v>
      </c>
      <c r="B206" t="s">
        <v>3141</v>
      </c>
      <c r="C206" t="s">
        <v>3142</v>
      </c>
      <c r="D206" t="s">
        <v>3143</v>
      </c>
      <c r="E206" t="s">
        <v>2984</v>
      </c>
      <c r="F206">
        <v>710</v>
      </c>
      <c r="G206" t="s">
        <v>2985</v>
      </c>
    </row>
    <row r="207" spans="1:7">
      <c r="A207" t="s">
        <v>3144</v>
      </c>
      <c r="B207" t="s">
        <v>3145</v>
      </c>
      <c r="C207" t="s">
        <v>3146</v>
      </c>
      <c r="D207" t="s">
        <v>3147</v>
      </c>
    </row>
    <row r="208" spans="1:7">
      <c r="A208" t="s">
        <v>3148</v>
      </c>
      <c r="B208" t="s">
        <v>3149</v>
      </c>
      <c r="C208" t="s">
        <v>3150</v>
      </c>
      <c r="D208" t="s">
        <v>3151</v>
      </c>
      <c r="E208" t="s">
        <v>2829</v>
      </c>
      <c r="F208">
        <v>728</v>
      </c>
      <c r="G208" t="s">
        <v>2830</v>
      </c>
    </row>
    <row r="209" spans="1:7">
      <c r="A209" t="s">
        <v>3152</v>
      </c>
      <c r="B209" t="s">
        <v>3153</v>
      </c>
      <c r="C209" t="s">
        <v>3154</v>
      </c>
      <c r="D209" t="s">
        <v>3155</v>
      </c>
      <c r="E209" t="s">
        <v>1743</v>
      </c>
      <c r="F209">
        <v>978</v>
      </c>
      <c r="G209" t="s">
        <v>1744</v>
      </c>
    </row>
    <row r="210" spans="1:7">
      <c r="A210" t="s">
        <v>3156</v>
      </c>
      <c r="B210" t="s">
        <v>3157</v>
      </c>
      <c r="C210" t="s">
        <v>3158</v>
      </c>
      <c r="D210" t="s">
        <v>3159</v>
      </c>
      <c r="E210" t="s">
        <v>2548</v>
      </c>
      <c r="F210">
        <v>144</v>
      </c>
      <c r="G210" t="s">
        <v>2549</v>
      </c>
    </row>
    <row r="211" spans="1:7">
      <c r="A211" t="s">
        <v>3160</v>
      </c>
      <c r="B211" t="s">
        <v>3161</v>
      </c>
      <c r="C211" t="s">
        <v>3162</v>
      </c>
      <c r="D211" t="s">
        <v>3163</v>
      </c>
      <c r="E211" t="s">
        <v>2787</v>
      </c>
      <c r="F211">
        <v>938</v>
      </c>
      <c r="G211" t="s">
        <v>2788</v>
      </c>
    </row>
    <row r="212" spans="1:7">
      <c r="A212" t="s">
        <v>3164</v>
      </c>
      <c r="B212" t="s">
        <v>3165</v>
      </c>
      <c r="C212" t="s">
        <v>3166</v>
      </c>
      <c r="D212" t="s">
        <v>3167</v>
      </c>
      <c r="E212" t="s">
        <v>2823</v>
      </c>
      <c r="F212">
        <v>968</v>
      </c>
      <c r="G212" t="s">
        <v>2824</v>
      </c>
    </row>
    <row r="213" spans="1:7">
      <c r="A213" t="s">
        <v>3168</v>
      </c>
      <c r="B213" t="s">
        <v>3169</v>
      </c>
      <c r="C213" t="s">
        <v>3170</v>
      </c>
      <c r="D213" t="s">
        <v>3171</v>
      </c>
    </row>
    <row r="214" spans="1:7">
      <c r="A214" t="s">
        <v>3172</v>
      </c>
      <c r="B214" t="s">
        <v>3173</v>
      </c>
      <c r="C214" t="s">
        <v>3174</v>
      </c>
      <c r="D214" t="s">
        <v>3175</v>
      </c>
      <c r="E214" t="s">
        <v>2793</v>
      </c>
      <c r="F214">
        <v>752</v>
      </c>
      <c r="G214" t="s">
        <v>2794</v>
      </c>
    </row>
    <row r="215" spans="1:7">
      <c r="A215" t="s">
        <v>3176</v>
      </c>
      <c r="B215" t="s">
        <v>3177</v>
      </c>
      <c r="C215" t="s">
        <v>3178</v>
      </c>
      <c r="D215" t="s">
        <v>3179</v>
      </c>
      <c r="E215" t="s">
        <v>2121</v>
      </c>
      <c r="F215">
        <v>756</v>
      </c>
      <c r="G215" t="s">
        <v>2122</v>
      </c>
    </row>
    <row r="216" spans="1:7">
      <c r="A216" t="s">
        <v>3180</v>
      </c>
      <c r="B216" t="s">
        <v>3181</v>
      </c>
      <c r="C216" t="s">
        <v>3182</v>
      </c>
      <c r="D216" t="s">
        <v>3183</v>
      </c>
      <c r="E216" t="s">
        <v>2841</v>
      </c>
      <c r="F216">
        <v>760</v>
      </c>
      <c r="G216" t="s">
        <v>2842</v>
      </c>
    </row>
    <row r="217" spans="1:7">
      <c r="A217" t="s">
        <v>3184</v>
      </c>
      <c r="B217" t="s">
        <v>3185</v>
      </c>
      <c r="C217" t="s">
        <v>3186</v>
      </c>
      <c r="D217" t="s">
        <v>3187</v>
      </c>
      <c r="E217" t="s">
        <v>2899</v>
      </c>
      <c r="F217">
        <v>901</v>
      </c>
      <c r="G217" t="s">
        <v>2900</v>
      </c>
    </row>
    <row r="218" spans="1:7">
      <c r="A218" t="s">
        <v>3188</v>
      </c>
      <c r="B218" t="s">
        <v>3189</v>
      </c>
      <c r="C218" t="s">
        <v>3190</v>
      </c>
      <c r="D218" t="s">
        <v>3191</v>
      </c>
      <c r="E218" t="s">
        <v>2857</v>
      </c>
      <c r="F218">
        <v>972</v>
      </c>
      <c r="G218" t="s">
        <v>2858</v>
      </c>
    </row>
    <row r="219" spans="1:7">
      <c r="A219" t="s">
        <v>3192</v>
      </c>
      <c r="B219" t="s">
        <v>3193</v>
      </c>
      <c r="C219" t="s">
        <v>3194</v>
      </c>
      <c r="D219" t="s">
        <v>3195</v>
      </c>
      <c r="E219" t="s">
        <v>2905</v>
      </c>
      <c r="F219">
        <v>834</v>
      </c>
      <c r="G219" t="s">
        <v>2906</v>
      </c>
    </row>
    <row r="220" spans="1:7">
      <c r="A220" t="s">
        <v>3196</v>
      </c>
      <c r="B220" t="s">
        <v>3197</v>
      </c>
      <c r="C220" t="s">
        <v>3198</v>
      </c>
      <c r="D220" t="s">
        <v>3199</v>
      </c>
      <c r="E220" t="s">
        <v>2851</v>
      </c>
      <c r="F220">
        <v>764</v>
      </c>
      <c r="G220" t="s">
        <v>2852</v>
      </c>
    </row>
    <row r="221" spans="1:7">
      <c r="A221" t="s">
        <v>3200</v>
      </c>
      <c r="B221" t="s">
        <v>3201</v>
      </c>
      <c r="C221" t="s">
        <v>3202</v>
      </c>
      <c r="D221" t="s">
        <v>3203</v>
      </c>
      <c r="E221" t="s">
        <v>1714</v>
      </c>
      <c r="F221">
        <v>840</v>
      </c>
      <c r="G221" t="s">
        <v>1715</v>
      </c>
    </row>
    <row r="222" spans="1:7">
      <c r="A222" t="s">
        <v>3204</v>
      </c>
      <c r="B222" t="s">
        <v>3205</v>
      </c>
      <c r="C222" t="s">
        <v>3206</v>
      </c>
      <c r="D222" t="s">
        <v>3207</v>
      </c>
      <c r="E222" t="s">
        <v>2004</v>
      </c>
      <c r="F222">
        <v>952</v>
      </c>
      <c r="G222" t="s">
        <v>2005</v>
      </c>
    </row>
    <row r="223" spans="1:7">
      <c r="A223" t="s">
        <v>3208</v>
      </c>
      <c r="B223" t="s">
        <v>3209</v>
      </c>
      <c r="C223" t="s">
        <v>3210</v>
      </c>
      <c r="D223" t="s">
        <v>3211</v>
      </c>
    </row>
    <row r="224" spans="1:7">
      <c r="A224" t="s">
        <v>3212</v>
      </c>
      <c r="B224" t="s">
        <v>3213</v>
      </c>
      <c r="C224" t="s">
        <v>3214</v>
      </c>
      <c r="D224" t="s">
        <v>3215</v>
      </c>
      <c r="E224" t="s">
        <v>2875</v>
      </c>
      <c r="F224">
        <v>776</v>
      </c>
      <c r="G224" t="s">
        <v>2876</v>
      </c>
    </row>
    <row r="225" spans="1:7">
      <c r="A225" t="s">
        <v>3216</v>
      </c>
      <c r="B225" t="s">
        <v>3217</v>
      </c>
      <c r="C225" t="s">
        <v>3218</v>
      </c>
      <c r="D225" t="s">
        <v>3219</v>
      </c>
      <c r="E225" t="s">
        <v>2887</v>
      </c>
      <c r="F225">
        <v>780</v>
      </c>
      <c r="G225" t="s">
        <v>2888</v>
      </c>
    </row>
    <row r="226" spans="1:7">
      <c r="A226" t="s">
        <v>3220</v>
      </c>
      <c r="B226" t="s">
        <v>3221</v>
      </c>
      <c r="C226" t="s">
        <v>3222</v>
      </c>
      <c r="D226" t="s">
        <v>3223</v>
      </c>
      <c r="E226" t="s">
        <v>2869</v>
      </c>
      <c r="F226">
        <v>788</v>
      </c>
      <c r="G226" t="s">
        <v>2870</v>
      </c>
    </row>
    <row r="227" spans="1:7">
      <c r="A227" t="s">
        <v>3224</v>
      </c>
      <c r="B227" t="s">
        <v>3225</v>
      </c>
      <c r="C227" t="s">
        <v>3226</v>
      </c>
      <c r="D227" t="s">
        <v>3227</v>
      </c>
      <c r="E227" t="s">
        <v>2881</v>
      </c>
      <c r="F227">
        <v>949</v>
      </c>
      <c r="G227" t="s">
        <v>2882</v>
      </c>
    </row>
    <row r="228" spans="1:7">
      <c r="A228" t="s">
        <v>3228</v>
      </c>
      <c r="B228" t="s">
        <v>3229</v>
      </c>
      <c r="C228" t="s">
        <v>3230</v>
      </c>
      <c r="D228" t="s">
        <v>3231</v>
      </c>
      <c r="E228" t="s">
        <v>2863</v>
      </c>
      <c r="F228">
        <v>934</v>
      </c>
      <c r="G228" t="s">
        <v>2864</v>
      </c>
    </row>
    <row r="229" spans="1:7">
      <c r="A229" t="s">
        <v>3232</v>
      </c>
      <c r="B229" t="s">
        <v>3233</v>
      </c>
      <c r="C229" t="s">
        <v>3234</v>
      </c>
      <c r="D229" t="s">
        <v>3235</v>
      </c>
      <c r="E229" t="s">
        <v>1714</v>
      </c>
      <c r="F229">
        <v>840</v>
      </c>
      <c r="G229" t="s">
        <v>1715</v>
      </c>
    </row>
    <row r="230" spans="1:7">
      <c r="A230" t="s">
        <v>3236</v>
      </c>
      <c r="B230" t="s">
        <v>3237</v>
      </c>
      <c r="C230" t="s">
        <v>3238</v>
      </c>
      <c r="D230" t="s">
        <v>3239</v>
      </c>
      <c r="E230" t="s">
        <v>2893</v>
      </c>
      <c r="F230">
        <v>0</v>
      </c>
      <c r="G230" t="s">
        <v>2894</v>
      </c>
    </row>
    <row r="231" spans="1:7">
      <c r="A231" t="s">
        <v>3240</v>
      </c>
      <c r="B231" t="s">
        <v>3241</v>
      </c>
      <c r="C231" t="s">
        <v>3242</v>
      </c>
      <c r="D231" t="s">
        <v>3243</v>
      </c>
      <c r="E231" t="s">
        <v>2916</v>
      </c>
      <c r="F231">
        <v>800</v>
      </c>
      <c r="G231" t="s">
        <v>2917</v>
      </c>
    </row>
    <row r="232" spans="1:7">
      <c r="A232" t="s">
        <v>3244</v>
      </c>
      <c r="B232" t="s">
        <v>3245</v>
      </c>
      <c r="C232" t="s">
        <v>3246</v>
      </c>
      <c r="D232" t="s">
        <v>3247</v>
      </c>
      <c r="E232" t="s">
        <v>2910</v>
      </c>
      <c r="F232">
        <v>980</v>
      </c>
      <c r="G232" t="s">
        <v>2911</v>
      </c>
    </row>
    <row r="233" spans="1:7">
      <c r="A233" t="s">
        <v>3248</v>
      </c>
      <c r="B233" t="s">
        <v>3249</v>
      </c>
      <c r="C233" t="s">
        <v>3250</v>
      </c>
      <c r="D233" t="s">
        <v>3251</v>
      </c>
      <c r="E233" t="s">
        <v>1819</v>
      </c>
      <c r="F233">
        <v>784</v>
      </c>
      <c r="G233" t="s">
        <v>1820</v>
      </c>
    </row>
    <row r="234" spans="1:7">
      <c r="A234" t="s">
        <v>51</v>
      </c>
      <c r="B234" t="s">
        <v>3252</v>
      </c>
      <c r="C234" t="s">
        <v>3253</v>
      </c>
      <c r="D234" t="s">
        <v>3254</v>
      </c>
      <c r="E234" t="s">
        <v>95</v>
      </c>
      <c r="F234">
        <v>826</v>
      </c>
      <c r="G234" t="s">
        <v>2288</v>
      </c>
    </row>
    <row r="235" spans="1:7">
      <c r="A235" t="s">
        <v>3255</v>
      </c>
      <c r="B235" t="s">
        <v>3256</v>
      </c>
      <c r="C235" t="s">
        <v>3257</v>
      </c>
      <c r="D235" t="s">
        <v>3258</v>
      </c>
      <c r="E235" t="s">
        <v>2930</v>
      </c>
      <c r="F235">
        <v>858</v>
      </c>
      <c r="G235" t="s">
        <v>2931</v>
      </c>
    </row>
    <row r="236" spans="1:7">
      <c r="A236" t="s">
        <v>3259</v>
      </c>
      <c r="B236" t="s">
        <v>3260</v>
      </c>
      <c r="C236" t="s">
        <v>3261</v>
      </c>
      <c r="D236" t="s">
        <v>3262</v>
      </c>
      <c r="E236" t="s">
        <v>2936</v>
      </c>
      <c r="F236">
        <v>860</v>
      </c>
      <c r="G236" t="s">
        <v>2937</v>
      </c>
    </row>
    <row r="237" spans="1:7">
      <c r="A237" t="s">
        <v>3263</v>
      </c>
      <c r="B237" t="s">
        <v>3264</v>
      </c>
      <c r="C237" t="s">
        <v>3265</v>
      </c>
      <c r="D237" t="s">
        <v>3266</v>
      </c>
      <c r="E237" t="s">
        <v>2954</v>
      </c>
      <c r="F237">
        <v>548</v>
      </c>
      <c r="G237" t="s">
        <v>2955</v>
      </c>
    </row>
    <row r="238" spans="1:7">
      <c r="A238" t="s">
        <v>3267</v>
      </c>
      <c r="B238" t="s">
        <v>3268</v>
      </c>
      <c r="C238" t="s">
        <v>3269</v>
      </c>
      <c r="D238" t="s">
        <v>3270</v>
      </c>
      <c r="E238" t="s">
        <v>1743</v>
      </c>
      <c r="F238">
        <v>978</v>
      </c>
      <c r="G238" t="s">
        <v>1744</v>
      </c>
    </row>
    <row r="239" spans="1:7">
      <c r="A239" t="s">
        <v>3271</v>
      </c>
      <c r="B239" t="s">
        <v>3272</v>
      </c>
      <c r="C239" t="s">
        <v>3273</v>
      </c>
      <c r="D239" t="s">
        <v>3274</v>
      </c>
      <c r="E239" t="s">
        <v>2942</v>
      </c>
      <c r="F239">
        <v>937</v>
      </c>
      <c r="G239" t="s">
        <v>2943</v>
      </c>
    </row>
    <row r="240" spans="1:7">
      <c r="A240" t="s">
        <v>3275</v>
      </c>
      <c r="B240" t="s">
        <v>3276</v>
      </c>
      <c r="C240" t="s">
        <v>3277</v>
      </c>
      <c r="D240" t="s">
        <v>3278</v>
      </c>
      <c r="E240" t="s">
        <v>2948</v>
      </c>
      <c r="F240">
        <v>704</v>
      </c>
      <c r="G240" t="s">
        <v>2949</v>
      </c>
    </row>
    <row r="241" spans="1:7">
      <c r="A241" t="s">
        <v>3279</v>
      </c>
      <c r="B241" t="s">
        <v>3280</v>
      </c>
      <c r="C241" t="s">
        <v>3281</v>
      </c>
      <c r="D241" t="s">
        <v>3282</v>
      </c>
      <c r="E241" t="s">
        <v>1714</v>
      </c>
      <c r="F241">
        <v>840</v>
      </c>
      <c r="G241" t="s">
        <v>1715</v>
      </c>
    </row>
    <row r="242" spans="1:7">
      <c r="A242" t="s">
        <v>3283</v>
      </c>
      <c r="B242" t="s">
        <v>3284</v>
      </c>
      <c r="C242" t="s">
        <v>3285</v>
      </c>
      <c r="D242" t="s">
        <v>3286</v>
      </c>
    </row>
    <row r="243" spans="1:7">
      <c r="A243" t="s">
        <v>3287</v>
      </c>
      <c r="B243" t="s">
        <v>3288</v>
      </c>
      <c r="C243" t="s">
        <v>3289</v>
      </c>
      <c r="D243" t="s">
        <v>3290</v>
      </c>
    </row>
    <row r="244" spans="1:7">
      <c r="A244" t="s">
        <v>3291</v>
      </c>
      <c r="B244" t="s">
        <v>3292</v>
      </c>
      <c r="C244" t="s">
        <v>3293</v>
      </c>
      <c r="D244" t="s">
        <v>3294</v>
      </c>
      <c r="E244" t="s">
        <v>2978</v>
      </c>
      <c r="F244">
        <v>886</v>
      </c>
      <c r="G244" t="s">
        <v>2979</v>
      </c>
    </row>
    <row r="245" spans="1:7">
      <c r="A245" t="s">
        <v>3295</v>
      </c>
      <c r="B245" t="s">
        <v>3296</v>
      </c>
      <c r="C245" t="s">
        <v>3297</v>
      </c>
      <c r="D245" t="s">
        <v>3298</v>
      </c>
      <c r="E245" t="s">
        <v>2990</v>
      </c>
      <c r="F245">
        <v>967</v>
      </c>
      <c r="G245" t="s">
        <v>2991</v>
      </c>
    </row>
    <row r="246" spans="1:7">
      <c r="A246" t="s">
        <v>3299</v>
      </c>
      <c r="B246" t="s">
        <v>3300</v>
      </c>
      <c r="C246" t="s">
        <v>3301</v>
      </c>
      <c r="D246" t="s">
        <v>3302</v>
      </c>
      <c r="E246" t="s">
        <v>1714</v>
      </c>
      <c r="F246">
        <v>840</v>
      </c>
      <c r="G246" t="s">
        <v>1715</v>
      </c>
    </row>
  </sheetData>
  <sheetProtection algorithmName="SHA-512" hashValue="dH/ABqqo1ilbXzRpLGS8UxbHpK1K/MojX9/0CHBCEqytxEbvWDH3bpKXilWugcErIRArgLhu6xBs4LNpUHLQUQ==" saltValue="+AdTwnS742rpjjhbCIBIw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G95"/>
  <sheetViews>
    <sheetView showGridLines="0" zoomScale="85" zoomScaleNormal="85" workbookViewId="0">
      <selection activeCell="M37" sqref="M37"/>
    </sheetView>
  </sheetViews>
  <sheetFormatPr defaultColWidth="4" defaultRowHeight="24" customHeight="1"/>
  <cols>
    <col min="1" max="1" width="4" style="7"/>
    <col min="2" max="2" width="4" style="7" hidden="1" customWidth="1"/>
    <col min="3" max="3" width="75" style="7" bestFit="1" customWidth="1"/>
    <col min="4" max="4" width="2.85546875" style="7" customWidth="1"/>
    <col min="5" max="5" width="44.42578125" style="155" bestFit="1" customWidth="1"/>
    <col min="6" max="6" width="2.85546875" style="7" customWidth="1"/>
    <col min="7" max="7" width="40.140625" style="155" bestFit="1" customWidth="1"/>
    <col min="8" max="16384" width="4" style="7"/>
  </cols>
  <sheetData>
    <row r="1" spans="1:7" ht="15.95"/>
    <row r="2" spans="1:7" ht="15.95">
      <c r="C2" s="332" t="s">
        <v>38</v>
      </c>
      <c r="D2" s="332"/>
      <c r="E2" s="332"/>
      <c r="F2" s="332"/>
      <c r="G2" s="332"/>
    </row>
    <row r="3" spans="1:7" s="79" customFormat="1" ht="22.5">
      <c r="C3" s="333" t="s">
        <v>39</v>
      </c>
      <c r="D3" s="333"/>
      <c r="E3" s="333"/>
      <c r="F3" s="333"/>
      <c r="G3" s="333"/>
    </row>
    <row r="4" spans="1:7" ht="12.75" customHeight="1">
      <c r="C4" s="334" t="s">
        <v>40</v>
      </c>
      <c r="D4" s="334"/>
      <c r="E4" s="334"/>
      <c r="F4" s="334"/>
      <c r="G4" s="334"/>
    </row>
    <row r="5" spans="1:7" ht="12.75" customHeight="1">
      <c r="C5" s="335" t="s">
        <v>41</v>
      </c>
      <c r="D5" s="335"/>
      <c r="E5" s="335"/>
      <c r="F5" s="335"/>
      <c r="G5" s="335"/>
    </row>
    <row r="6" spans="1:7" ht="12.75" customHeight="1">
      <c r="C6" s="335" t="s">
        <v>42</v>
      </c>
      <c r="D6" s="335"/>
      <c r="E6" s="335"/>
      <c r="F6" s="335"/>
      <c r="G6" s="335"/>
    </row>
    <row r="7" spans="1:7" ht="12.75" customHeight="1">
      <c r="C7" s="339" t="s">
        <v>43</v>
      </c>
      <c r="D7" s="339"/>
      <c r="E7" s="339"/>
      <c r="F7" s="339"/>
      <c r="G7" s="339"/>
    </row>
    <row r="8" spans="1:7" ht="15.95">
      <c r="C8" s="170"/>
      <c r="D8" s="50"/>
      <c r="E8" s="193"/>
      <c r="F8" s="170"/>
      <c r="G8" s="241"/>
    </row>
    <row r="9" spans="1:7" ht="15.95">
      <c r="C9" s="109" t="s">
        <v>44</v>
      </c>
      <c r="D9" s="239"/>
      <c r="E9" s="110" t="s">
        <v>45</v>
      </c>
      <c r="F9" s="239"/>
      <c r="G9" s="173" t="s">
        <v>20</v>
      </c>
    </row>
    <row r="10" spans="1:7" ht="15.95">
      <c r="C10" s="170"/>
      <c r="D10" s="50"/>
      <c r="E10" s="193"/>
      <c r="F10" s="170"/>
      <c r="G10" s="241"/>
    </row>
    <row r="11" spans="1:7" s="79" customFormat="1" ht="22.5">
      <c r="B11" s="81"/>
      <c r="C11" s="86" t="s">
        <v>46</v>
      </c>
      <c r="E11" s="194"/>
      <c r="G11" s="174"/>
    </row>
    <row r="12" spans="1:7" ht="19.5" thickBot="1">
      <c r="A12" s="13"/>
      <c r="B12" s="13"/>
      <c r="C12" s="87" t="s">
        <v>47</v>
      </c>
      <c r="D12" s="88"/>
      <c r="E12" s="195" t="s">
        <v>48</v>
      </c>
      <c r="F12" s="88"/>
      <c r="G12" s="175" t="s">
        <v>49</v>
      </c>
    </row>
    <row r="13" spans="1:7" ht="16.5" thickBot="1">
      <c r="B13" s="14"/>
      <c r="C13" s="51" t="s">
        <v>36</v>
      </c>
      <c r="D13" s="242"/>
      <c r="E13" s="176"/>
      <c r="F13" s="242"/>
      <c r="G13" s="176"/>
    </row>
    <row r="14" spans="1:7" ht="15.95">
      <c r="A14" s="9"/>
      <c r="B14" s="9" t="s">
        <v>36</v>
      </c>
      <c r="C14" s="139" t="s">
        <v>50</v>
      </c>
      <c r="D14" s="28"/>
      <c r="E14" s="196" t="s">
        <v>51</v>
      </c>
      <c r="F14" s="28"/>
      <c r="G14" s="177"/>
    </row>
    <row r="15" spans="1:7" ht="15.95">
      <c r="A15" s="9"/>
      <c r="B15" s="9" t="s">
        <v>36</v>
      </c>
      <c r="C15" s="139" t="s">
        <v>52</v>
      </c>
      <c r="D15" s="28"/>
      <c r="E15" s="197" t="str">
        <f>IFERROR(VLOOKUP($E$14,Table1_Country_codes_and_currencies[],3,FALSE),"")</f>
        <v>GBR</v>
      </c>
      <c r="F15" s="28"/>
      <c r="G15" s="177"/>
    </row>
    <row r="16" spans="1:7" ht="15.95">
      <c r="B16" s="9" t="s">
        <v>36</v>
      </c>
      <c r="C16" s="139" t="s">
        <v>53</v>
      </c>
      <c r="D16" s="28"/>
      <c r="E16" s="197" t="str">
        <f>IFERROR(VLOOKUP($E$14,Table1_Country_codes_and_currencies[],7,FALSE),"")</f>
        <v>Pound sterling</v>
      </c>
      <c r="F16" s="28"/>
      <c r="G16" s="177"/>
    </row>
    <row r="17" spans="1:7" ht="16.5" thickBot="1">
      <c r="B17" s="9" t="s">
        <v>36</v>
      </c>
      <c r="C17" s="140" t="s">
        <v>54</v>
      </c>
      <c r="D17" s="53"/>
      <c r="E17" s="198" t="str">
        <f>IFERROR(VLOOKUP($E$14,Table1_Country_codes_and_currencies[],5,FALSE),"")</f>
        <v>GBP</v>
      </c>
      <c r="F17" s="53"/>
      <c r="G17" s="178"/>
    </row>
    <row r="18" spans="1:7" ht="16.5" thickBot="1">
      <c r="B18" s="14"/>
      <c r="C18" s="51" t="s">
        <v>55</v>
      </c>
      <c r="D18" s="242"/>
      <c r="E18" s="176"/>
      <c r="F18" s="242"/>
      <c r="G18" s="176"/>
    </row>
    <row r="19" spans="1:7" ht="15.95">
      <c r="A19" s="9"/>
      <c r="B19" s="9" t="s">
        <v>55</v>
      </c>
      <c r="C19" s="139" t="s">
        <v>56</v>
      </c>
      <c r="D19" s="28"/>
      <c r="E19" s="199">
        <v>44562</v>
      </c>
      <c r="F19" s="28"/>
      <c r="G19" s="177"/>
    </row>
    <row r="20" spans="1:7" ht="16.5" thickBot="1">
      <c r="A20" s="9"/>
      <c r="B20" s="9" t="s">
        <v>55</v>
      </c>
      <c r="C20" s="140" t="s">
        <v>57</v>
      </c>
      <c r="D20" s="53"/>
      <c r="E20" s="199">
        <v>44926</v>
      </c>
      <c r="F20" s="53"/>
      <c r="G20" s="178"/>
    </row>
    <row r="21" spans="1:7" ht="16.5" thickBot="1">
      <c r="B21" s="14"/>
      <c r="C21" s="51" t="s">
        <v>58</v>
      </c>
      <c r="D21" s="242"/>
      <c r="E21" s="243"/>
      <c r="F21" s="242"/>
      <c r="G21" s="176"/>
    </row>
    <row r="22" spans="1:7" ht="270">
      <c r="B22" s="9" t="s">
        <v>58</v>
      </c>
      <c r="C22" s="139" t="s">
        <v>59</v>
      </c>
      <c r="D22" s="28"/>
      <c r="E22" s="196" t="s">
        <v>60</v>
      </c>
      <c r="F22" s="28"/>
      <c r="G22" s="177" t="s">
        <v>61</v>
      </c>
    </row>
    <row r="23" spans="1:7" ht="15.95">
      <c r="A23" s="9"/>
      <c r="B23" s="9" t="s">
        <v>58</v>
      </c>
      <c r="C23" s="139" t="s">
        <v>62</v>
      </c>
      <c r="D23" s="28"/>
      <c r="E23" s="200" t="s">
        <v>63</v>
      </c>
      <c r="F23" s="28"/>
      <c r="G23" s="177"/>
    </row>
    <row r="24" spans="1:7" ht="15.95">
      <c r="B24" s="9" t="s">
        <v>58</v>
      </c>
      <c r="C24" s="139" t="s">
        <v>64</v>
      </c>
      <c r="D24" s="28"/>
      <c r="E24" s="201">
        <v>45125</v>
      </c>
      <c r="F24" s="28"/>
      <c r="G24" s="177"/>
    </row>
    <row r="25" spans="1:7" ht="27.95">
      <c r="A25" s="9"/>
      <c r="B25" s="9" t="s">
        <v>58</v>
      </c>
      <c r="C25" s="139" t="s">
        <v>65</v>
      </c>
      <c r="D25" s="28"/>
      <c r="E25" s="202" t="s">
        <v>66</v>
      </c>
      <c r="F25" s="28"/>
      <c r="G25" s="177" t="s">
        <v>67</v>
      </c>
    </row>
    <row r="26" spans="1:7" ht="15.95">
      <c r="B26" s="9" t="s">
        <v>58</v>
      </c>
      <c r="C26" s="141" t="s">
        <v>68</v>
      </c>
      <c r="D26" s="116"/>
      <c r="E26" s="200" t="s">
        <v>69</v>
      </c>
      <c r="F26" s="116"/>
      <c r="G26" s="179"/>
    </row>
    <row r="27" spans="1:7" ht="15.95">
      <c r="B27" s="9" t="s">
        <v>58</v>
      </c>
      <c r="C27" s="139" t="s">
        <v>70</v>
      </c>
      <c r="D27" s="28"/>
      <c r="E27" s="201">
        <v>45125</v>
      </c>
      <c r="F27" s="28"/>
      <c r="G27" s="180"/>
    </row>
    <row r="28" spans="1:7" ht="15.95">
      <c r="A28" s="9"/>
      <c r="B28" s="9" t="s">
        <v>58</v>
      </c>
      <c r="C28" s="139" t="s">
        <v>71</v>
      </c>
      <c r="D28" s="28"/>
      <c r="E28" s="202" t="s">
        <v>72</v>
      </c>
      <c r="F28" s="28"/>
      <c r="G28" s="180"/>
    </row>
    <row r="29" spans="1:7" ht="15.95">
      <c r="B29" s="9" t="s">
        <v>58</v>
      </c>
      <c r="C29" s="141" t="s">
        <v>73</v>
      </c>
      <c r="D29" s="116"/>
      <c r="E29" s="200" t="s">
        <v>69</v>
      </c>
      <c r="F29" s="117"/>
      <c r="G29" s="181"/>
    </row>
    <row r="30" spans="1:7" ht="105">
      <c r="A30" s="9"/>
      <c r="B30" s="9" t="s">
        <v>58</v>
      </c>
      <c r="C30" s="139" t="s">
        <v>74</v>
      </c>
      <c r="D30" s="28"/>
      <c r="E30" s="201"/>
      <c r="F30" s="28"/>
      <c r="G30" s="177" t="s">
        <v>75</v>
      </c>
    </row>
    <row r="31" spans="1:7" ht="16.5" thickBot="1">
      <c r="A31" s="9"/>
      <c r="B31" s="9" t="s">
        <v>58</v>
      </c>
      <c r="C31" s="139" t="s">
        <v>76</v>
      </c>
      <c r="D31" s="54"/>
      <c r="E31" s="203" t="s">
        <v>77</v>
      </c>
      <c r="F31" s="53"/>
      <c r="G31" s="182"/>
    </row>
    <row r="32" spans="1:7" ht="15.95" customHeight="1" thickBot="1">
      <c r="C32" s="85" t="s">
        <v>78</v>
      </c>
      <c r="D32" s="244"/>
      <c r="E32" s="62"/>
      <c r="F32" s="245"/>
      <c r="G32" s="183"/>
    </row>
    <row r="33" spans="1:7" ht="15.95">
      <c r="A33" s="9"/>
      <c r="B33" s="11"/>
      <c r="C33" s="27" t="s">
        <v>79</v>
      </c>
      <c r="D33" s="28"/>
      <c r="E33" s="204" t="s">
        <v>80</v>
      </c>
      <c r="F33" s="170"/>
      <c r="G33" s="184"/>
    </row>
    <row r="34" spans="1:7" ht="70.5" customHeight="1">
      <c r="B34" s="9" t="s">
        <v>81</v>
      </c>
      <c r="C34" s="52" t="s">
        <v>82</v>
      </c>
      <c r="D34" s="53"/>
      <c r="E34" s="319" t="s">
        <v>83</v>
      </c>
      <c r="F34" s="242"/>
      <c r="G34" s="313" t="s">
        <v>84</v>
      </c>
    </row>
    <row r="35" spans="1:7" ht="18" customHeight="1" thickBot="1">
      <c r="A35" s="9"/>
      <c r="B35" s="9" t="s">
        <v>81</v>
      </c>
      <c r="C35" s="51" t="s">
        <v>81</v>
      </c>
      <c r="D35" s="242"/>
      <c r="E35" s="246"/>
      <c r="F35" s="242"/>
      <c r="G35" s="246"/>
    </row>
    <row r="36" spans="1:7" ht="15.6" customHeight="1">
      <c r="B36" s="9" t="s">
        <v>81</v>
      </c>
      <c r="C36" s="142" t="s">
        <v>85</v>
      </c>
      <c r="D36" s="28"/>
      <c r="E36" s="197"/>
      <c r="F36" s="28"/>
      <c r="G36" s="185"/>
    </row>
    <row r="37" spans="1:7" ht="16.5" customHeight="1">
      <c r="A37" s="9"/>
      <c r="B37" s="9" t="s">
        <v>81</v>
      </c>
      <c r="C37" s="139" t="s">
        <v>86</v>
      </c>
      <c r="D37" s="28"/>
      <c r="E37" s="200" t="s">
        <v>69</v>
      </c>
      <c r="F37" s="28"/>
      <c r="G37" s="180"/>
    </row>
    <row r="38" spans="1:7" ht="16.5" customHeight="1">
      <c r="A38" s="9"/>
      <c r="B38" s="9" t="s">
        <v>81</v>
      </c>
      <c r="C38" s="139" t="s">
        <v>87</v>
      </c>
      <c r="D38" s="28"/>
      <c r="E38" s="200" t="s">
        <v>69</v>
      </c>
      <c r="F38" s="28"/>
      <c r="G38" s="180"/>
    </row>
    <row r="39" spans="1:7" ht="15.6" customHeight="1">
      <c r="B39" s="9" t="s">
        <v>81</v>
      </c>
      <c r="C39" s="139" t="s">
        <v>88</v>
      </c>
      <c r="D39" s="28"/>
      <c r="E39" s="200" t="s">
        <v>69</v>
      </c>
      <c r="F39" s="28"/>
      <c r="G39" s="180"/>
    </row>
    <row r="40" spans="1:7" ht="18" customHeight="1">
      <c r="B40" s="9" t="s">
        <v>81</v>
      </c>
      <c r="C40" s="139" t="s">
        <v>89</v>
      </c>
      <c r="D40" s="28"/>
      <c r="E40" s="200" t="s">
        <v>90</v>
      </c>
      <c r="F40" s="28"/>
      <c r="G40" s="180"/>
    </row>
    <row r="41" spans="1:7" ht="15.95">
      <c r="B41" s="9" t="s">
        <v>81</v>
      </c>
      <c r="C41" s="139" t="s">
        <v>91</v>
      </c>
      <c r="D41" s="28"/>
      <c r="E41" s="200" t="s">
        <v>90</v>
      </c>
      <c r="F41" s="28"/>
      <c r="G41" s="180"/>
    </row>
    <row r="42" spans="1:7" ht="15.95">
      <c r="B42" s="9" t="s">
        <v>81</v>
      </c>
      <c r="C42" s="139" t="s">
        <v>92</v>
      </c>
      <c r="D42" s="28"/>
      <c r="E42" s="200">
        <v>4</v>
      </c>
      <c r="F42" s="28"/>
      <c r="G42" s="312"/>
    </row>
    <row r="43" spans="1:7" ht="15.95">
      <c r="B43" s="9" t="s">
        <v>81</v>
      </c>
      <c r="C43" s="139" t="s">
        <v>93</v>
      </c>
      <c r="D43" s="55"/>
      <c r="E43" s="200">
        <v>47</v>
      </c>
      <c r="F43" s="28"/>
      <c r="G43" s="186"/>
    </row>
    <row r="44" spans="1:7" ht="15.95">
      <c r="B44" s="9" t="s">
        <v>81</v>
      </c>
      <c r="C44" s="143" t="s">
        <v>94</v>
      </c>
      <c r="D44" s="28"/>
      <c r="E44" s="205" t="s">
        <v>95</v>
      </c>
      <c r="F44" s="116"/>
      <c r="G44" s="180"/>
    </row>
    <row r="45" spans="1:7" ht="45">
      <c r="B45" s="9" t="s">
        <v>81</v>
      </c>
      <c r="C45" s="144" t="s">
        <v>96</v>
      </c>
      <c r="D45" s="28"/>
      <c r="E45" s="206">
        <v>0.81200000000000006</v>
      </c>
      <c r="F45" s="28"/>
      <c r="G45" s="180" t="s">
        <v>97</v>
      </c>
    </row>
    <row r="46" spans="1:7" ht="45">
      <c r="B46" s="9" t="s">
        <v>81</v>
      </c>
      <c r="C46" s="145" t="s">
        <v>98</v>
      </c>
      <c r="D46" s="53"/>
      <c r="E46" s="203" t="s">
        <v>99</v>
      </c>
      <c r="F46" s="53"/>
      <c r="G46" s="187" t="s">
        <v>100</v>
      </c>
    </row>
    <row r="47" spans="1:7" s="13" customFormat="1" ht="16.5" thickBot="1">
      <c r="A47" s="7"/>
      <c r="B47" s="9" t="s">
        <v>81</v>
      </c>
      <c r="C47" s="146" t="s">
        <v>101</v>
      </c>
      <c r="D47" s="53"/>
      <c r="E47" s="207"/>
      <c r="F47" s="53"/>
      <c r="G47" s="187"/>
    </row>
    <row r="48" spans="1:7" ht="15.6" customHeight="1">
      <c r="B48" s="9" t="s">
        <v>81</v>
      </c>
      <c r="C48" s="139" t="s">
        <v>102</v>
      </c>
      <c r="D48" s="28"/>
      <c r="E48" s="200" t="s">
        <v>69</v>
      </c>
      <c r="F48" s="28"/>
      <c r="G48" s="180"/>
    </row>
    <row r="49" spans="1:7" s="9" customFormat="1" ht="15.95">
      <c r="A49" s="7"/>
      <c r="C49" s="139" t="s">
        <v>103</v>
      </c>
      <c r="D49" s="28"/>
      <c r="E49" s="200" t="s">
        <v>69</v>
      </c>
      <c r="F49" s="28"/>
      <c r="G49" s="180"/>
    </row>
    <row r="50" spans="1:7" s="9" customFormat="1" ht="15.6" customHeight="1">
      <c r="A50" s="7"/>
      <c r="C50" s="139" t="s">
        <v>104</v>
      </c>
      <c r="D50" s="28"/>
      <c r="E50" s="200" t="s">
        <v>69</v>
      </c>
      <c r="F50" s="28"/>
      <c r="G50" s="180"/>
    </row>
    <row r="51" spans="1:7" ht="120.6" thickBot="1">
      <c r="B51" s="9"/>
      <c r="C51" s="140" t="s">
        <v>105</v>
      </c>
      <c r="D51" s="53"/>
      <c r="E51" s="208" t="s">
        <v>69</v>
      </c>
      <c r="F51" s="53"/>
      <c r="G51" s="187" t="s">
        <v>106</v>
      </c>
    </row>
    <row r="52" spans="1:7" ht="16.5" thickBot="1">
      <c r="B52" s="9"/>
      <c r="C52" s="59" t="s">
        <v>107</v>
      </c>
      <c r="D52" s="60"/>
      <c r="E52" s="209">
        <f>SUM(E53:E56)</f>
        <v>0.99999999999999989</v>
      </c>
      <c r="F52" s="60"/>
      <c r="G52" s="188"/>
    </row>
    <row r="53" spans="1:7" ht="15.95">
      <c r="B53" s="9"/>
      <c r="C53" s="139" t="s">
        <v>108</v>
      </c>
      <c r="D53" s="28"/>
      <c r="E53" s="210">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0.52631578947368418</v>
      </c>
      <c r="F53" s="28"/>
      <c r="G53" s="189" t="s">
        <v>109</v>
      </c>
    </row>
    <row r="54" spans="1:7" s="9" customFormat="1" ht="15.95">
      <c r="B54" s="14"/>
      <c r="C54" s="139" t="s">
        <v>110</v>
      </c>
      <c r="D54" s="28"/>
      <c r="E54" s="210">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8.771929824561403E-2</v>
      </c>
      <c r="F54" s="28"/>
      <c r="G54" s="189" t="s">
        <v>109</v>
      </c>
    </row>
    <row r="55" spans="1:7" s="9" customFormat="1" ht="15.95">
      <c r="A55" s="7"/>
      <c r="B55" s="9" t="s">
        <v>111</v>
      </c>
      <c r="C55" s="139" t="s">
        <v>90</v>
      </c>
      <c r="D55" s="28"/>
      <c r="E55" s="210">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0.24561403508771928</v>
      </c>
      <c r="F55" s="28"/>
      <c r="G55" s="189" t="s">
        <v>109</v>
      </c>
    </row>
    <row r="56" spans="1:7" ht="15" customHeight="1" thickBot="1">
      <c r="B56" s="9" t="s">
        <v>111</v>
      </c>
      <c r="C56" s="139" t="s">
        <v>112</v>
      </c>
      <c r="D56" s="28"/>
      <c r="E56" s="210">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0.14035087719298245</v>
      </c>
      <c r="F56" s="28"/>
      <c r="G56" s="189" t="s">
        <v>109</v>
      </c>
    </row>
    <row r="57" spans="1:7" ht="16.5" thickBot="1">
      <c r="B57" s="9" t="s">
        <v>111</v>
      </c>
      <c r="C57" s="56" t="s">
        <v>113</v>
      </c>
      <c r="D57" s="57"/>
      <c r="E57" s="211"/>
      <c r="F57" s="57"/>
      <c r="G57" s="190"/>
    </row>
    <row r="58" spans="1:7" s="9" customFormat="1" ht="15.95">
      <c r="A58" s="7"/>
      <c r="B58" s="9" t="s">
        <v>111</v>
      </c>
      <c r="C58" s="139" t="s">
        <v>114</v>
      </c>
      <c r="D58" s="28"/>
      <c r="E58" s="196" t="s">
        <v>115</v>
      </c>
      <c r="F58" s="28"/>
      <c r="G58" s="177"/>
    </row>
    <row r="59" spans="1:7" ht="15.95">
      <c r="C59" s="139" t="s">
        <v>116</v>
      </c>
      <c r="D59" s="28"/>
      <c r="E59" s="196" t="s">
        <v>63</v>
      </c>
      <c r="F59" s="28"/>
      <c r="G59" s="177"/>
    </row>
    <row r="60" spans="1:7" ht="15.95">
      <c r="C60" s="139" t="s">
        <v>117</v>
      </c>
      <c r="D60" s="28"/>
      <c r="E60" s="212" t="s">
        <v>118</v>
      </c>
      <c r="F60" s="28"/>
      <c r="G60" s="177"/>
    </row>
    <row r="61" spans="1:7" ht="16.5" thickBot="1">
      <c r="C61" s="58"/>
      <c r="D61" s="53"/>
      <c r="E61" s="198"/>
      <c r="F61" s="53"/>
      <c r="G61" s="191"/>
    </row>
    <row r="62" spans="1:7" s="9" customFormat="1" ht="16.5" thickBot="1">
      <c r="A62" s="7"/>
      <c r="B62" s="7"/>
      <c r="C62" s="336"/>
      <c r="D62" s="336"/>
      <c r="E62" s="336"/>
      <c r="F62" s="336"/>
      <c r="G62" s="336"/>
    </row>
    <row r="63" spans="1:7" s="15" customFormat="1" ht="15.6" thickBot="1">
      <c r="A63" s="170"/>
      <c r="B63" s="170"/>
      <c r="C63" s="325" t="s">
        <v>32</v>
      </c>
      <c r="D63" s="326"/>
      <c r="E63" s="326"/>
      <c r="F63" s="326"/>
      <c r="G63" s="327"/>
    </row>
    <row r="64" spans="1:7" s="15" customFormat="1" ht="15.6" thickBot="1">
      <c r="A64" s="170"/>
      <c r="B64" s="170"/>
      <c r="C64" s="325" t="s">
        <v>33</v>
      </c>
      <c r="D64" s="326"/>
      <c r="E64" s="326"/>
      <c r="F64" s="326"/>
      <c r="G64" s="327"/>
    </row>
    <row r="65" spans="2:7" s="15" customFormat="1" ht="15.6" thickBot="1">
      <c r="B65" s="170"/>
      <c r="C65" s="337"/>
      <c r="D65" s="337"/>
      <c r="E65" s="337"/>
      <c r="F65" s="337"/>
      <c r="G65" s="337"/>
    </row>
    <row r="66" spans="2:7" s="15" customFormat="1" ht="18.75" customHeight="1">
      <c r="B66" s="170"/>
      <c r="C66" s="338" t="s">
        <v>34</v>
      </c>
      <c r="D66" s="338"/>
      <c r="E66" s="338"/>
      <c r="F66" s="338"/>
      <c r="G66" s="338"/>
    </row>
    <row r="67" spans="2:7" s="15" customFormat="1" ht="15">
      <c r="B67" s="170"/>
      <c r="C67" s="331" t="s">
        <v>35</v>
      </c>
      <c r="D67" s="331"/>
      <c r="E67" s="331"/>
      <c r="F67" s="331"/>
      <c r="G67" s="331"/>
    </row>
    <row r="68" spans="2:7" s="15" customFormat="1" ht="15">
      <c r="B68" s="28" t="s">
        <v>36</v>
      </c>
      <c r="C68" s="331" t="s">
        <v>37</v>
      </c>
      <c r="D68" s="331"/>
      <c r="E68" s="331"/>
      <c r="F68" s="331"/>
      <c r="G68" s="331"/>
    </row>
    <row r="69" spans="2:7" ht="15.95">
      <c r="C69" s="10"/>
      <c r="D69" s="9"/>
      <c r="E69" s="213"/>
      <c r="F69" s="9"/>
      <c r="G69" s="192"/>
    </row>
    <row r="70" spans="2:7" ht="15" customHeight="1">
      <c r="C70" s="8"/>
      <c r="D70" s="8"/>
      <c r="E70" s="214"/>
      <c r="F70" s="8"/>
    </row>
    <row r="71" spans="2:7" ht="15" customHeight="1"/>
    <row r="72" spans="2:7" ht="15.95">
      <c r="C72" s="330"/>
      <c r="D72" s="330"/>
      <c r="E72" s="330"/>
      <c r="F72" s="330"/>
      <c r="G72" s="330"/>
    </row>
    <row r="73" spans="2:7" ht="15.95">
      <c r="C73" s="330"/>
      <c r="D73" s="330"/>
      <c r="E73" s="330"/>
      <c r="F73" s="330"/>
      <c r="G73" s="330"/>
    </row>
    <row r="74" spans="2:7" ht="18.75" customHeight="1">
      <c r="C74" s="330"/>
      <c r="D74" s="330"/>
      <c r="E74" s="330"/>
      <c r="F74" s="330"/>
      <c r="G74" s="330"/>
    </row>
    <row r="75" spans="2:7" ht="15.95">
      <c r="C75" s="330"/>
      <c r="D75" s="330"/>
      <c r="E75" s="330"/>
      <c r="F75" s="330"/>
      <c r="G75" s="330"/>
    </row>
    <row r="76" spans="2:7" ht="15.95">
      <c r="C76" s="8"/>
      <c r="D76" s="8"/>
      <c r="E76" s="214"/>
      <c r="F76" s="8"/>
    </row>
    <row r="77" spans="2:7" ht="15.95">
      <c r="C77" s="329"/>
      <c r="D77" s="329"/>
      <c r="E77" s="329"/>
    </row>
    <row r="78" spans="2:7" ht="15.95">
      <c r="C78" s="329"/>
      <c r="D78" s="329"/>
      <c r="E78" s="329"/>
    </row>
    <row r="79" spans="2:7" ht="15.95"/>
    <row r="80" spans="2:7" ht="15.95"/>
    <row r="81" ht="15.95"/>
    <row r="82" ht="15.95"/>
    <row r="83" ht="15.95"/>
    <row r="84" ht="15.95"/>
    <row r="85" ht="15.95"/>
    <row r="86" ht="15.95"/>
    <row r="87" ht="15.95"/>
    <row r="88" ht="15.95"/>
    <row r="89" ht="15.95"/>
    <row r="90" ht="15.95"/>
    <row r="91" ht="15.95"/>
    <row r="92" ht="15.95"/>
    <row r="93" ht="15.95"/>
    <row r="94" ht="15.95"/>
    <row r="95" ht="15.95"/>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1195" yWindow="633" count="17">
    <dataValidation type="date" allowBlank="1" showInputMessage="1" showErrorMessage="1" errorTitle="Incorrect format" error="Please revise information according to specified format" promptTitle="Input date in specific format" prompt="YYYY-MM-DD" sqref="E19:E20 E24 E30 E27" xr:uid="{F8800322-AA7E-4331-9E06-6D5947305C1D}">
      <formula1>36161</formula1>
      <formula2>47848</formula2>
    </dataValidation>
    <dataValidation allowBlank="1" showInputMessage="1" showErrorMessage="1" promptTitle="EITI Report URL" prompt="Please insert direct URL to EITI Report (or report folder)." sqref="E25" xr:uid="{C65CA56D-377E-4702-A9BF-B225A66D02F6}"/>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1"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C821FEFA-DFCF-40D8-8246-EB0F476E2C8B}"/>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869B1086-07A8-49CE-958C-F3E4AEAB592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 allowBlank="1" showInputMessage="1" showErrorMessage="1" promptTitle="Open data policy" prompt="Please insert direct URL to Open data policy on National EITI website." sqref="E34" xr:uid="{55A1A363-5899-4DA6-A084-64DE2F26B1A3}"/>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34" r:id="rId5" xr:uid="{F8C87EEE-E20E-4CCF-9200-4B31F7007A47}"/>
    <hyperlink ref="E60" r:id="rId6" display="Hedi.Zaghouani@bdo.co.uk" xr:uid="{BCDED09F-C4B8-4C7E-B927-CB49941304A0}"/>
    <hyperlink ref="E31" r:id="rId7" xr:uid="{64854456-AFA5-498C-A227-21D64295586D}"/>
    <hyperlink ref="E46" r:id="rId8" xr:uid="{83CB7FD7-45D8-4DB4-8F2A-8BE820EA1CC8}"/>
    <hyperlink ref="E25" r:id="rId9" xr:uid="{036F9478-B0A0-48D2-A43C-7695BD782D69}"/>
    <hyperlink ref="E28" r:id="rId10" xr:uid="{3E731976-56A4-40F1-A81D-6153FC95F2AB}"/>
  </hyperlinks>
  <pageMargins left="0.25" right="0.25" top="0.75" bottom="0.75" header="0.3" footer="0.3"/>
  <pageSetup paperSize="8" fitToHeight="0" orientation="landscape" horizontalDpi="2400" verticalDpi="2400" r:id="rId11"/>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P197"/>
  <sheetViews>
    <sheetView showGridLines="0" tabSelected="1" topLeftCell="A69" zoomScale="80" zoomScaleNormal="80" workbookViewId="0">
      <selection activeCell="F72" sqref="F72"/>
    </sheetView>
  </sheetViews>
  <sheetFormatPr defaultColWidth="4" defaultRowHeight="24" customHeight="1"/>
  <cols>
    <col min="1" max="1" width="4" style="7"/>
    <col min="2" max="2" width="56.5703125" style="155" customWidth="1"/>
    <col min="3" max="3" width="4" style="7"/>
    <col min="4" max="4" width="50.5703125" style="7" customWidth="1"/>
    <col min="5" max="5" width="5.42578125" style="7" customWidth="1"/>
    <col min="6" max="6" width="72" style="155" customWidth="1"/>
    <col min="7" max="7" width="4" style="7"/>
    <col min="8" max="8" width="53.85546875" style="155" customWidth="1"/>
    <col min="9" max="9" width="8.5703125" style="7" bestFit="1" customWidth="1"/>
    <col min="10" max="15" width="4" style="7"/>
    <col min="16" max="16" width="42" style="7" bestFit="1" customWidth="1"/>
    <col min="17" max="16384" width="4" style="7"/>
  </cols>
  <sheetData>
    <row r="1" spans="1:16" ht="15.95"/>
    <row r="2" spans="1:16" s="15" customFormat="1" ht="45">
      <c r="A2" s="170"/>
      <c r="B2" s="156" t="s">
        <v>119</v>
      </c>
      <c r="C2" s="37"/>
      <c r="D2" s="37"/>
      <c r="E2" s="37"/>
      <c r="F2" s="156"/>
      <c r="G2" s="37"/>
      <c r="H2" s="156"/>
      <c r="I2" s="170"/>
      <c r="J2" s="170"/>
      <c r="K2" s="170"/>
      <c r="L2" s="170"/>
      <c r="M2" s="170"/>
      <c r="N2" s="170"/>
      <c r="O2" s="170"/>
      <c r="P2" s="170"/>
    </row>
    <row r="3" spans="1:16" s="79" customFormat="1" ht="22.5">
      <c r="B3" s="333" t="s">
        <v>39</v>
      </c>
      <c r="C3" s="333"/>
      <c r="D3" s="333"/>
      <c r="E3" s="333"/>
      <c r="F3" s="333"/>
      <c r="G3" s="333"/>
      <c r="H3" s="333"/>
    </row>
    <row r="4" spans="1:16" s="15" customFormat="1" ht="17.100000000000001" customHeight="1">
      <c r="A4" s="170"/>
      <c r="B4" s="340" t="s">
        <v>120</v>
      </c>
      <c r="C4" s="340"/>
      <c r="D4" s="340"/>
      <c r="E4" s="340"/>
      <c r="F4" s="340"/>
      <c r="G4" s="340"/>
      <c r="H4" s="340"/>
      <c r="I4" s="170"/>
      <c r="J4" s="170"/>
      <c r="K4" s="170"/>
      <c r="L4" s="170"/>
      <c r="M4" s="170"/>
      <c r="N4" s="170"/>
      <c r="O4" s="170"/>
      <c r="P4" s="170"/>
    </row>
    <row r="5" spans="1:16" s="15" customFormat="1" ht="15">
      <c r="A5" s="170"/>
      <c r="B5" s="335" t="s">
        <v>121</v>
      </c>
      <c r="C5" s="335"/>
      <c r="D5" s="335"/>
      <c r="E5" s="335"/>
      <c r="F5" s="335"/>
      <c r="G5" s="335"/>
      <c r="H5" s="335"/>
      <c r="I5" s="170"/>
      <c r="J5" s="170"/>
      <c r="K5" s="170"/>
      <c r="L5" s="170"/>
      <c r="M5" s="170"/>
      <c r="N5" s="170"/>
      <c r="O5" s="170"/>
      <c r="P5" s="170"/>
    </row>
    <row r="6" spans="1:16" s="15" customFormat="1" ht="15">
      <c r="A6" s="170"/>
      <c r="B6" s="335" t="s">
        <v>122</v>
      </c>
      <c r="C6" s="335"/>
      <c r="D6" s="335"/>
      <c r="E6" s="335"/>
      <c r="F6" s="335"/>
      <c r="G6" s="335"/>
      <c r="H6" s="335"/>
      <c r="I6" s="170"/>
      <c r="J6" s="170"/>
      <c r="K6" s="170"/>
      <c r="L6" s="170"/>
      <c r="M6" s="170"/>
      <c r="N6" s="170"/>
      <c r="O6" s="170"/>
      <c r="P6" s="147"/>
    </row>
    <row r="7" spans="1:16" s="15" customFormat="1" ht="15">
      <c r="A7" s="170"/>
      <c r="B7" s="335" t="s">
        <v>123</v>
      </c>
      <c r="C7" s="335"/>
      <c r="D7" s="335"/>
      <c r="E7" s="335"/>
      <c r="F7" s="335"/>
      <c r="G7" s="335"/>
      <c r="H7" s="335"/>
      <c r="I7" s="170"/>
      <c r="J7" s="170"/>
      <c r="K7" s="170"/>
      <c r="L7" s="170"/>
      <c r="M7" s="170"/>
      <c r="N7" s="170"/>
      <c r="O7" s="170"/>
      <c r="P7" s="170"/>
    </row>
    <row r="8" spans="1:16" s="15" customFormat="1" ht="17.100000000000001" customHeight="1">
      <c r="A8" s="170"/>
      <c r="B8" s="335" t="s">
        <v>124</v>
      </c>
      <c r="C8" s="335"/>
      <c r="D8" s="335"/>
      <c r="E8" s="335"/>
      <c r="F8" s="335"/>
      <c r="G8" s="335"/>
      <c r="H8" s="335"/>
      <c r="I8" s="170"/>
      <c r="J8" s="170"/>
      <c r="K8" s="170"/>
      <c r="L8" s="170"/>
      <c r="M8" s="170"/>
      <c r="N8" s="170"/>
      <c r="O8" s="170"/>
      <c r="P8" s="170"/>
    </row>
    <row r="9" spans="1:16" s="15" customFormat="1" ht="15" customHeight="1">
      <c r="A9" s="170"/>
      <c r="B9" s="345" t="s">
        <v>125</v>
      </c>
      <c r="C9" s="345"/>
      <c r="D9" s="345"/>
      <c r="E9" s="345"/>
      <c r="F9" s="345"/>
      <c r="G9" s="345"/>
      <c r="H9" s="345"/>
      <c r="I9" s="170"/>
      <c r="J9" s="170"/>
      <c r="K9" s="170"/>
      <c r="L9" s="170"/>
      <c r="M9" s="170"/>
      <c r="N9" s="170"/>
      <c r="O9" s="170"/>
      <c r="P9" s="170"/>
    </row>
    <row r="10" spans="1:16" s="15" customFormat="1" ht="15" customHeight="1">
      <c r="A10" s="170"/>
      <c r="B10" s="241"/>
      <c r="C10" s="170"/>
      <c r="D10" s="170"/>
      <c r="E10" s="148"/>
      <c r="F10" s="217"/>
      <c r="G10" s="148"/>
      <c r="H10" s="217"/>
      <c r="I10" s="170"/>
      <c r="J10" s="170"/>
      <c r="K10" s="170"/>
      <c r="L10" s="170"/>
      <c r="M10" s="170"/>
      <c r="N10" s="170"/>
      <c r="O10" s="170"/>
      <c r="P10" s="170"/>
    </row>
    <row r="11" spans="1:16" s="15" customFormat="1" ht="15.95">
      <c r="A11" s="170"/>
      <c r="B11" s="157" t="s">
        <v>44</v>
      </c>
      <c r="C11" s="239"/>
      <c r="D11" s="115" t="s">
        <v>45</v>
      </c>
      <c r="E11" s="239"/>
      <c r="F11" s="173" t="s">
        <v>20</v>
      </c>
      <c r="G11" s="7"/>
      <c r="H11" s="241"/>
      <c r="I11" s="170"/>
      <c r="J11" s="170"/>
      <c r="K11" s="170"/>
      <c r="L11" s="170"/>
      <c r="M11" s="170"/>
      <c r="N11" s="170"/>
      <c r="O11" s="170"/>
      <c r="P11" s="170"/>
    </row>
    <row r="12" spans="1:16" s="15" customFormat="1" ht="15">
      <c r="A12" s="170"/>
      <c r="B12" s="241"/>
      <c r="C12" s="170"/>
      <c r="D12" s="170"/>
      <c r="E12" s="170"/>
      <c r="F12" s="241"/>
      <c r="G12" s="170"/>
      <c r="H12" s="241"/>
      <c r="I12" s="170"/>
      <c r="J12" s="170"/>
      <c r="K12" s="170"/>
      <c r="L12" s="170"/>
      <c r="M12" s="170"/>
      <c r="N12" s="170"/>
      <c r="O12" s="170"/>
      <c r="P12" s="170"/>
    </row>
    <row r="13" spans="1:16" s="79" customFormat="1" ht="22.5">
      <c r="B13" s="158" t="s">
        <v>126</v>
      </c>
      <c r="D13" s="80"/>
      <c r="F13" s="194"/>
      <c r="H13" s="174"/>
    </row>
    <row r="14" spans="1:16" s="15" customFormat="1" ht="15">
      <c r="A14" s="170"/>
      <c r="B14" s="62" t="s">
        <v>127</v>
      </c>
      <c r="C14" s="170"/>
      <c r="D14" s="25"/>
      <c r="E14" s="170"/>
      <c r="F14" s="62"/>
      <c r="G14" s="170"/>
      <c r="H14" s="241"/>
      <c r="I14" s="170"/>
      <c r="J14" s="170"/>
      <c r="K14" s="170"/>
      <c r="L14" s="170"/>
      <c r="M14" s="170"/>
      <c r="N14" s="170"/>
      <c r="O14" s="170"/>
      <c r="P14" s="170"/>
    </row>
    <row r="15" spans="1:16" s="15" customFormat="1" ht="15">
      <c r="A15" s="170"/>
      <c r="B15" s="159"/>
      <c r="C15" s="170"/>
      <c r="D15" s="61"/>
      <c r="E15" s="170"/>
      <c r="F15" s="219"/>
      <c r="G15" s="170"/>
      <c r="H15" s="241"/>
      <c r="I15" s="170"/>
      <c r="J15" s="170"/>
      <c r="K15" s="170"/>
      <c r="L15" s="170"/>
      <c r="M15" s="170"/>
      <c r="N15" s="170"/>
      <c r="O15" s="170"/>
      <c r="P15" s="170"/>
    </row>
    <row r="16" spans="1:16" s="89" customFormat="1" ht="18.95">
      <c r="B16" s="160" t="s">
        <v>128</v>
      </c>
      <c r="D16" s="90" t="s">
        <v>129</v>
      </c>
      <c r="F16" s="160" t="s">
        <v>130</v>
      </c>
      <c r="H16" s="218" t="s">
        <v>131</v>
      </c>
    </row>
    <row r="17" spans="1:16" s="15" customFormat="1" ht="90">
      <c r="A17" s="170"/>
      <c r="B17" s="247" t="s">
        <v>132</v>
      </c>
      <c r="C17" s="170"/>
      <c r="D17" s="248"/>
      <c r="E17" s="170"/>
      <c r="F17" s="233"/>
      <c r="G17" s="170"/>
      <c r="H17" s="249" t="s">
        <v>133</v>
      </c>
      <c r="I17" s="170"/>
      <c r="J17" s="170"/>
      <c r="K17" s="170"/>
      <c r="L17" s="170"/>
      <c r="M17" s="170"/>
      <c r="N17" s="170"/>
      <c r="O17" s="170"/>
      <c r="P17" s="170"/>
    </row>
    <row r="18" spans="1:16" s="15" customFormat="1" ht="66.75" customHeight="1">
      <c r="A18" s="170"/>
      <c r="B18" s="161" t="s">
        <v>134</v>
      </c>
      <c r="C18" s="170"/>
      <c r="D18" s="149"/>
      <c r="E18" s="170"/>
      <c r="F18" s="220"/>
      <c r="G18" s="170"/>
      <c r="H18" s="215" t="s">
        <v>135</v>
      </c>
      <c r="I18" s="170"/>
      <c r="J18" s="170"/>
      <c r="K18" s="170"/>
      <c r="L18" s="170"/>
      <c r="M18" s="170"/>
      <c r="N18" s="170"/>
      <c r="O18" s="170"/>
      <c r="P18" s="170"/>
    </row>
    <row r="19" spans="1:16" s="15" customFormat="1" ht="270">
      <c r="A19" s="170"/>
      <c r="B19" s="161" t="s">
        <v>136</v>
      </c>
      <c r="C19" s="170"/>
      <c r="D19" s="250" t="s">
        <v>80</v>
      </c>
      <c r="E19" s="170"/>
      <c r="F19" s="251" t="s">
        <v>137</v>
      </c>
      <c r="G19" s="170"/>
      <c r="H19" s="226" t="s">
        <v>138</v>
      </c>
      <c r="I19" s="170"/>
      <c r="J19" s="170"/>
      <c r="K19" s="170"/>
      <c r="L19" s="170"/>
      <c r="M19" s="170"/>
      <c r="N19" s="170"/>
      <c r="O19" s="170"/>
      <c r="P19" s="170"/>
    </row>
    <row r="20" spans="1:16" s="15" customFormat="1" ht="270">
      <c r="A20" s="170"/>
      <c r="B20" s="161" t="s">
        <v>139</v>
      </c>
      <c r="C20" s="170"/>
      <c r="D20" s="150" t="s">
        <v>80</v>
      </c>
      <c r="E20" s="170"/>
      <c r="F20" s="251" t="s">
        <v>137</v>
      </c>
      <c r="G20" s="170"/>
      <c r="H20" s="226" t="s">
        <v>138</v>
      </c>
      <c r="I20" s="170"/>
      <c r="J20" s="170"/>
      <c r="K20" s="170"/>
      <c r="L20" s="170"/>
      <c r="M20" s="170"/>
      <c r="N20" s="170"/>
      <c r="O20" s="170"/>
      <c r="P20" s="170"/>
    </row>
    <row r="21" spans="1:16" s="15" customFormat="1" ht="270">
      <c r="A21" s="170"/>
      <c r="B21" s="161" t="s">
        <v>140</v>
      </c>
      <c r="C21" s="170"/>
      <c r="D21" s="150" t="s">
        <v>80</v>
      </c>
      <c r="E21" s="170"/>
      <c r="F21" s="251" t="s">
        <v>137</v>
      </c>
      <c r="G21" s="170"/>
      <c r="H21" s="226" t="s">
        <v>138</v>
      </c>
      <c r="I21" s="170"/>
      <c r="J21" s="170"/>
      <c r="K21" s="170"/>
      <c r="L21" s="170"/>
      <c r="M21" s="170"/>
      <c r="N21" s="170"/>
      <c r="O21" s="170"/>
      <c r="P21" s="170"/>
    </row>
    <row r="22" spans="1:16" s="15" customFormat="1" ht="120">
      <c r="A22" s="170"/>
      <c r="B22" s="162" t="s">
        <v>141</v>
      </c>
      <c r="C22" s="170"/>
      <c r="D22" s="151" t="s">
        <v>80</v>
      </c>
      <c r="E22" s="170"/>
      <c r="F22" s="63" t="s">
        <v>142</v>
      </c>
      <c r="G22" s="170"/>
      <c r="H22" s="288" t="s">
        <v>138</v>
      </c>
      <c r="I22" s="170"/>
      <c r="J22" s="170"/>
      <c r="K22" s="170"/>
      <c r="L22" s="170"/>
      <c r="M22" s="170"/>
      <c r="N22" s="170"/>
      <c r="O22" s="170"/>
      <c r="P22" s="170"/>
    </row>
    <row r="23" spans="1:16" s="15" customFormat="1" ht="15">
      <c r="A23" s="170"/>
      <c r="B23" s="159"/>
      <c r="C23" s="170"/>
      <c r="D23" s="61"/>
      <c r="E23" s="170"/>
      <c r="F23" s="219"/>
      <c r="G23" s="170"/>
      <c r="H23" s="241"/>
      <c r="I23" s="170"/>
      <c r="J23" s="170"/>
      <c r="K23" s="170"/>
      <c r="L23" s="170"/>
      <c r="M23" s="170"/>
      <c r="N23" s="170"/>
      <c r="O23" s="170"/>
      <c r="P23" s="170"/>
    </row>
    <row r="24" spans="1:16" s="15" customFormat="1" ht="90">
      <c r="A24" s="170"/>
      <c r="B24" s="247" t="s">
        <v>143</v>
      </c>
      <c r="C24" s="170"/>
      <c r="D24" s="248"/>
      <c r="E24" s="170"/>
      <c r="F24" s="233"/>
      <c r="G24" s="170"/>
      <c r="H24" s="249" t="s">
        <v>144</v>
      </c>
      <c r="I24" s="170"/>
      <c r="J24" s="170"/>
      <c r="K24" s="170"/>
      <c r="L24" s="170"/>
      <c r="M24" s="170"/>
      <c r="N24" s="170"/>
      <c r="O24" s="170"/>
      <c r="P24" s="170"/>
    </row>
    <row r="25" spans="1:16" s="15" customFormat="1" ht="15">
      <c r="A25" s="170"/>
      <c r="B25" s="161" t="s">
        <v>134</v>
      </c>
      <c r="C25" s="170"/>
      <c r="D25" s="149"/>
      <c r="E25" s="170"/>
      <c r="F25" s="220"/>
      <c r="G25" s="170"/>
      <c r="H25" s="171"/>
      <c r="I25" s="170"/>
      <c r="J25" s="170"/>
      <c r="K25" s="170"/>
      <c r="L25" s="170"/>
      <c r="M25" s="170"/>
      <c r="N25" s="170"/>
      <c r="O25" s="170"/>
      <c r="P25" s="170"/>
    </row>
    <row r="26" spans="1:16" s="15" customFormat="1" ht="270">
      <c r="A26" s="170"/>
      <c r="B26" s="161" t="s">
        <v>145</v>
      </c>
      <c r="C26" s="170"/>
      <c r="D26" s="250" t="s">
        <v>80</v>
      </c>
      <c r="E26" s="170"/>
      <c r="F26" s="251" t="s">
        <v>146</v>
      </c>
      <c r="G26" s="170"/>
      <c r="H26" s="226" t="s">
        <v>138</v>
      </c>
      <c r="I26" s="170"/>
      <c r="J26" s="170"/>
      <c r="K26" s="170"/>
      <c r="L26" s="170"/>
      <c r="M26" s="170"/>
      <c r="N26" s="170"/>
      <c r="O26" s="170"/>
      <c r="P26" s="170"/>
    </row>
    <row r="27" spans="1:16" s="15" customFormat="1" ht="270">
      <c r="A27" s="252"/>
      <c r="B27" s="159" t="s">
        <v>147</v>
      </c>
      <c r="C27" s="253"/>
      <c r="D27" s="150" t="s">
        <v>80</v>
      </c>
      <c r="E27" s="170"/>
      <c r="F27" s="251" t="s">
        <v>146</v>
      </c>
      <c r="G27" s="170"/>
      <c r="H27" s="171" t="s">
        <v>148</v>
      </c>
      <c r="I27" s="170"/>
      <c r="J27" s="170"/>
      <c r="K27" s="170"/>
      <c r="L27" s="170"/>
      <c r="M27" s="170"/>
      <c r="N27" s="170"/>
      <c r="O27" s="170"/>
      <c r="P27" s="170"/>
    </row>
    <row r="28" spans="1:16" s="15" customFormat="1" ht="45">
      <c r="A28" s="170"/>
      <c r="B28" s="161" t="s">
        <v>149</v>
      </c>
      <c r="C28" s="170"/>
      <c r="D28" s="150" t="s">
        <v>80</v>
      </c>
      <c r="E28" s="170"/>
      <c r="F28" s="216" t="s">
        <v>150</v>
      </c>
      <c r="G28" s="170"/>
      <c r="H28" s="171"/>
      <c r="I28" s="170"/>
      <c r="J28" s="170"/>
      <c r="K28" s="170"/>
      <c r="L28" s="170"/>
      <c r="M28" s="170"/>
      <c r="N28" s="170"/>
      <c r="O28" s="170"/>
      <c r="P28" s="170"/>
    </row>
    <row r="29" spans="1:16" s="15" customFormat="1" ht="45">
      <c r="A29" s="170"/>
      <c r="B29" s="163" t="s">
        <v>147</v>
      </c>
      <c r="C29" s="253"/>
      <c r="D29" s="150" t="s">
        <v>80</v>
      </c>
      <c r="E29" s="170"/>
      <c r="F29" s="216" t="s">
        <v>150</v>
      </c>
      <c r="G29" s="170"/>
      <c r="H29" s="171"/>
      <c r="I29" s="170"/>
      <c r="J29" s="170"/>
      <c r="K29" s="170"/>
      <c r="L29" s="170"/>
      <c r="M29" s="170"/>
      <c r="N29" s="170"/>
      <c r="O29" s="170"/>
      <c r="P29" s="170"/>
    </row>
    <row r="30" spans="1:16" s="15" customFormat="1" ht="150">
      <c r="A30" s="170"/>
      <c r="B30" s="161" t="s">
        <v>151</v>
      </c>
      <c r="C30" s="170"/>
      <c r="D30" s="150" t="s">
        <v>80</v>
      </c>
      <c r="E30" s="170"/>
      <c r="F30" s="216" t="s">
        <v>152</v>
      </c>
      <c r="G30" s="170"/>
      <c r="H30" s="171"/>
      <c r="I30" s="170"/>
      <c r="J30" s="170"/>
      <c r="K30" s="170"/>
      <c r="L30" s="170"/>
      <c r="M30" s="170"/>
      <c r="N30" s="170"/>
      <c r="O30" s="170"/>
      <c r="P30" s="170"/>
    </row>
    <row r="31" spans="1:16" s="15" customFormat="1" ht="15">
      <c r="A31" s="170"/>
      <c r="B31" s="163" t="s">
        <v>153</v>
      </c>
      <c r="C31" s="253"/>
      <c r="D31" s="63" t="s">
        <v>112</v>
      </c>
      <c r="E31" s="170"/>
      <c r="F31" s="63"/>
      <c r="G31" s="170"/>
      <c r="H31" s="171"/>
      <c r="I31" s="170"/>
      <c r="J31" s="170"/>
      <c r="K31" s="170"/>
      <c r="L31" s="170"/>
      <c r="M31" s="170"/>
      <c r="N31" s="170"/>
      <c r="O31" s="170"/>
      <c r="P31" s="170"/>
    </row>
    <row r="32" spans="1:16" s="15" customFormat="1" ht="15">
      <c r="A32" s="170"/>
      <c r="B32" s="166"/>
      <c r="C32" s="170"/>
      <c r="D32" s="61"/>
      <c r="E32" s="170"/>
      <c r="F32" s="219"/>
      <c r="G32" s="170"/>
      <c r="H32" s="254"/>
      <c r="I32" s="170"/>
      <c r="J32" s="170"/>
      <c r="K32" s="170"/>
      <c r="L32" s="170"/>
      <c r="M32" s="170"/>
      <c r="N32" s="170"/>
      <c r="O32" s="170"/>
      <c r="P32" s="170"/>
    </row>
    <row r="33" spans="1:15" s="15" customFormat="1" ht="15">
      <c r="A33" s="170"/>
      <c r="B33" s="247" t="s">
        <v>154</v>
      </c>
      <c r="C33" s="170"/>
      <c r="D33" s="255"/>
      <c r="E33" s="170"/>
      <c r="F33" s="256"/>
      <c r="G33" s="170"/>
      <c r="H33" s="249"/>
      <c r="I33" s="170"/>
      <c r="J33" s="170"/>
      <c r="K33" s="170"/>
      <c r="L33" s="170"/>
      <c r="M33" s="170"/>
      <c r="N33" s="170"/>
      <c r="O33" s="170"/>
    </row>
    <row r="34" spans="1:15" s="15" customFormat="1" ht="285">
      <c r="A34" s="170"/>
      <c r="B34" s="161" t="s">
        <v>155</v>
      </c>
      <c r="C34" s="170"/>
      <c r="D34" s="150" t="s">
        <v>80</v>
      </c>
      <c r="E34" s="170"/>
      <c r="F34" s="216" t="s">
        <v>156</v>
      </c>
      <c r="G34" s="170"/>
      <c r="H34" s="171" t="s">
        <v>157</v>
      </c>
      <c r="I34" s="170"/>
      <c r="J34" s="170"/>
      <c r="K34" s="170"/>
      <c r="L34" s="170"/>
      <c r="M34" s="170"/>
      <c r="N34" s="170"/>
      <c r="O34" s="170"/>
    </row>
    <row r="35" spans="1:15" s="15" customFormat="1" ht="165">
      <c r="A35" s="170"/>
      <c r="B35" s="161" t="s">
        <v>158</v>
      </c>
      <c r="C35" s="170"/>
      <c r="D35" s="150" t="s">
        <v>80</v>
      </c>
      <c r="E35" s="170"/>
      <c r="F35" s="216" t="s">
        <v>159</v>
      </c>
      <c r="G35" s="170"/>
      <c r="H35" s="171" t="s">
        <v>157</v>
      </c>
      <c r="I35" s="170"/>
      <c r="J35" s="170"/>
      <c r="K35" s="170"/>
      <c r="L35" s="170"/>
      <c r="M35" s="170"/>
      <c r="N35" s="170"/>
      <c r="O35" s="170"/>
    </row>
    <row r="36" spans="1:15" s="15" customFormat="1" ht="15">
      <c r="A36" s="170"/>
      <c r="B36" s="162" t="s">
        <v>160</v>
      </c>
      <c r="C36" s="170"/>
      <c r="D36" s="150" t="s">
        <v>90</v>
      </c>
      <c r="E36" s="170"/>
      <c r="F36" s="63" t="s">
        <v>161</v>
      </c>
      <c r="G36" s="170"/>
      <c r="H36" s="229"/>
      <c r="I36" s="170"/>
      <c r="J36" s="170"/>
      <c r="K36" s="170"/>
      <c r="L36" s="170"/>
      <c r="M36" s="170"/>
      <c r="N36" s="170"/>
      <c r="O36" s="170"/>
    </row>
    <row r="37" spans="1:15" s="15" customFormat="1" ht="15">
      <c r="A37" s="170"/>
      <c r="B37" s="159"/>
      <c r="C37" s="170"/>
      <c r="D37" s="61"/>
      <c r="E37" s="170"/>
      <c r="F37" s="219"/>
      <c r="G37" s="170"/>
      <c r="H37" s="241"/>
      <c r="I37" s="170"/>
      <c r="J37" s="170"/>
      <c r="K37" s="170"/>
      <c r="L37" s="170"/>
      <c r="M37" s="170"/>
      <c r="N37" s="170"/>
      <c r="O37" s="170"/>
    </row>
    <row r="38" spans="1:15" s="15" customFormat="1" ht="15">
      <c r="A38" s="170"/>
      <c r="B38" s="247" t="s">
        <v>162</v>
      </c>
      <c r="C38" s="170"/>
      <c r="D38" s="255"/>
      <c r="E38" s="170"/>
      <c r="F38" s="256"/>
      <c r="G38" s="170"/>
      <c r="H38" s="249"/>
      <c r="I38" s="170"/>
      <c r="J38" s="170"/>
      <c r="K38" s="170"/>
      <c r="L38" s="170"/>
      <c r="M38" s="170"/>
      <c r="N38" s="170"/>
      <c r="O38" s="170"/>
    </row>
    <row r="39" spans="1:15" s="15" customFormat="1" ht="15">
      <c r="A39" s="170"/>
      <c r="B39" s="161" t="s">
        <v>163</v>
      </c>
      <c r="C39" s="170"/>
      <c r="D39" s="150" t="s">
        <v>80</v>
      </c>
      <c r="E39" s="170"/>
      <c r="F39" s="221" t="s">
        <v>164</v>
      </c>
      <c r="G39" s="170"/>
      <c r="H39" s="171"/>
      <c r="I39" s="170"/>
      <c r="J39" s="170"/>
      <c r="K39" s="170"/>
      <c r="L39" s="170"/>
      <c r="M39" s="170"/>
      <c r="N39" s="170"/>
      <c r="O39" s="170"/>
    </row>
    <row r="40" spans="1:15" s="15" customFormat="1" ht="15">
      <c r="A40" s="170"/>
      <c r="B40" s="161" t="s">
        <v>165</v>
      </c>
      <c r="C40" s="170"/>
      <c r="D40" s="150" t="s">
        <v>112</v>
      </c>
      <c r="E40" s="170"/>
      <c r="F40" s="216"/>
      <c r="G40" s="170"/>
      <c r="H40" s="171"/>
      <c r="I40" s="170"/>
      <c r="J40" s="170"/>
      <c r="K40" s="170"/>
      <c r="L40" s="170"/>
      <c r="M40" s="170"/>
      <c r="N40" s="170"/>
      <c r="O40" s="170"/>
    </row>
    <row r="41" spans="1:15" s="15" customFormat="1" ht="15">
      <c r="A41" s="170"/>
      <c r="B41" s="161" t="s">
        <v>166</v>
      </c>
      <c r="C41" s="170"/>
      <c r="D41" s="150" t="s">
        <v>112</v>
      </c>
      <c r="E41" s="170"/>
      <c r="F41" s="216"/>
      <c r="G41" s="170"/>
      <c r="H41" s="171"/>
      <c r="I41" s="170"/>
      <c r="J41" s="170"/>
      <c r="K41" s="170"/>
      <c r="L41" s="170"/>
      <c r="M41" s="170"/>
      <c r="N41" s="170"/>
      <c r="O41" s="170"/>
    </row>
    <row r="42" spans="1:15" s="15" customFormat="1" ht="15">
      <c r="A42" s="170"/>
      <c r="B42" s="162" t="s">
        <v>167</v>
      </c>
      <c r="C42" s="170"/>
      <c r="D42" s="151" t="s">
        <v>112</v>
      </c>
      <c r="E42" s="170"/>
      <c r="F42" s="63"/>
      <c r="G42" s="170"/>
      <c r="H42" s="229"/>
      <c r="I42" s="170"/>
      <c r="J42" s="170"/>
      <c r="K42" s="170"/>
      <c r="L42" s="170"/>
      <c r="M42" s="170"/>
      <c r="N42" s="170"/>
      <c r="O42" s="170"/>
    </row>
    <row r="43" spans="1:15" s="15" customFormat="1" ht="15">
      <c r="A43" s="170"/>
      <c r="B43" s="159"/>
      <c r="C43" s="170"/>
      <c r="D43" s="61"/>
      <c r="E43" s="170"/>
      <c r="F43" s="219"/>
      <c r="G43" s="170"/>
      <c r="H43" s="241"/>
      <c r="I43" s="170"/>
      <c r="J43" s="170"/>
      <c r="K43" s="170"/>
      <c r="L43" s="170"/>
      <c r="M43" s="170"/>
      <c r="N43" s="170"/>
      <c r="O43" s="170"/>
    </row>
    <row r="44" spans="1:15" s="15" customFormat="1" ht="15">
      <c r="A44" s="170"/>
      <c r="B44" s="247" t="s">
        <v>168</v>
      </c>
      <c r="C44" s="170"/>
      <c r="D44" s="257"/>
      <c r="E44" s="170"/>
      <c r="F44" s="258"/>
      <c r="G44" s="170"/>
      <c r="H44" s="249"/>
      <c r="I44" s="170"/>
      <c r="J44" s="170"/>
      <c r="K44" s="170"/>
      <c r="L44" s="170"/>
      <c r="M44" s="170"/>
      <c r="N44" s="170"/>
      <c r="O44" s="170"/>
    </row>
    <row r="45" spans="1:15" s="15" customFormat="1" ht="27.95">
      <c r="A45" s="170"/>
      <c r="B45" s="161" t="s">
        <v>169</v>
      </c>
      <c r="C45" s="170"/>
      <c r="D45" s="150" t="s">
        <v>80</v>
      </c>
      <c r="E45" s="170"/>
      <c r="F45" s="259" t="s">
        <v>170</v>
      </c>
      <c r="G45" s="170"/>
      <c r="H45" s="171"/>
      <c r="I45" s="170"/>
      <c r="J45" s="170"/>
      <c r="K45" s="170"/>
      <c r="L45" s="170"/>
      <c r="M45" s="170"/>
      <c r="N45" s="170"/>
      <c r="O45" s="170"/>
    </row>
    <row r="46" spans="1:15" s="15" customFormat="1" ht="45">
      <c r="A46" s="170"/>
      <c r="B46" s="161" t="s">
        <v>171</v>
      </c>
      <c r="C46" s="170"/>
      <c r="D46" s="150" t="s">
        <v>80</v>
      </c>
      <c r="E46" s="170"/>
      <c r="F46" s="221" t="s">
        <v>172</v>
      </c>
      <c r="G46" s="170"/>
      <c r="H46" s="171" t="s">
        <v>173</v>
      </c>
      <c r="I46" s="170"/>
      <c r="J46" s="170"/>
      <c r="K46" s="170"/>
      <c r="L46" s="170"/>
      <c r="M46" s="170"/>
      <c r="N46" s="170"/>
      <c r="O46" s="170"/>
    </row>
    <row r="47" spans="1:15" s="15" customFormat="1" ht="45">
      <c r="A47" s="170"/>
      <c r="B47" s="162" t="s">
        <v>174</v>
      </c>
      <c r="C47" s="170"/>
      <c r="D47" s="64" t="s">
        <v>175</v>
      </c>
      <c r="E47" s="170"/>
      <c r="F47" s="222" t="s">
        <v>172</v>
      </c>
      <c r="G47" s="170"/>
      <c r="H47" s="229" t="s">
        <v>176</v>
      </c>
      <c r="I47" s="170"/>
      <c r="J47" s="170"/>
      <c r="K47" s="170"/>
      <c r="L47" s="170"/>
      <c r="M47" s="170"/>
      <c r="N47" s="170"/>
      <c r="O47" s="170"/>
    </row>
    <row r="48" spans="1:15" s="15" customFormat="1" ht="15">
      <c r="A48" s="170"/>
      <c r="B48" s="159"/>
      <c r="C48" s="170"/>
      <c r="D48" s="61"/>
      <c r="E48" s="170"/>
      <c r="F48" s="219"/>
      <c r="G48" s="170"/>
      <c r="H48" s="241"/>
      <c r="I48" s="170"/>
      <c r="J48" s="170"/>
      <c r="K48" s="170"/>
      <c r="L48" s="170"/>
      <c r="M48" s="170"/>
      <c r="N48" s="170"/>
      <c r="O48" s="170"/>
    </row>
    <row r="49" spans="1:9" s="15" customFormat="1" ht="15">
      <c r="A49" s="170"/>
      <c r="B49" s="247" t="s">
        <v>177</v>
      </c>
      <c r="C49" s="170"/>
      <c r="D49" s="257"/>
      <c r="E49" s="170"/>
      <c r="F49" s="258"/>
      <c r="G49" s="170"/>
      <c r="H49" s="249"/>
      <c r="I49" s="170"/>
    </row>
    <row r="50" spans="1:9" s="15" customFormat="1" ht="90">
      <c r="A50" s="170"/>
      <c r="B50" s="161" t="s">
        <v>178</v>
      </c>
      <c r="C50" s="170"/>
      <c r="D50" s="150" t="s">
        <v>90</v>
      </c>
      <c r="E50" s="170"/>
      <c r="F50" s="221" t="s">
        <v>179</v>
      </c>
      <c r="G50" s="170"/>
      <c r="H50" s="171" t="s">
        <v>180</v>
      </c>
      <c r="I50" s="170"/>
    </row>
    <row r="51" spans="1:9" s="15" customFormat="1" ht="45">
      <c r="A51" s="170"/>
      <c r="B51" s="161" t="s">
        <v>181</v>
      </c>
      <c r="C51" s="170"/>
      <c r="D51" s="150" t="s">
        <v>90</v>
      </c>
      <c r="E51" s="170"/>
      <c r="F51" s="216"/>
      <c r="G51" s="170"/>
      <c r="H51" s="171"/>
      <c r="I51" s="170"/>
    </row>
    <row r="52" spans="1:9" s="15" customFormat="1" ht="30">
      <c r="A52" s="170"/>
      <c r="B52" s="162" t="s">
        <v>182</v>
      </c>
      <c r="C52" s="170"/>
      <c r="D52" s="151" t="s">
        <v>90</v>
      </c>
      <c r="E52" s="170"/>
      <c r="F52" s="63"/>
      <c r="G52" s="170"/>
      <c r="H52" s="229"/>
      <c r="I52" s="170"/>
    </row>
    <row r="53" spans="1:9" s="15" customFormat="1" ht="15">
      <c r="A53" s="170"/>
      <c r="B53" s="159"/>
      <c r="C53" s="170"/>
      <c r="D53" s="61"/>
      <c r="E53" s="170"/>
      <c r="F53" s="219"/>
      <c r="G53" s="170"/>
      <c r="H53" s="241"/>
      <c r="I53" s="170"/>
    </row>
    <row r="54" spans="1:9" s="15" customFormat="1" ht="15">
      <c r="A54" s="170"/>
      <c r="B54" s="247" t="s">
        <v>183</v>
      </c>
      <c r="C54" s="170"/>
      <c r="D54" s="257"/>
      <c r="E54" s="170"/>
      <c r="F54" s="258"/>
      <c r="G54" s="170"/>
      <c r="H54" s="249"/>
      <c r="I54" s="170"/>
    </row>
    <row r="55" spans="1:9" s="15" customFormat="1" ht="195">
      <c r="A55" s="170"/>
      <c r="B55" s="162" t="s">
        <v>184</v>
      </c>
      <c r="C55" s="170"/>
      <c r="D55" s="151" t="s">
        <v>80</v>
      </c>
      <c r="E55" s="170"/>
      <c r="F55" s="289" t="s">
        <v>185</v>
      </c>
      <c r="G55" s="170"/>
      <c r="H55" s="288" t="s">
        <v>186</v>
      </c>
      <c r="I55" s="170"/>
    </row>
    <row r="56" spans="1:9" s="15" customFormat="1" ht="15">
      <c r="A56" s="170"/>
      <c r="B56" s="159"/>
      <c r="C56" s="170"/>
      <c r="D56" s="61"/>
      <c r="E56" s="170"/>
      <c r="F56" s="219"/>
      <c r="G56" s="170"/>
      <c r="H56" s="241"/>
      <c r="I56" s="170"/>
    </row>
    <row r="57" spans="1:9" s="15" customFormat="1" ht="15">
      <c r="A57" s="170"/>
      <c r="B57" s="247" t="s">
        <v>187</v>
      </c>
      <c r="C57" s="170"/>
      <c r="D57" s="257"/>
      <c r="E57" s="170"/>
      <c r="F57" s="258"/>
      <c r="G57" s="170"/>
      <c r="H57" s="249"/>
      <c r="I57" s="170"/>
    </row>
    <row r="58" spans="1:9" s="15" customFormat="1" ht="15">
      <c r="A58" s="170"/>
      <c r="B58" s="91" t="s">
        <v>188</v>
      </c>
      <c r="C58" s="170"/>
      <c r="D58" s="260"/>
      <c r="E58" s="170"/>
      <c r="F58" s="261"/>
      <c r="G58" s="170"/>
      <c r="H58" s="171"/>
      <c r="I58" s="170"/>
    </row>
    <row r="59" spans="1:9" s="15" customFormat="1" ht="195">
      <c r="A59" s="170"/>
      <c r="B59" s="161" t="s">
        <v>189</v>
      </c>
      <c r="C59" s="170"/>
      <c r="D59" s="150" t="s">
        <v>80</v>
      </c>
      <c r="E59" s="170"/>
      <c r="F59" s="216" t="s">
        <v>190</v>
      </c>
      <c r="G59" s="170"/>
      <c r="H59" s="226" t="s">
        <v>191</v>
      </c>
      <c r="I59" s="170"/>
    </row>
    <row r="60" spans="1:9" s="15" customFormat="1" ht="150">
      <c r="A60" s="170"/>
      <c r="B60" s="161" t="s">
        <v>192</v>
      </c>
      <c r="C60" s="170"/>
      <c r="D60" s="308" t="s">
        <v>80</v>
      </c>
      <c r="E60" s="291"/>
      <c r="F60" s="297" t="s">
        <v>190</v>
      </c>
      <c r="G60" s="170"/>
      <c r="H60" s="226" t="s">
        <v>193</v>
      </c>
      <c r="I60" s="170"/>
    </row>
    <row r="61" spans="1:9" s="15" customFormat="1" ht="15" customHeight="1">
      <c r="A61" s="170"/>
      <c r="B61" s="230" t="s">
        <v>194</v>
      </c>
      <c r="C61" s="170"/>
      <c r="D61" s="299">
        <v>41589202.380999997</v>
      </c>
      <c r="E61" s="291"/>
      <c r="F61" s="297" t="s">
        <v>195</v>
      </c>
      <c r="G61" s="170"/>
      <c r="H61" s="306" t="s">
        <v>196</v>
      </c>
      <c r="I61" s="170"/>
    </row>
    <row r="62" spans="1:9" s="15" customFormat="1" ht="45">
      <c r="A62" s="170"/>
      <c r="B62" s="161" t="str">
        <f>LEFT(B61,SEARCH(",",B61))&amp;" value"</f>
        <v>Crude oil (2709), value</v>
      </c>
      <c r="C62" s="170"/>
      <c r="D62" s="299">
        <v>24090816149.773209</v>
      </c>
      <c r="E62" s="291"/>
      <c r="F62" s="297" t="s">
        <v>95</v>
      </c>
      <c r="G62" s="170"/>
      <c r="H62" s="306" t="s">
        <v>197</v>
      </c>
      <c r="I62" s="170"/>
    </row>
    <row r="63" spans="1:9" s="15" customFormat="1" ht="30">
      <c r="A63" s="170"/>
      <c r="B63" s="230" t="s">
        <v>198</v>
      </c>
      <c r="C63" s="170"/>
      <c r="D63" s="299">
        <v>33884670</v>
      </c>
      <c r="E63" s="291"/>
      <c r="F63" s="297" t="s">
        <v>199</v>
      </c>
      <c r="G63" s="170"/>
      <c r="H63" s="307" t="s">
        <v>200</v>
      </c>
      <c r="I63" s="170"/>
    </row>
    <row r="64" spans="1:9" s="15" customFormat="1" ht="45">
      <c r="A64" s="170"/>
      <c r="B64" s="161" t="str">
        <f>LEFT(B63,SEARCH(",",B63))&amp;" value"</f>
        <v>Natural gas (2711), value</v>
      </c>
      <c r="C64" s="170"/>
      <c r="D64" s="299">
        <v>26484986579.502792</v>
      </c>
      <c r="E64" s="291"/>
      <c r="F64" s="297" t="s">
        <v>95</v>
      </c>
      <c r="G64" s="170"/>
      <c r="H64" s="306" t="s">
        <v>201</v>
      </c>
      <c r="I64" s="170"/>
    </row>
    <row r="65" spans="1:16" s="15" customFormat="1" ht="15">
      <c r="A65" s="170"/>
      <c r="B65" s="230" t="s">
        <v>202</v>
      </c>
      <c r="C65" s="170"/>
      <c r="D65" s="299">
        <v>650920.00000000012</v>
      </c>
      <c r="E65" s="291"/>
      <c r="F65" s="297" t="s">
        <v>203</v>
      </c>
      <c r="G65" s="170"/>
      <c r="H65" s="306" t="s">
        <v>204</v>
      </c>
      <c r="I65" s="170"/>
      <c r="J65" s="170"/>
      <c r="K65" s="170"/>
      <c r="L65" s="170"/>
      <c r="M65" s="170"/>
      <c r="N65" s="170"/>
      <c r="O65" s="170"/>
      <c r="P65" s="170"/>
    </row>
    <row r="66" spans="1:16" s="15" customFormat="1" ht="15">
      <c r="A66" s="170"/>
      <c r="B66" s="162" t="str">
        <f>LEFT(B65,SEARCH(",",B65))&amp;" value"</f>
        <v>Coal (2701), value</v>
      </c>
      <c r="C66" s="170"/>
      <c r="D66" s="300">
        <v>155000000</v>
      </c>
      <c r="E66" s="291"/>
      <c r="F66" s="301" t="s">
        <v>95</v>
      </c>
      <c r="G66" s="170"/>
      <c r="H66" s="296" t="s">
        <v>205</v>
      </c>
      <c r="I66" s="170"/>
      <c r="J66" s="170"/>
      <c r="K66" s="170"/>
      <c r="L66" s="170"/>
      <c r="M66" s="170"/>
      <c r="N66" s="170"/>
      <c r="O66" s="170"/>
      <c r="P66" s="170"/>
    </row>
    <row r="67" spans="1:16" s="15" customFormat="1" ht="15">
      <c r="A67" s="170"/>
      <c r="B67" s="159"/>
      <c r="C67" s="170"/>
      <c r="D67" s="61"/>
      <c r="E67" s="170"/>
      <c r="F67" s="219"/>
      <c r="G67" s="170"/>
      <c r="H67" s="241"/>
      <c r="I67" s="170"/>
      <c r="J67" s="170"/>
      <c r="K67" s="170"/>
      <c r="L67" s="170"/>
      <c r="M67" s="170"/>
      <c r="N67" s="170"/>
      <c r="O67" s="170"/>
      <c r="P67" s="170"/>
    </row>
    <row r="68" spans="1:16" s="15" customFormat="1" ht="15">
      <c r="A68" s="170"/>
      <c r="B68" s="247" t="s">
        <v>206</v>
      </c>
      <c r="C68" s="170"/>
      <c r="D68" s="257"/>
      <c r="E68" s="170"/>
      <c r="F68" s="258"/>
      <c r="G68" s="170"/>
      <c r="H68" s="249"/>
      <c r="I68" s="170"/>
      <c r="J68" s="170"/>
      <c r="K68" s="170"/>
      <c r="L68" s="170"/>
      <c r="M68" s="170"/>
      <c r="N68" s="170"/>
      <c r="O68" s="170"/>
      <c r="P68" s="170"/>
    </row>
    <row r="69" spans="1:16" s="15" customFormat="1" ht="195">
      <c r="A69" s="170"/>
      <c r="B69" s="161" t="s">
        <v>207</v>
      </c>
      <c r="C69" s="170"/>
      <c r="D69" s="150" t="s">
        <v>80</v>
      </c>
      <c r="E69" s="170"/>
      <c r="F69" s="216" t="s">
        <v>190</v>
      </c>
      <c r="G69" s="170"/>
      <c r="H69" s="226" t="s">
        <v>208</v>
      </c>
      <c r="I69" s="170"/>
      <c r="J69" s="170"/>
      <c r="K69" s="170"/>
      <c r="L69" s="170"/>
      <c r="M69" s="170"/>
      <c r="N69" s="170"/>
      <c r="O69" s="170"/>
      <c r="P69" s="170"/>
    </row>
    <row r="70" spans="1:16" s="15" customFormat="1" ht="150">
      <c r="A70" s="170"/>
      <c r="B70" s="161" t="s">
        <v>209</v>
      </c>
      <c r="C70" s="170"/>
      <c r="D70" s="150" t="s">
        <v>80</v>
      </c>
      <c r="E70" s="170"/>
      <c r="F70" s="216" t="s">
        <v>190</v>
      </c>
      <c r="G70" s="170"/>
      <c r="H70" s="226" t="s">
        <v>193</v>
      </c>
      <c r="I70" s="170"/>
      <c r="J70" s="170"/>
      <c r="K70" s="170"/>
      <c r="L70" s="170"/>
      <c r="M70" s="170"/>
      <c r="N70" s="170"/>
      <c r="O70" s="170"/>
      <c r="P70" s="170"/>
    </row>
    <row r="71" spans="1:16" s="17" customFormat="1" ht="30">
      <c r="A71" s="239"/>
      <c r="B71" s="230" t="s">
        <v>194</v>
      </c>
      <c r="C71" s="239"/>
      <c r="D71" s="299">
        <v>34052250</v>
      </c>
      <c r="E71" s="302"/>
      <c r="F71" s="297" t="s">
        <v>195</v>
      </c>
      <c r="G71" s="239"/>
      <c r="H71" s="307" t="s">
        <v>210</v>
      </c>
      <c r="I71" s="239"/>
      <c r="J71" s="239"/>
      <c r="K71" s="239"/>
      <c r="L71" s="239"/>
      <c r="M71" s="239"/>
      <c r="N71" s="239"/>
      <c r="O71" s="239"/>
      <c r="P71" s="239"/>
    </row>
    <row r="72" spans="1:16" s="17" customFormat="1" ht="15">
      <c r="A72" s="239"/>
      <c r="B72" s="227" t="str">
        <f>LEFT(B71,SEARCH(",",B71))&amp;" value"</f>
        <v>Crude oil (2709), value</v>
      </c>
      <c r="C72" s="239"/>
      <c r="D72" s="299">
        <v>23026767343.889526</v>
      </c>
      <c r="E72" s="292"/>
      <c r="F72" s="297" t="s">
        <v>95</v>
      </c>
      <c r="G72" s="239"/>
      <c r="H72" s="306" t="s">
        <v>211</v>
      </c>
      <c r="I72" s="239"/>
      <c r="J72" s="239"/>
      <c r="K72" s="239"/>
      <c r="L72" s="239"/>
      <c r="M72" s="239"/>
      <c r="N72" s="239"/>
      <c r="O72" s="239"/>
      <c r="P72" s="239"/>
    </row>
    <row r="73" spans="1:16" s="17" customFormat="1" ht="30">
      <c r="A73" s="239"/>
      <c r="B73" s="230" t="s">
        <v>198</v>
      </c>
      <c r="C73" s="239"/>
      <c r="D73" s="299">
        <v>23454230</v>
      </c>
      <c r="E73" s="302"/>
      <c r="F73" s="297" t="s">
        <v>199</v>
      </c>
      <c r="G73" s="239"/>
      <c r="H73" s="306" t="s">
        <v>212</v>
      </c>
      <c r="I73" s="239"/>
      <c r="J73" s="239"/>
      <c r="K73" s="239"/>
      <c r="L73" s="239"/>
      <c r="M73" s="239"/>
      <c r="N73" s="239"/>
      <c r="O73" s="239"/>
      <c r="P73" s="239"/>
    </row>
    <row r="74" spans="1:16" s="17" customFormat="1" ht="15">
      <c r="A74" s="239"/>
      <c r="B74" s="227" t="str">
        <f>LEFT(B73,SEARCH(",",B73))&amp;" value"</f>
        <v>Natural gas (2711), value</v>
      </c>
      <c r="C74" s="239"/>
      <c r="D74" s="299">
        <v>18385372918.589565</v>
      </c>
      <c r="E74" s="302"/>
      <c r="F74" s="297" t="s">
        <v>95</v>
      </c>
      <c r="G74" s="239"/>
      <c r="H74" s="306" t="s">
        <v>211</v>
      </c>
      <c r="I74" s="239"/>
      <c r="J74" s="239"/>
      <c r="K74" s="239"/>
      <c r="L74" s="239"/>
      <c r="M74" s="239"/>
      <c r="N74" s="239"/>
      <c r="O74" s="239"/>
      <c r="P74" s="239"/>
    </row>
    <row r="75" spans="1:16" s="17" customFormat="1" ht="15">
      <c r="A75" s="239"/>
      <c r="B75" s="230" t="s">
        <v>202</v>
      </c>
      <c r="C75" s="239"/>
      <c r="D75" s="299">
        <v>590510.00000000012</v>
      </c>
      <c r="E75" s="302"/>
      <c r="F75" s="297" t="s">
        <v>203</v>
      </c>
      <c r="G75" s="239"/>
      <c r="H75" s="306" t="s">
        <v>204</v>
      </c>
      <c r="I75" s="239"/>
      <c r="J75" s="239"/>
      <c r="K75" s="239"/>
      <c r="L75" s="239"/>
      <c r="M75" s="239"/>
      <c r="N75" s="239"/>
      <c r="O75" s="239"/>
      <c r="P75" s="239"/>
    </row>
    <row r="76" spans="1:16" s="17" customFormat="1" ht="15">
      <c r="A76" s="239"/>
      <c r="B76" s="228" t="str">
        <f>LEFT(B75,SEARCH(",",B75))&amp;" value"</f>
        <v>Coal (2701), value</v>
      </c>
      <c r="C76" s="239"/>
      <c r="D76" s="300">
        <v>171947500.29818389</v>
      </c>
      <c r="E76" s="302"/>
      <c r="F76" s="301" t="s">
        <v>95</v>
      </c>
      <c r="G76" s="239"/>
      <c r="H76" s="296" t="s">
        <v>211</v>
      </c>
      <c r="I76" s="239"/>
      <c r="J76" s="239"/>
      <c r="K76" s="239"/>
      <c r="L76" s="239"/>
      <c r="M76" s="239"/>
      <c r="N76" s="239"/>
      <c r="O76" s="239"/>
      <c r="P76" s="239"/>
    </row>
    <row r="77" spans="1:16" s="15" customFormat="1" ht="15">
      <c r="A77" s="170"/>
      <c r="B77" s="159"/>
      <c r="C77" s="170"/>
      <c r="D77" s="61"/>
      <c r="E77" s="170"/>
      <c r="F77" s="219"/>
      <c r="G77" s="170"/>
      <c r="H77" s="241"/>
      <c r="I77" s="170"/>
      <c r="J77" s="170"/>
      <c r="K77" s="170"/>
      <c r="L77" s="170"/>
      <c r="M77" s="170"/>
      <c r="N77" s="170"/>
      <c r="O77" s="170"/>
      <c r="P77" s="170"/>
    </row>
    <row r="78" spans="1:16" s="15" customFormat="1" ht="120">
      <c r="A78" s="170"/>
      <c r="B78" s="247" t="s">
        <v>213</v>
      </c>
      <c r="C78" s="170"/>
      <c r="D78" s="257"/>
      <c r="E78" s="170"/>
      <c r="F78" s="262"/>
      <c r="G78" s="170"/>
      <c r="H78" s="249" t="s">
        <v>214</v>
      </c>
      <c r="I78" s="170"/>
      <c r="J78" s="170"/>
      <c r="K78" s="170"/>
      <c r="L78" s="170"/>
      <c r="M78" s="170"/>
      <c r="N78" s="170"/>
      <c r="O78" s="170"/>
      <c r="P78" s="170"/>
    </row>
    <row r="79" spans="1:16" s="15" customFormat="1" ht="30">
      <c r="A79" s="170"/>
      <c r="B79" s="161" t="s">
        <v>215</v>
      </c>
      <c r="C79" s="170"/>
      <c r="D79" s="150" t="s">
        <v>216</v>
      </c>
      <c r="E79" s="170"/>
      <c r="F79" s="221" t="s">
        <v>77</v>
      </c>
      <c r="G79" s="170"/>
      <c r="H79" s="226"/>
      <c r="I79" s="170"/>
      <c r="J79" s="170"/>
      <c r="K79" s="170"/>
      <c r="L79" s="170"/>
      <c r="M79" s="170"/>
      <c r="N79" s="170"/>
      <c r="O79" s="170"/>
      <c r="P79" s="170"/>
    </row>
    <row r="80" spans="1:16" s="15" customFormat="1" ht="45">
      <c r="A80" s="170"/>
      <c r="B80" s="136" t="s">
        <v>217</v>
      </c>
      <c r="C80" s="170"/>
      <c r="D80" s="150" t="s">
        <v>216</v>
      </c>
      <c r="E80" s="170"/>
      <c r="F80" s="223" t="s">
        <v>77</v>
      </c>
      <c r="G80" s="170"/>
      <c r="H80" s="226" t="s">
        <v>218</v>
      </c>
      <c r="I80" s="170"/>
      <c r="J80" s="170"/>
      <c r="K80" s="170"/>
      <c r="L80" s="170"/>
      <c r="M80" s="170"/>
      <c r="N80" s="170"/>
      <c r="O80" s="170"/>
      <c r="P80" s="170"/>
    </row>
    <row r="81" spans="1:16" s="15" customFormat="1" ht="30">
      <c r="A81" s="170"/>
      <c r="B81" s="164" t="s">
        <v>219</v>
      </c>
      <c r="C81" s="170"/>
      <c r="D81" s="287">
        <f>SUM('Part 5 - Company data'!J354/'Part 4 - Government revenues'!J33)</f>
        <v>0.98752901359446732</v>
      </c>
      <c r="E81" s="170"/>
      <c r="F81" s="224" t="s">
        <v>220</v>
      </c>
      <c r="G81" s="170"/>
      <c r="H81" s="229"/>
      <c r="I81" s="170"/>
      <c r="J81" s="170"/>
      <c r="K81" s="170"/>
      <c r="L81" s="170"/>
      <c r="M81" s="170"/>
      <c r="N81" s="170"/>
      <c r="O81" s="170"/>
      <c r="P81" s="170"/>
    </row>
    <row r="82" spans="1:16" s="15" customFormat="1" ht="15">
      <c r="A82" s="170"/>
      <c r="B82" s="159"/>
      <c r="C82" s="170"/>
      <c r="D82" s="61"/>
      <c r="E82" s="170"/>
      <c r="F82" s="219"/>
      <c r="G82" s="170"/>
      <c r="H82" s="241"/>
      <c r="I82" s="170"/>
      <c r="J82" s="170"/>
      <c r="K82" s="170"/>
      <c r="L82" s="170"/>
      <c r="M82" s="170"/>
      <c r="N82" s="170"/>
      <c r="O82" s="170"/>
      <c r="P82" s="170"/>
    </row>
    <row r="83" spans="1:16" s="15" customFormat="1" ht="15">
      <c r="A83" s="170"/>
      <c r="B83" s="247" t="s">
        <v>221</v>
      </c>
      <c r="C83" s="170"/>
      <c r="D83" s="263"/>
      <c r="E83" s="170"/>
      <c r="F83" s="262"/>
      <c r="G83" s="170"/>
      <c r="H83" s="249"/>
      <c r="I83" s="170"/>
      <c r="J83" s="170"/>
      <c r="K83" s="170"/>
      <c r="L83" s="170"/>
      <c r="M83" s="170"/>
      <c r="N83" s="170"/>
      <c r="O83" s="170"/>
      <c r="P83" s="170"/>
    </row>
    <row r="84" spans="1:16" s="15" customFormat="1" ht="60">
      <c r="A84" s="170"/>
      <c r="B84" s="136" t="s">
        <v>222</v>
      </c>
      <c r="C84" s="170"/>
      <c r="D84" s="150" t="s">
        <v>90</v>
      </c>
      <c r="E84" s="170"/>
      <c r="F84" s="216" t="s">
        <v>223</v>
      </c>
      <c r="G84" s="170"/>
      <c r="H84" s="171"/>
      <c r="I84" s="170"/>
      <c r="J84" s="170"/>
      <c r="K84" s="170"/>
      <c r="L84" s="170"/>
      <c r="M84" s="170"/>
      <c r="N84" s="170"/>
      <c r="O84" s="170"/>
      <c r="P84" s="170"/>
    </row>
    <row r="85" spans="1:16" s="15" customFormat="1" ht="15">
      <c r="A85" s="170"/>
      <c r="B85" s="264" t="s">
        <v>224</v>
      </c>
      <c r="C85" s="265"/>
      <c r="D85" s="248"/>
      <c r="E85" s="265"/>
      <c r="F85" s="233"/>
      <c r="G85" s="170"/>
      <c r="H85" s="171"/>
      <c r="I85" s="170"/>
      <c r="J85" s="170"/>
      <c r="K85" s="170"/>
      <c r="L85" s="170"/>
      <c r="M85" s="170"/>
      <c r="N85" s="170"/>
      <c r="O85" s="170"/>
      <c r="P85" s="170"/>
    </row>
    <row r="86" spans="1:16" s="15" customFormat="1" ht="60">
      <c r="A86" s="170"/>
      <c r="B86" s="164" t="s">
        <v>225</v>
      </c>
      <c r="C86" s="266"/>
      <c r="D86" s="151" t="s">
        <v>90</v>
      </c>
      <c r="E86" s="266"/>
      <c r="F86" s="216" t="s">
        <v>223</v>
      </c>
      <c r="G86" s="266"/>
      <c r="H86" s="229"/>
      <c r="I86" s="170"/>
      <c r="J86" s="170"/>
      <c r="K86" s="170"/>
      <c r="L86" s="170"/>
      <c r="M86" s="170"/>
      <c r="N86" s="170"/>
      <c r="O86" s="170"/>
      <c r="P86" s="170"/>
    </row>
    <row r="87" spans="1:16" s="15" customFormat="1" ht="15">
      <c r="A87" s="170"/>
      <c r="B87" s="159"/>
      <c r="C87" s="170"/>
      <c r="D87" s="170"/>
      <c r="E87" s="170"/>
      <c r="F87" s="168"/>
      <c r="G87" s="170"/>
      <c r="H87" s="241"/>
      <c r="I87" s="170"/>
      <c r="J87" s="170"/>
      <c r="K87" s="170"/>
      <c r="L87" s="170"/>
      <c r="M87" s="170"/>
      <c r="N87" s="170"/>
      <c r="O87" s="170"/>
      <c r="P87" s="170"/>
    </row>
    <row r="88" spans="1:16" s="15" customFormat="1" ht="15.95" customHeight="1">
      <c r="A88" s="170"/>
      <c r="B88" s="247" t="s">
        <v>226</v>
      </c>
      <c r="C88" s="170"/>
      <c r="D88" s="263"/>
      <c r="E88" s="170"/>
      <c r="F88" s="262"/>
      <c r="G88" s="170"/>
      <c r="H88" s="249"/>
      <c r="I88" s="170"/>
      <c r="J88" s="170"/>
      <c r="K88" s="170"/>
      <c r="L88" s="170"/>
      <c r="M88" s="170"/>
      <c r="N88" s="170"/>
      <c r="O88" s="170"/>
      <c r="P88" s="170"/>
    </row>
    <row r="89" spans="1:16" s="15" customFormat="1" ht="60">
      <c r="A89" s="170"/>
      <c r="B89" s="136" t="s">
        <v>227</v>
      </c>
      <c r="C89" s="170"/>
      <c r="D89" s="150" t="s">
        <v>90</v>
      </c>
      <c r="E89" s="170"/>
      <c r="F89" s="216" t="s">
        <v>223</v>
      </c>
      <c r="G89" s="170"/>
      <c r="H89" s="171"/>
      <c r="I89" s="170"/>
      <c r="J89" s="170"/>
      <c r="K89" s="170"/>
      <c r="L89" s="170"/>
      <c r="M89" s="170"/>
      <c r="N89" s="170"/>
      <c r="O89" s="170"/>
      <c r="P89" s="170"/>
    </row>
    <row r="90" spans="1:16" s="15" customFormat="1" ht="30.75" customHeight="1">
      <c r="A90" s="170"/>
      <c r="B90" s="164" t="s">
        <v>228</v>
      </c>
      <c r="C90" s="170"/>
      <c r="D90" s="151"/>
      <c r="E90" s="170"/>
      <c r="F90" s="63"/>
      <c r="G90" s="170"/>
      <c r="H90" s="229"/>
      <c r="I90" s="170"/>
      <c r="J90" s="170"/>
      <c r="K90" s="170"/>
      <c r="L90" s="170"/>
      <c r="M90" s="170"/>
      <c r="N90" s="170"/>
      <c r="O90" s="170"/>
      <c r="P90" s="170"/>
    </row>
    <row r="91" spans="1:16" s="15" customFormat="1" ht="15">
      <c r="A91" s="170"/>
      <c r="B91" s="159"/>
      <c r="C91" s="170"/>
      <c r="D91" s="61"/>
      <c r="E91" s="170"/>
      <c r="F91" s="168"/>
      <c r="G91" s="170"/>
      <c r="H91" s="241"/>
      <c r="I91" s="170"/>
      <c r="J91" s="170"/>
      <c r="K91" s="170"/>
      <c r="L91" s="170"/>
      <c r="M91" s="170"/>
      <c r="N91" s="170"/>
      <c r="O91" s="170"/>
      <c r="P91" s="170"/>
    </row>
    <row r="92" spans="1:16" s="15" customFormat="1" ht="15">
      <c r="A92" s="170"/>
      <c r="B92" s="247" t="s">
        <v>229</v>
      </c>
      <c r="C92" s="170"/>
      <c r="D92" s="263"/>
      <c r="E92" s="170"/>
      <c r="F92" s="262"/>
      <c r="G92" s="170"/>
      <c r="H92" s="249"/>
      <c r="I92" s="170"/>
      <c r="J92" s="170"/>
      <c r="K92" s="170"/>
      <c r="L92" s="170"/>
      <c r="M92" s="170"/>
      <c r="N92" s="170"/>
      <c r="O92" s="170"/>
      <c r="P92" s="170"/>
    </row>
    <row r="93" spans="1:16" s="15" customFormat="1" ht="60">
      <c r="A93" s="170"/>
      <c r="B93" s="136" t="s">
        <v>230</v>
      </c>
      <c r="C93" s="170"/>
      <c r="D93" s="150" t="s">
        <v>90</v>
      </c>
      <c r="E93" s="170"/>
      <c r="F93" s="216" t="s">
        <v>223</v>
      </c>
      <c r="G93" s="170"/>
      <c r="H93" s="171"/>
      <c r="I93" s="170"/>
      <c r="J93" s="170"/>
      <c r="K93" s="170"/>
      <c r="L93" s="170"/>
      <c r="M93" s="170"/>
      <c r="N93" s="170"/>
      <c r="O93" s="170"/>
      <c r="P93" s="170"/>
    </row>
    <row r="94" spans="1:16" s="15" customFormat="1" ht="30.75" customHeight="1">
      <c r="A94" s="170"/>
      <c r="B94" s="164" t="s">
        <v>231</v>
      </c>
      <c r="C94" s="170"/>
      <c r="D94" s="151"/>
      <c r="E94" s="170"/>
      <c r="F94" s="63"/>
      <c r="G94" s="170"/>
      <c r="H94" s="229"/>
      <c r="I94" s="170"/>
      <c r="J94" s="170"/>
      <c r="K94" s="170"/>
      <c r="L94" s="170"/>
      <c r="M94" s="170"/>
      <c r="N94" s="170"/>
      <c r="O94" s="170"/>
      <c r="P94" s="170"/>
    </row>
    <row r="95" spans="1:16" s="15" customFormat="1" ht="15">
      <c r="A95" s="170"/>
      <c r="B95" s="159"/>
      <c r="C95" s="170"/>
      <c r="D95" s="61"/>
      <c r="E95" s="170"/>
      <c r="F95" s="168"/>
      <c r="G95" s="170"/>
      <c r="H95" s="241"/>
      <c r="I95" s="170"/>
      <c r="J95" s="170"/>
      <c r="K95" s="170"/>
      <c r="L95" s="170"/>
      <c r="M95" s="170"/>
      <c r="N95" s="170"/>
      <c r="O95" s="170"/>
      <c r="P95" s="170"/>
    </row>
    <row r="96" spans="1:16" s="15" customFormat="1" ht="15">
      <c r="A96" s="170"/>
      <c r="B96" s="247" t="s">
        <v>232</v>
      </c>
      <c r="C96" s="170"/>
      <c r="D96" s="263"/>
      <c r="E96" s="170"/>
      <c r="F96" s="262"/>
      <c r="G96" s="170"/>
      <c r="H96" s="249"/>
      <c r="I96" s="170"/>
      <c r="J96" s="170"/>
      <c r="K96" s="170"/>
      <c r="L96" s="170"/>
      <c r="M96" s="170"/>
      <c r="N96" s="170"/>
      <c r="O96" s="170"/>
      <c r="P96" s="170"/>
    </row>
    <row r="97" spans="1:9" s="15" customFormat="1" ht="60">
      <c r="A97" s="170"/>
      <c r="B97" s="136" t="s">
        <v>233</v>
      </c>
      <c r="C97" s="170"/>
      <c r="D97" s="150" t="s">
        <v>90</v>
      </c>
      <c r="E97" s="170"/>
      <c r="F97" s="216" t="s">
        <v>223</v>
      </c>
      <c r="G97" s="170"/>
      <c r="H97" s="171"/>
      <c r="I97" s="170"/>
    </row>
    <row r="98" spans="1:9" s="15" customFormat="1" ht="15">
      <c r="A98" s="170"/>
      <c r="B98" s="164" t="s">
        <v>234</v>
      </c>
      <c r="C98" s="170"/>
      <c r="D98" s="151"/>
      <c r="E98" s="170"/>
      <c r="F98" s="63"/>
      <c r="G98" s="170"/>
      <c r="H98" s="229"/>
      <c r="I98" s="170"/>
    </row>
    <row r="99" spans="1:9" s="15" customFormat="1" ht="15">
      <c r="A99" s="170"/>
      <c r="B99" s="159"/>
      <c r="C99" s="170"/>
      <c r="D99" s="61"/>
      <c r="E99" s="170"/>
      <c r="F99" s="168"/>
      <c r="G99" s="170"/>
      <c r="H99" s="241"/>
      <c r="I99" s="170"/>
    </row>
    <row r="100" spans="1:9" s="15" customFormat="1" ht="15">
      <c r="A100" s="170"/>
      <c r="B100" s="247" t="s">
        <v>235</v>
      </c>
      <c r="C100" s="170"/>
      <c r="D100" s="263"/>
      <c r="E100" s="170"/>
      <c r="F100" s="262"/>
      <c r="G100" s="170"/>
      <c r="H100" s="249"/>
      <c r="I100" s="170"/>
    </row>
    <row r="101" spans="1:9" s="15" customFormat="1" ht="60">
      <c r="A101" s="170"/>
      <c r="B101" s="136" t="str">
        <f>"Does the government disclose information on"&amp;RIGHT(B100,LEN(B100)-SEARCH(":",B100,1))&amp;"?"</f>
        <v>Does the government disclose information on Direct subnational payments?</v>
      </c>
      <c r="C101" s="170"/>
      <c r="D101" s="150" t="s">
        <v>90</v>
      </c>
      <c r="E101" s="170"/>
      <c r="F101" s="216" t="s">
        <v>223</v>
      </c>
      <c r="G101" s="170"/>
      <c r="H101" s="171"/>
      <c r="I101" s="170"/>
    </row>
    <row r="102" spans="1:9" s="15" customFormat="1" ht="15">
      <c r="A102" s="170"/>
      <c r="B102" s="164" t="s">
        <v>236</v>
      </c>
      <c r="C102" s="170"/>
      <c r="D102" s="151"/>
      <c r="E102" s="170"/>
      <c r="F102" s="63"/>
      <c r="G102" s="170"/>
      <c r="H102" s="229"/>
      <c r="I102" s="170"/>
    </row>
    <row r="103" spans="1:9" s="15" customFormat="1" ht="15">
      <c r="A103" s="170"/>
      <c r="B103" s="159"/>
      <c r="C103" s="170"/>
      <c r="D103" s="61"/>
      <c r="E103" s="170"/>
      <c r="F103" s="168"/>
      <c r="G103" s="170"/>
      <c r="H103" s="241"/>
      <c r="I103" s="170"/>
    </row>
    <row r="104" spans="1:9" s="15" customFormat="1" ht="15">
      <c r="A104" s="170"/>
      <c r="B104" s="247" t="s">
        <v>237</v>
      </c>
      <c r="C104" s="170"/>
      <c r="D104" s="263"/>
      <c r="E104" s="170"/>
      <c r="F104" s="168"/>
      <c r="G104" s="170"/>
      <c r="H104" s="249"/>
      <c r="I104" s="170"/>
    </row>
    <row r="105" spans="1:9" s="15" customFormat="1" ht="30">
      <c r="A105" s="170"/>
      <c r="B105" s="164" t="s">
        <v>238</v>
      </c>
      <c r="C105" s="170"/>
      <c r="D105" s="92">
        <f>IFERROR(IF(_xlfn.DAYS('Part 1 - About'!$E$24,'Part 1 - About'!$E$20)/365&gt;0,_xlfn.DAYS('Part 1 - About'!$E$24,'Part 1 - About'!$E$20)/365,_xlfn.DAYS('Part 1 - About'!$E$27,'Part 1 - About'!$E$20)/365),"Automatically completed using the 1. About sheet")</f>
        <v>0.54520547945205478</v>
      </c>
      <c r="E105" s="170"/>
      <c r="F105" s="168"/>
      <c r="G105" s="170"/>
      <c r="H105" s="229"/>
      <c r="I105" s="170"/>
    </row>
    <row r="106" spans="1:9" s="15" customFormat="1" ht="15">
      <c r="A106" s="170"/>
      <c r="B106" s="159"/>
      <c r="C106" s="170"/>
      <c r="D106" s="61"/>
      <c r="E106" s="170"/>
      <c r="F106" s="168"/>
      <c r="G106" s="170"/>
      <c r="H106" s="241"/>
      <c r="I106" s="170"/>
    </row>
    <row r="107" spans="1:9" s="15" customFormat="1" ht="15">
      <c r="A107" s="170"/>
      <c r="B107" s="247" t="s">
        <v>239</v>
      </c>
      <c r="C107" s="170"/>
      <c r="D107" s="263"/>
      <c r="E107" s="170"/>
      <c r="F107" s="262"/>
      <c r="G107" s="170"/>
      <c r="H107" s="249"/>
      <c r="I107" s="170"/>
    </row>
    <row r="108" spans="1:9" s="15" customFormat="1" ht="45">
      <c r="A108" s="170"/>
      <c r="B108" s="161" t="s">
        <v>240</v>
      </c>
      <c r="C108" s="170"/>
      <c r="D108" s="150" t="s">
        <v>216</v>
      </c>
      <c r="E108" s="170"/>
      <c r="F108" s="216" t="s">
        <v>77</v>
      </c>
      <c r="G108" s="170"/>
      <c r="H108" s="171"/>
      <c r="I108" s="170"/>
    </row>
    <row r="109" spans="1:9" s="15" customFormat="1" ht="60">
      <c r="A109" s="170"/>
      <c r="B109" s="161" t="s">
        <v>241</v>
      </c>
      <c r="C109" s="170"/>
      <c r="D109" s="150" t="s">
        <v>80</v>
      </c>
      <c r="E109" s="170"/>
      <c r="F109" s="216" t="s">
        <v>242</v>
      </c>
      <c r="G109" s="170"/>
      <c r="H109" s="171" t="s">
        <v>243</v>
      </c>
      <c r="I109" s="170"/>
    </row>
    <row r="110" spans="1:9" s="15" customFormat="1" ht="30">
      <c r="A110" s="170"/>
      <c r="B110" s="161" t="s">
        <v>244</v>
      </c>
      <c r="C110" s="170"/>
      <c r="D110" s="150" t="s">
        <v>80</v>
      </c>
      <c r="E110" s="170"/>
      <c r="F110" s="216" t="s">
        <v>242</v>
      </c>
      <c r="G110" s="170"/>
      <c r="H110" s="171"/>
      <c r="I110" s="170"/>
    </row>
    <row r="111" spans="1:9" s="15" customFormat="1" ht="15">
      <c r="A111" s="170"/>
      <c r="B111" s="161" t="s">
        <v>245</v>
      </c>
      <c r="C111" s="170"/>
      <c r="D111" s="150" t="s">
        <v>80</v>
      </c>
      <c r="E111" s="170"/>
      <c r="F111" s="216" t="s">
        <v>242</v>
      </c>
      <c r="G111" s="170"/>
      <c r="H111" s="171"/>
      <c r="I111" s="170"/>
    </row>
    <row r="112" spans="1:9" s="15" customFormat="1" ht="30">
      <c r="A112" s="170"/>
      <c r="B112" s="161" t="s">
        <v>246</v>
      </c>
      <c r="C112" s="170"/>
      <c r="D112" s="150" t="s">
        <v>80</v>
      </c>
      <c r="E112" s="170"/>
      <c r="F112" s="221" t="s">
        <v>172</v>
      </c>
      <c r="G112" s="170"/>
      <c r="H112" s="171" t="s">
        <v>247</v>
      </c>
      <c r="I112" s="170"/>
    </row>
    <row r="113" spans="1:16" s="15" customFormat="1" ht="30">
      <c r="A113" s="170"/>
      <c r="B113" s="162" t="s">
        <v>248</v>
      </c>
      <c r="C113" s="170"/>
      <c r="D113" s="151" t="s">
        <v>80</v>
      </c>
      <c r="E113" s="170"/>
      <c r="F113" s="222" t="s">
        <v>172</v>
      </c>
      <c r="G113" s="170"/>
      <c r="H113" s="229" t="s">
        <v>249</v>
      </c>
      <c r="I113" s="170"/>
      <c r="J113" s="170"/>
      <c r="K113" s="170"/>
      <c r="L113" s="170"/>
      <c r="M113" s="170"/>
      <c r="N113" s="170"/>
      <c r="O113" s="170"/>
      <c r="P113" s="170"/>
    </row>
    <row r="114" spans="1:16" s="15" customFormat="1" ht="15">
      <c r="A114" s="170"/>
      <c r="B114" s="159"/>
      <c r="C114" s="170"/>
      <c r="D114" s="61"/>
      <c r="E114" s="170"/>
      <c r="F114" s="168"/>
      <c r="G114" s="170"/>
      <c r="H114" s="241"/>
      <c r="I114" s="170"/>
      <c r="J114" s="170"/>
      <c r="K114" s="170"/>
      <c r="L114" s="170"/>
      <c r="M114" s="170"/>
      <c r="N114" s="170"/>
      <c r="O114" s="170"/>
      <c r="P114" s="170"/>
    </row>
    <row r="115" spans="1:16" s="15" customFormat="1" ht="30">
      <c r="A115" s="170"/>
      <c r="B115" s="247" t="s">
        <v>250</v>
      </c>
      <c r="C115" s="170"/>
      <c r="D115" s="263"/>
      <c r="E115" s="170"/>
      <c r="F115" s="262"/>
      <c r="G115" s="170"/>
      <c r="H115" s="249"/>
      <c r="I115" s="170"/>
      <c r="J115" s="170"/>
      <c r="K115" s="170"/>
      <c r="L115" s="170"/>
      <c r="M115" s="170"/>
      <c r="N115" s="170"/>
      <c r="O115" s="170"/>
      <c r="P115" s="170"/>
    </row>
    <row r="116" spans="1:16" s="15" customFormat="1" ht="135">
      <c r="A116" s="170"/>
      <c r="B116" s="136" t="s">
        <v>251</v>
      </c>
      <c r="C116" s="170"/>
      <c r="D116" s="150" t="s">
        <v>80</v>
      </c>
      <c r="E116" s="170"/>
      <c r="F116" s="221" t="s">
        <v>252</v>
      </c>
      <c r="G116" s="170"/>
      <c r="H116" s="171" t="s">
        <v>253</v>
      </c>
      <c r="I116" s="170"/>
      <c r="J116" s="170"/>
      <c r="K116" s="170"/>
      <c r="L116" s="170"/>
      <c r="M116" s="170"/>
      <c r="N116" s="170"/>
      <c r="O116" s="170"/>
      <c r="P116" s="170"/>
    </row>
    <row r="117" spans="1:16" s="15" customFormat="1" ht="30">
      <c r="A117" s="170"/>
      <c r="B117" s="164" t="s">
        <v>254</v>
      </c>
      <c r="C117" s="170"/>
      <c r="D117" s="154">
        <f>'Part 3 - Reporting entities'!E16+'Part 3 - Reporting entities'!E17</f>
        <v>30609674.399999999</v>
      </c>
      <c r="E117" s="170"/>
      <c r="F117" s="63" t="s">
        <v>95</v>
      </c>
      <c r="G117" s="170"/>
      <c r="H117" s="229" t="s">
        <v>255</v>
      </c>
      <c r="I117" s="170"/>
      <c r="J117" s="170"/>
      <c r="K117" s="170"/>
      <c r="L117" s="170"/>
      <c r="M117" s="170"/>
      <c r="N117" s="170"/>
      <c r="O117" s="170"/>
      <c r="P117" s="170"/>
    </row>
    <row r="118" spans="1:16" s="15" customFormat="1" ht="15">
      <c r="A118" s="170"/>
      <c r="B118" s="159"/>
      <c r="C118" s="170"/>
      <c r="D118" s="61"/>
      <c r="E118" s="170"/>
      <c r="F118" s="168"/>
      <c r="G118" s="170"/>
      <c r="H118" s="241"/>
      <c r="I118" s="170"/>
      <c r="J118" s="170"/>
      <c r="K118" s="170"/>
      <c r="L118" s="170"/>
      <c r="M118" s="170"/>
      <c r="N118" s="170"/>
      <c r="O118" s="170"/>
      <c r="P118" s="170"/>
    </row>
    <row r="119" spans="1:16" s="15" customFormat="1" ht="15">
      <c r="A119" s="170"/>
      <c r="B119" s="247" t="s">
        <v>256</v>
      </c>
      <c r="C119" s="170"/>
      <c r="D119" s="263"/>
      <c r="E119" s="170"/>
      <c r="F119" s="262"/>
      <c r="G119" s="170"/>
      <c r="H119" s="249"/>
      <c r="I119" s="170"/>
      <c r="J119" s="170"/>
      <c r="K119" s="170"/>
      <c r="L119" s="170"/>
      <c r="M119" s="170"/>
      <c r="N119" s="170"/>
      <c r="O119" s="170"/>
      <c r="P119" s="170"/>
    </row>
    <row r="120" spans="1:16" s="15" customFormat="1" ht="105">
      <c r="A120" s="170"/>
      <c r="B120" s="136" t="s">
        <v>257</v>
      </c>
      <c r="C120" s="170"/>
      <c r="D120" s="150" t="s">
        <v>80</v>
      </c>
      <c r="E120" s="170"/>
      <c r="F120" s="216" t="s">
        <v>258</v>
      </c>
      <c r="G120" s="170"/>
      <c r="H120" s="171" t="s">
        <v>259</v>
      </c>
      <c r="I120" s="170"/>
      <c r="J120" s="170"/>
      <c r="K120" s="170"/>
      <c r="L120" s="170"/>
      <c r="M120" s="170"/>
      <c r="N120" s="170"/>
      <c r="O120" s="170"/>
      <c r="P120" s="170"/>
    </row>
    <row r="121" spans="1:16" s="15" customFormat="1" ht="45">
      <c r="A121" s="170"/>
      <c r="B121" s="136" t="s">
        <v>260</v>
      </c>
      <c r="C121" s="170"/>
      <c r="D121" s="152">
        <f>1559*1000</f>
        <v>1559000</v>
      </c>
      <c r="E121" s="170"/>
      <c r="F121" s="216" t="s">
        <v>95</v>
      </c>
      <c r="G121" s="170"/>
      <c r="H121" s="171" t="s">
        <v>261</v>
      </c>
      <c r="I121" s="170"/>
      <c r="J121" s="170"/>
      <c r="K121" s="170"/>
      <c r="L121" s="170"/>
      <c r="M121" s="170"/>
      <c r="N121" s="170"/>
      <c r="O121" s="170"/>
      <c r="P121" s="170"/>
    </row>
    <row r="122" spans="1:16" s="15" customFormat="1" ht="45">
      <c r="A122" s="170"/>
      <c r="B122" s="164" t="s">
        <v>262</v>
      </c>
      <c r="C122" s="170"/>
      <c r="D122" s="153">
        <f xml:space="preserve"> 2046*1000</f>
        <v>2046000</v>
      </c>
      <c r="E122" s="170"/>
      <c r="F122" s="63" t="s">
        <v>95</v>
      </c>
      <c r="G122" s="170"/>
      <c r="H122" s="296" t="s">
        <v>263</v>
      </c>
      <c r="I122" s="170"/>
      <c r="J122" s="170"/>
      <c r="K122" s="170"/>
      <c r="L122" s="170"/>
      <c r="M122" s="170"/>
      <c r="N122" s="170"/>
      <c r="O122" s="170"/>
      <c r="P122" s="170"/>
    </row>
    <row r="123" spans="1:16" s="15" customFormat="1" ht="15">
      <c r="A123" s="170"/>
      <c r="B123" s="159"/>
      <c r="C123" s="170"/>
      <c r="D123" s="61"/>
      <c r="E123" s="170"/>
      <c r="F123" s="168"/>
      <c r="G123" s="170"/>
      <c r="H123" s="241"/>
      <c r="I123" s="170"/>
      <c r="J123" s="170"/>
      <c r="K123" s="170"/>
      <c r="L123" s="170"/>
      <c r="M123" s="170"/>
      <c r="N123" s="170"/>
      <c r="O123" s="170"/>
      <c r="P123" s="170"/>
    </row>
    <row r="124" spans="1:16" s="15" customFormat="1" ht="30">
      <c r="A124" s="170"/>
      <c r="B124" s="247" t="s">
        <v>264</v>
      </c>
      <c r="C124" s="170"/>
      <c r="D124" s="263"/>
      <c r="E124" s="170"/>
      <c r="F124" s="262"/>
      <c r="G124" s="170"/>
      <c r="H124" s="249"/>
      <c r="I124" s="170"/>
      <c r="J124" s="170"/>
      <c r="K124" s="170"/>
      <c r="L124" s="170"/>
      <c r="M124" s="170"/>
      <c r="N124" s="170"/>
      <c r="O124" s="170"/>
      <c r="P124" s="170"/>
    </row>
    <row r="125" spans="1:16" s="15" customFormat="1" ht="90">
      <c r="A125" s="170"/>
      <c r="B125" s="136" t="s">
        <v>265</v>
      </c>
      <c r="C125" s="170"/>
      <c r="D125" s="150" t="s">
        <v>90</v>
      </c>
      <c r="E125" s="170"/>
      <c r="F125" s="216" t="s">
        <v>266</v>
      </c>
      <c r="G125" s="170"/>
      <c r="H125" s="171"/>
      <c r="I125" s="170"/>
      <c r="J125" s="170"/>
      <c r="K125" s="170"/>
      <c r="L125" s="170"/>
      <c r="M125" s="170"/>
      <c r="N125" s="170"/>
      <c r="O125" s="170"/>
      <c r="P125" s="170"/>
    </row>
    <row r="126" spans="1:16" s="15" customFormat="1" ht="30">
      <c r="A126" s="170"/>
      <c r="B126" s="136" t="s">
        <v>267</v>
      </c>
      <c r="C126" s="170"/>
      <c r="D126" s="150" t="s">
        <v>80</v>
      </c>
      <c r="E126" s="170"/>
      <c r="F126" s="221" t="s">
        <v>252</v>
      </c>
      <c r="G126" s="170"/>
      <c r="H126" s="171" t="s">
        <v>268</v>
      </c>
      <c r="I126" s="170"/>
      <c r="J126" s="170"/>
      <c r="K126" s="170"/>
      <c r="L126" s="170"/>
      <c r="M126" s="170"/>
      <c r="N126" s="170"/>
      <c r="O126" s="170"/>
      <c r="P126" s="170"/>
    </row>
    <row r="127" spans="1:16" s="15" customFormat="1" ht="45">
      <c r="A127" s="170"/>
      <c r="B127" s="164" t="s">
        <v>269</v>
      </c>
      <c r="C127" s="170"/>
      <c r="D127" s="151" t="s">
        <v>80</v>
      </c>
      <c r="E127" s="170"/>
      <c r="F127" s="222" t="s">
        <v>252</v>
      </c>
      <c r="G127" s="170"/>
      <c r="H127" s="229" t="s">
        <v>268</v>
      </c>
      <c r="I127" s="170"/>
      <c r="J127" s="170"/>
      <c r="K127" s="170"/>
      <c r="L127" s="170"/>
      <c r="M127" s="170"/>
      <c r="N127" s="170"/>
      <c r="O127" s="170"/>
      <c r="P127" s="170"/>
    </row>
    <row r="128" spans="1:16" s="15" customFormat="1" ht="15">
      <c r="A128" s="170"/>
      <c r="B128" s="159"/>
      <c r="C128" s="170"/>
      <c r="D128" s="61"/>
      <c r="E128" s="170"/>
      <c r="F128" s="168"/>
      <c r="G128" s="170"/>
      <c r="H128" s="241"/>
      <c r="I128" s="170"/>
      <c r="J128" s="170"/>
      <c r="K128" s="170"/>
      <c r="L128" s="170"/>
      <c r="M128" s="170"/>
      <c r="N128" s="170"/>
      <c r="O128" s="170"/>
      <c r="P128" s="170"/>
    </row>
    <row r="129" spans="1:16" s="15" customFormat="1" ht="15">
      <c r="A129" s="170"/>
      <c r="B129" s="247" t="s">
        <v>270</v>
      </c>
      <c r="C129" s="170"/>
      <c r="D129" s="263"/>
      <c r="E129" s="170"/>
      <c r="F129" s="262"/>
      <c r="G129" s="170"/>
      <c r="H129" s="249"/>
      <c r="I129" s="170"/>
      <c r="J129" s="170"/>
      <c r="K129" s="170"/>
      <c r="L129" s="170"/>
      <c r="M129" s="170"/>
      <c r="N129" s="170"/>
      <c r="O129" s="170"/>
      <c r="P129" s="170"/>
    </row>
    <row r="130" spans="1:16" s="15" customFormat="1" ht="30">
      <c r="A130" s="170"/>
      <c r="B130" s="136" t="s">
        <v>271</v>
      </c>
      <c r="C130" s="170"/>
      <c r="D130" s="150" t="s">
        <v>112</v>
      </c>
      <c r="E130" s="170"/>
      <c r="F130" s="216"/>
      <c r="G130" s="170"/>
      <c r="H130" s="171"/>
      <c r="I130" s="170"/>
      <c r="J130" s="170"/>
      <c r="K130" s="170"/>
      <c r="L130" s="170"/>
      <c r="M130" s="170"/>
      <c r="N130" s="170"/>
      <c r="O130" s="170"/>
      <c r="P130" s="170"/>
    </row>
    <row r="131" spans="1:16" s="15" customFormat="1" ht="30">
      <c r="A131" s="170"/>
      <c r="B131" s="136" t="s">
        <v>272</v>
      </c>
      <c r="C131" s="170"/>
      <c r="D131" s="150" t="s">
        <v>112</v>
      </c>
      <c r="E131" s="170"/>
      <c r="F131" s="216"/>
      <c r="G131" s="170"/>
      <c r="H131" s="171"/>
      <c r="I131" s="170"/>
      <c r="J131" s="170"/>
      <c r="K131" s="170"/>
      <c r="L131" s="170"/>
      <c r="M131" s="170"/>
      <c r="N131" s="170"/>
      <c r="O131" s="170"/>
      <c r="P131" s="170"/>
    </row>
    <row r="132" spans="1:16" s="15" customFormat="1" ht="30">
      <c r="A132" s="170"/>
      <c r="B132" s="234" t="s">
        <v>273</v>
      </c>
      <c r="C132" s="170"/>
      <c r="D132" s="150"/>
      <c r="E132" s="252"/>
      <c r="F132" s="216"/>
      <c r="G132" s="170"/>
      <c r="H132" s="171"/>
      <c r="I132" s="170"/>
      <c r="J132" s="170"/>
      <c r="K132" s="170"/>
      <c r="L132" s="170"/>
      <c r="M132" s="170"/>
      <c r="N132" s="170"/>
      <c r="O132" s="170"/>
      <c r="P132" s="170"/>
    </row>
    <row r="133" spans="1:16" s="15" customFormat="1" ht="30">
      <c r="A133" s="170"/>
      <c r="B133" s="136" t="s">
        <v>274</v>
      </c>
      <c r="C133" s="170"/>
      <c r="D133" s="150" t="s">
        <v>216</v>
      </c>
      <c r="E133" s="170"/>
      <c r="F133" s="225" t="s">
        <v>275</v>
      </c>
      <c r="G133" s="170"/>
      <c r="H133" s="171"/>
      <c r="I133" s="170"/>
      <c r="J133" s="170"/>
      <c r="K133" s="170"/>
      <c r="L133" s="170"/>
      <c r="M133" s="170"/>
      <c r="N133" s="170"/>
      <c r="O133" s="170"/>
      <c r="P133" s="170"/>
    </row>
    <row r="134" spans="1:16" s="15" customFormat="1" ht="15">
      <c r="A134" s="170"/>
      <c r="B134" s="136" t="s">
        <v>276</v>
      </c>
      <c r="C134" s="170"/>
      <c r="D134" s="152">
        <v>112470</v>
      </c>
      <c r="E134" s="170"/>
      <c r="F134" s="216" t="s">
        <v>95</v>
      </c>
      <c r="G134" s="170"/>
      <c r="H134" s="171"/>
      <c r="I134" s="170"/>
      <c r="J134" s="170"/>
      <c r="K134" s="170"/>
      <c r="L134" s="170"/>
      <c r="M134" s="170"/>
      <c r="N134" s="170"/>
      <c r="O134" s="170"/>
      <c r="P134" s="170"/>
    </row>
    <row r="135" spans="1:16" s="15" customFormat="1" ht="15">
      <c r="A135" s="170"/>
      <c r="B135" s="234" t="s">
        <v>277</v>
      </c>
      <c r="C135" s="170"/>
      <c r="D135" s="150"/>
      <c r="E135" s="170"/>
      <c r="F135" s="216"/>
      <c r="G135" s="170"/>
      <c r="H135" s="171"/>
      <c r="I135" s="170"/>
      <c r="J135" s="170"/>
      <c r="K135" s="170"/>
      <c r="L135" s="170"/>
      <c r="M135" s="170"/>
      <c r="N135" s="170"/>
      <c r="O135" s="170"/>
      <c r="P135" s="170"/>
    </row>
    <row r="136" spans="1:16" s="15" customFormat="1" ht="57.75" customHeight="1">
      <c r="A136" s="170"/>
      <c r="B136" s="136" t="s">
        <v>278</v>
      </c>
      <c r="C136" s="170"/>
      <c r="D136" s="150" t="s">
        <v>80</v>
      </c>
      <c r="E136" s="170"/>
      <c r="F136" s="221" t="s">
        <v>279</v>
      </c>
      <c r="G136" s="170"/>
      <c r="H136" s="171" t="s">
        <v>280</v>
      </c>
      <c r="I136" s="170"/>
      <c r="J136" s="170"/>
      <c r="K136" s="170"/>
      <c r="L136" s="170"/>
      <c r="M136" s="170"/>
      <c r="N136" s="170"/>
      <c r="O136" s="170"/>
      <c r="P136" s="170"/>
    </row>
    <row r="137" spans="1:16" s="15" customFormat="1" ht="60">
      <c r="A137" s="170"/>
      <c r="B137" s="136" t="s">
        <v>281</v>
      </c>
      <c r="C137" s="170"/>
      <c r="D137" s="299">
        <f>375*1000000</f>
        <v>375000000</v>
      </c>
      <c r="E137" s="170"/>
      <c r="F137" s="216" t="s">
        <v>95</v>
      </c>
      <c r="G137" s="170"/>
      <c r="H137" s="306" t="s">
        <v>282</v>
      </c>
      <c r="I137" s="170"/>
      <c r="J137" s="170"/>
      <c r="K137" s="170"/>
      <c r="L137" s="170"/>
      <c r="M137" s="170"/>
      <c r="N137" s="170"/>
      <c r="O137" s="170"/>
      <c r="P137" s="170"/>
    </row>
    <row r="138" spans="1:16" s="15" customFormat="1" ht="15">
      <c r="A138" s="170"/>
      <c r="B138" s="235" t="s">
        <v>283</v>
      </c>
      <c r="C138" s="170"/>
      <c r="D138" s="151"/>
      <c r="E138" s="170"/>
      <c r="F138" s="63"/>
      <c r="G138" s="170"/>
      <c r="H138" s="229"/>
      <c r="I138" s="170"/>
      <c r="J138" s="170"/>
      <c r="K138" s="170"/>
      <c r="L138" s="170"/>
      <c r="M138" s="170"/>
      <c r="N138" s="170"/>
      <c r="O138" s="170"/>
      <c r="P138" s="170"/>
    </row>
    <row r="139" spans="1:16" s="15" customFormat="1" ht="15">
      <c r="A139" s="170"/>
      <c r="B139" s="159"/>
      <c r="C139" s="170"/>
      <c r="D139" s="61"/>
      <c r="E139" s="170"/>
      <c r="F139" s="168"/>
      <c r="G139" s="170"/>
      <c r="H139" s="241"/>
      <c r="I139" s="170"/>
      <c r="J139" s="170"/>
      <c r="K139" s="170"/>
      <c r="L139" s="170"/>
      <c r="M139" s="170"/>
      <c r="N139" s="170"/>
      <c r="O139" s="170"/>
      <c r="P139" s="170"/>
    </row>
    <row r="140" spans="1:16" s="15" customFormat="1" ht="15">
      <c r="A140" s="170"/>
      <c r="B140" s="247" t="s">
        <v>284</v>
      </c>
      <c r="C140" s="170"/>
      <c r="D140" s="263"/>
      <c r="E140" s="170"/>
      <c r="F140" s="262"/>
      <c r="G140" s="170"/>
      <c r="H140" s="249"/>
      <c r="I140" s="170"/>
      <c r="J140" s="170"/>
      <c r="K140" s="170"/>
      <c r="L140" s="170"/>
      <c r="M140" s="170"/>
      <c r="N140" s="170"/>
      <c r="O140" s="170"/>
      <c r="P140" s="170"/>
    </row>
    <row r="141" spans="1:16" s="15" customFormat="1" ht="45">
      <c r="A141" s="170"/>
      <c r="B141" s="136" t="s">
        <v>285</v>
      </c>
      <c r="C141" s="170"/>
      <c r="D141" s="150" t="s">
        <v>90</v>
      </c>
      <c r="E141" s="170"/>
      <c r="F141" s="221" t="s">
        <v>179</v>
      </c>
      <c r="G141" s="170"/>
      <c r="H141" s="171" t="s">
        <v>286</v>
      </c>
      <c r="I141" s="170"/>
      <c r="J141" s="170"/>
      <c r="K141" s="170"/>
      <c r="L141" s="170"/>
      <c r="M141" s="170"/>
      <c r="N141" s="170"/>
      <c r="O141" s="170"/>
      <c r="P141" s="170"/>
    </row>
    <row r="142" spans="1:16" s="15" customFormat="1" ht="30">
      <c r="A142" s="170"/>
      <c r="B142" s="164" t="s">
        <v>287</v>
      </c>
      <c r="C142" s="170"/>
      <c r="D142" s="151"/>
      <c r="E142" s="170"/>
      <c r="F142" s="63"/>
      <c r="G142" s="170"/>
      <c r="H142" s="229"/>
      <c r="I142" s="170"/>
      <c r="J142" s="170"/>
      <c r="K142" s="170"/>
      <c r="L142" s="170"/>
      <c r="M142" s="170"/>
      <c r="N142" s="170"/>
      <c r="O142" s="170"/>
      <c r="P142" s="170"/>
    </row>
    <row r="143" spans="1:16" s="15" customFormat="1" ht="15">
      <c r="A143" s="170"/>
      <c r="B143" s="159"/>
      <c r="C143" s="170"/>
      <c r="D143" s="61"/>
      <c r="E143" s="170"/>
      <c r="F143" s="168"/>
      <c r="G143" s="170"/>
      <c r="H143" s="241"/>
      <c r="I143" s="170"/>
      <c r="J143" s="170"/>
      <c r="K143" s="170"/>
      <c r="L143" s="170"/>
      <c r="M143" s="170"/>
      <c r="N143" s="170"/>
      <c r="O143" s="170"/>
      <c r="P143" s="170"/>
    </row>
    <row r="144" spans="1:16" s="15" customFormat="1" ht="15">
      <c r="A144" s="170"/>
      <c r="B144" s="247" t="s">
        <v>288</v>
      </c>
      <c r="C144" s="170"/>
      <c r="D144" s="267"/>
      <c r="E144" s="170"/>
      <c r="F144" s="268"/>
      <c r="G144" s="170"/>
      <c r="H144" s="249"/>
      <c r="I144" s="170"/>
      <c r="J144" s="170"/>
      <c r="K144" s="170"/>
      <c r="L144" s="170"/>
      <c r="M144" s="170"/>
      <c r="N144" s="170"/>
      <c r="O144" s="170"/>
      <c r="P144" s="170"/>
    </row>
    <row r="145" spans="1:9" s="15" customFormat="1" ht="345">
      <c r="A145" s="170"/>
      <c r="B145" s="136" t="s">
        <v>289</v>
      </c>
      <c r="C145" s="170"/>
      <c r="D145" s="150" t="s">
        <v>80</v>
      </c>
      <c r="E145" s="170"/>
      <c r="F145" s="216" t="s">
        <v>290</v>
      </c>
      <c r="G145" s="170"/>
      <c r="H145" s="226" t="s">
        <v>291</v>
      </c>
      <c r="I145" s="170"/>
    </row>
    <row r="146" spans="1:9" s="15" customFormat="1" ht="30">
      <c r="A146" s="252"/>
      <c r="B146" s="165" t="s">
        <v>292</v>
      </c>
      <c r="C146" s="170"/>
      <c r="D146" s="303">
        <v>26458000000</v>
      </c>
      <c r="E146" s="96"/>
      <c r="F146" s="297" t="s">
        <v>95</v>
      </c>
      <c r="G146" s="253"/>
      <c r="H146" s="290" t="s">
        <v>293</v>
      </c>
      <c r="I146" s="170"/>
    </row>
    <row r="147" spans="1:9" s="15" customFormat="1" ht="15">
      <c r="A147" s="252"/>
      <c r="B147" s="161" t="s">
        <v>294</v>
      </c>
      <c r="C147" s="170"/>
      <c r="D147" s="298">
        <v>0</v>
      </c>
      <c r="E147" s="170"/>
      <c r="F147" s="216" t="s">
        <v>95</v>
      </c>
      <c r="G147" s="253"/>
      <c r="H147" s="171"/>
      <c r="I147" s="170"/>
    </row>
    <row r="148" spans="1:9" s="15" customFormat="1" ht="42">
      <c r="A148" s="252"/>
      <c r="B148" s="161" t="s">
        <v>295</v>
      </c>
      <c r="C148" s="170"/>
      <c r="D148" s="303">
        <v>2491238000000</v>
      </c>
      <c r="E148" s="96"/>
      <c r="F148" s="297" t="s">
        <v>95</v>
      </c>
      <c r="G148" s="253"/>
      <c r="H148" s="215" t="s">
        <v>296</v>
      </c>
      <c r="I148" s="170"/>
    </row>
    <row r="149" spans="1:9" s="15" customFormat="1" ht="90">
      <c r="A149" s="252"/>
      <c r="B149" s="161" t="s">
        <v>297</v>
      </c>
      <c r="C149" s="170"/>
      <c r="D149" s="303">
        <f>'Part 4 - Government revenues'!J35+D137</f>
        <v>7255563022.8199987</v>
      </c>
      <c r="E149" s="170"/>
      <c r="F149" s="216" t="s">
        <v>95</v>
      </c>
      <c r="G149" s="253"/>
      <c r="H149" s="171" t="s">
        <v>298</v>
      </c>
      <c r="I149" s="170"/>
    </row>
    <row r="150" spans="1:9" s="15" customFormat="1" ht="30">
      <c r="A150" s="252"/>
      <c r="B150" s="161" t="s">
        <v>299</v>
      </c>
      <c r="C150" s="170"/>
      <c r="D150" s="303">
        <v>765229000000</v>
      </c>
      <c r="E150" s="96"/>
      <c r="F150" s="297" t="s">
        <v>95</v>
      </c>
      <c r="G150" s="253"/>
      <c r="H150" s="226" t="s">
        <v>300</v>
      </c>
      <c r="I150" s="170"/>
    </row>
    <row r="151" spans="1:9" s="15" customFormat="1" ht="15">
      <c r="A151" s="252"/>
      <c r="B151" s="161" t="s">
        <v>301</v>
      </c>
      <c r="C151" s="170"/>
      <c r="D151" s="303">
        <v>36009000000</v>
      </c>
      <c r="E151" s="170"/>
      <c r="F151" s="216" t="s">
        <v>95</v>
      </c>
      <c r="G151" s="253"/>
      <c r="H151" s="226" t="s">
        <v>302</v>
      </c>
      <c r="I151" s="170"/>
    </row>
    <row r="152" spans="1:9" s="15" customFormat="1" ht="15">
      <c r="A152" s="252"/>
      <c r="B152" s="161" t="s">
        <v>303</v>
      </c>
      <c r="C152" s="170"/>
      <c r="D152" s="303">
        <v>815199000000</v>
      </c>
      <c r="E152" s="170"/>
      <c r="F152" s="216" t="s">
        <v>95</v>
      </c>
      <c r="G152" s="253"/>
      <c r="H152" s="226" t="s">
        <v>304</v>
      </c>
      <c r="I152" s="269"/>
    </row>
    <row r="153" spans="1:9" s="15" customFormat="1" ht="15">
      <c r="A153" s="252"/>
      <c r="B153" s="161" t="s">
        <v>305</v>
      </c>
      <c r="C153" s="170"/>
      <c r="D153" s="303">
        <v>41500</v>
      </c>
      <c r="E153" s="170"/>
      <c r="F153" s="216" t="s">
        <v>306</v>
      </c>
      <c r="G153" s="253"/>
      <c r="H153" s="171" t="s">
        <v>307</v>
      </c>
      <c r="I153" s="170"/>
    </row>
    <row r="154" spans="1:9" s="15" customFormat="1" ht="15">
      <c r="A154" s="252"/>
      <c r="B154" s="161" t="s">
        <v>308</v>
      </c>
      <c r="C154" s="170"/>
      <c r="D154" s="303">
        <v>9000</v>
      </c>
      <c r="E154" s="170"/>
      <c r="F154" s="216" t="s">
        <v>306</v>
      </c>
      <c r="G154" s="253"/>
      <c r="H154" s="171" t="s">
        <v>307</v>
      </c>
      <c r="I154" s="170"/>
    </row>
    <row r="155" spans="1:9" s="15" customFormat="1" ht="15">
      <c r="A155" s="252"/>
      <c r="B155" s="161" t="s">
        <v>309</v>
      </c>
      <c r="C155" s="170"/>
      <c r="D155" s="303">
        <v>50000</v>
      </c>
      <c r="E155" s="170"/>
      <c r="F155" s="216" t="s">
        <v>306</v>
      </c>
      <c r="G155" s="253"/>
      <c r="H155" s="171" t="s">
        <v>307</v>
      </c>
      <c r="I155" s="170"/>
    </row>
    <row r="156" spans="1:9" s="15" customFormat="1" ht="15">
      <c r="A156" s="252"/>
      <c r="B156" s="161" t="s">
        <v>310</v>
      </c>
      <c r="C156" s="170"/>
      <c r="D156" s="303">
        <v>36155250</v>
      </c>
      <c r="E156" s="170"/>
      <c r="F156" s="216" t="s">
        <v>306</v>
      </c>
      <c r="G156" s="253"/>
      <c r="H156" s="171" t="s">
        <v>307</v>
      </c>
      <c r="I156" s="269"/>
    </row>
    <row r="157" spans="1:9" s="15" customFormat="1" ht="15">
      <c r="A157" s="252"/>
      <c r="B157" s="161" t="s">
        <v>311</v>
      </c>
      <c r="C157" s="170"/>
      <c r="D157" s="304" t="s">
        <v>112</v>
      </c>
      <c r="E157" s="170"/>
      <c r="F157" s="216"/>
      <c r="G157" s="253"/>
      <c r="H157" s="171" t="s">
        <v>312</v>
      </c>
      <c r="I157" s="170"/>
    </row>
    <row r="158" spans="1:9" s="15" customFormat="1" ht="15">
      <c r="A158" s="170"/>
      <c r="B158" s="162" t="s">
        <v>313</v>
      </c>
      <c r="C158" s="170"/>
      <c r="D158" s="305" t="s">
        <v>112</v>
      </c>
      <c r="E158" s="170"/>
      <c r="F158" s="216"/>
      <c r="G158" s="170"/>
      <c r="H158" s="229" t="s">
        <v>312</v>
      </c>
      <c r="I158" s="270"/>
    </row>
    <row r="159" spans="1:9" s="15" customFormat="1" ht="15">
      <c r="A159" s="170"/>
      <c r="B159" s="166"/>
      <c r="C159" s="170"/>
      <c r="D159" s="170"/>
      <c r="E159" s="170"/>
      <c r="F159" s="241"/>
      <c r="G159" s="170"/>
      <c r="H159" s="254"/>
      <c r="I159" s="170"/>
    </row>
    <row r="160" spans="1:9" s="15" customFormat="1" ht="15">
      <c r="A160" s="170"/>
      <c r="B160" s="247" t="s">
        <v>314</v>
      </c>
      <c r="C160" s="170"/>
      <c r="D160" s="248"/>
      <c r="E160" s="170"/>
      <c r="F160" s="233"/>
      <c r="G160" s="170"/>
      <c r="H160" s="249"/>
      <c r="I160" s="170"/>
    </row>
    <row r="161" spans="1:9" s="15" customFormat="1" ht="15">
      <c r="A161" s="170"/>
      <c r="B161" s="161" t="s">
        <v>134</v>
      </c>
      <c r="C161" s="170"/>
      <c r="D161" s="149"/>
      <c r="E161" s="170"/>
      <c r="F161" s="220"/>
      <c r="G161" s="170"/>
      <c r="H161" s="171"/>
      <c r="I161" s="170"/>
    </row>
    <row r="162" spans="1:9" s="15" customFormat="1" ht="30">
      <c r="A162" s="170"/>
      <c r="B162" s="161" t="s">
        <v>315</v>
      </c>
      <c r="C162" s="170"/>
      <c r="D162" s="150" t="s">
        <v>216</v>
      </c>
      <c r="E162" s="170"/>
      <c r="F162" s="221" t="s">
        <v>316</v>
      </c>
      <c r="G162" s="170"/>
      <c r="H162" s="171"/>
      <c r="I162" s="170"/>
    </row>
    <row r="163" spans="1:9" s="15" customFormat="1" ht="45">
      <c r="A163" s="252"/>
      <c r="B163" s="159" t="s">
        <v>317</v>
      </c>
      <c r="C163" s="253"/>
      <c r="D163" s="150" t="s">
        <v>90</v>
      </c>
      <c r="E163" s="170"/>
      <c r="F163" s="216"/>
      <c r="G163" s="170"/>
      <c r="H163" s="171"/>
      <c r="I163" s="170"/>
    </row>
    <row r="164" spans="1:9" s="15" customFormat="1" ht="30">
      <c r="A164" s="170"/>
      <c r="B164" s="162" t="s">
        <v>318</v>
      </c>
      <c r="C164" s="253"/>
      <c r="D164" s="151" t="s">
        <v>90</v>
      </c>
      <c r="E164" s="170"/>
      <c r="F164" s="63"/>
      <c r="G164" s="170"/>
      <c r="H164" s="229"/>
      <c r="I164" s="170"/>
    </row>
    <row r="165" spans="1:9" s="15" customFormat="1" ht="15.6" thickBot="1">
      <c r="A165" s="170"/>
      <c r="B165" s="167"/>
      <c r="C165" s="242"/>
      <c r="D165" s="84"/>
      <c r="E165" s="242"/>
      <c r="F165" s="167"/>
      <c r="G165" s="242"/>
      <c r="H165" s="271"/>
      <c r="I165" s="170"/>
    </row>
    <row r="166" spans="1:9" s="15" customFormat="1" ht="15">
      <c r="A166" s="170"/>
      <c r="B166" s="168"/>
      <c r="C166" s="170"/>
      <c r="D166" s="25"/>
      <c r="E166" s="170"/>
      <c r="F166" s="168"/>
      <c r="G166" s="170"/>
      <c r="H166" s="241"/>
      <c r="I166" s="170"/>
    </row>
    <row r="167" spans="1:9" s="15" customFormat="1" ht="15.6" thickBot="1">
      <c r="A167" s="170"/>
      <c r="B167" s="341" t="s">
        <v>32</v>
      </c>
      <c r="C167" s="342"/>
      <c r="D167" s="342"/>
      <c r="E167" s="342"/>
      <c r="F167" s="342"/>
      <c r="G167" s="342"/>
      <c r="H167" s="342"/>
      <c r="I167" s="170"/>
    </row>
    <row r="168" spans="1:9" s="15" customFormat="1" ht="15">
      <c r="A168" s="170"/>
      <c r="B168" s="343" t="s">
        <v>33</v>
      </c>
      <c r="C168" s="344"/>
      <c r="D168" s="344"/>
      <c r="E168" s="344"/>
      <c r="F168" s="344"/>
      <c r="G168" s="344"/>
      <c r="H168" s="344"/>
      <c r="I168" s="170"/>
    </row>
    <row r="169" spans="1:9" s="15" customFormat="1" ht="15.6" thickBot="1">
      <c r="A169" s="170"/>
      <c r="B169" s="169"/>
      <c r="C169" s="138"/>
      <c r="D169" s="138"/>
      <c r="E169" s="138"/>
      <c r="F169" s="169"/>
      <c r="G169" s="138"/>
      <c r="H169" s="169"/>
      <c r="I169" s="170"/>
    </row>
    <row r="170" spans="1:9" s="15" customFormat="1" ht="15">
      <c r="A170" s="170"/>
      <c r="B170" s="331" t="s">
        <v>34</v>
      </c>
      <c r="C170" s="331"/>
      <c r="D170" s="331"/>
      <c r="E170" s="331"/>
      <c r="F170" s="331"/>
      <c r="G170" s="331"/>
      <c r="H170" s="331"/>
      <c r="I170" s="170"/>
    </row>
    <row r="171" spans="1:9" s="15" customFormat="1" ht="15.75" customHeight="1">
      <c r="A171" s="170"/>
      <c r="B171" s="331" t="s">
        <v>35</v>
      </c>
      <c r="C171" s="331"/>
      <c r="D171" s="331"/>
      <c r="E171" s="331"/>
      <c r="F171" s="331"/>
      <c r="G171" s="331"/>
      <c r="H171" s="331"/>
      <c r="I171" s="170"/>
    </row>
    <row r="172" spans="1:9" s="15" customFormat="1" ht="15">
      <c r="A172" s="170"/>
      <c r="B172" s="331" t="s">
        <v>37</v>
      </c>
      <c r="C172" s="331"/>
      <c r="D172" s="331"/>
      <c r="E172" s="331"/>
      <c r="F172" s="331"/>
      <c r="G172" s="331"/>
      <c r="H172" s="331"/>
      <c r="I172" s="170"/>
    </row>
    <row r="173" spans="1:9" s="15" customFormat="1" ht="15">
      <c r="A173" s="170"/>
      <c r="B173" s="168"/>
      <c r="C173" s="170"/>
      <c r="D173" s="25"/>
      <c r="E173" s="170"/>
      <c r="F173" s="168"/>
      <c r="G173" s="170"/>
      <c r="H173" s="241"/>
      <c r="I173" s="170"/>
    </row>
    <row r="174" spans="1:9" s="15" customFormat="1" ht="15">
      <c r="A174" s="170"/>
      <c r="B174" s="168"/>
      <c r="C174" s="170"/>
      <c r="D174" s="25"/>
      <c r="E174" s="170"/>
      <c r="F174" s="168"/>
      <c r="G174" s="170"/>
      <c r="H174" s="241"/>
      <c r="I174" s="170"/>
    </row>
    <row r="175" spans="1:9" s="15" customFormat="1" ht="15">
      <c r="A175" s="170"/>
      <c r="B175" s="168"/>
      <c r="C175" s="170"/>
      <c r="D175" s="25"/>
      <c r="E175" s="170"/>
      <c r="F175" s="168"/>
      <c r="G175" s="170"/>
      <c r="H175" s="241"/>
      <c r="I175" s="170"/>
    </row>
    <row r="176" spans="1:9" s="15" customFormat="1" ht="15">
      <c r="A176" s="170"/>
      <c r="B176" s="241"/>
      <c r="C176" s="170"/>
      <c r="D176" s="170"/>
      <c r="E176" s="170"/>
      <c r="F176" s="241"/>
      <c r="G176" s="170"/>
      <c r="H176" s="241"/>
      <c r="I176" s="170"/>
    </row>
    <row r="177" ht="15.95"/>
    <row r="178" ht="15.95"/>
    <row r="179" ht="15.95"/>
    <row r="180" ht="15.95"/>
    <row r="181" ht="15.95"/>
    <row r="182" ht="15.95"/>
    <row r="183" ht="15.95"/>
    <row r="184" ht="15.95"/>
    <row r="185" ht="15.95"/>
    <row r="186" ht="15.95"/>
    <row r="187" ht="15.95"/>
    <row r="188" ht="15.95"/>
    <row r="189" ht="15.95"/>
    <row r="190" ht="15.95"/>
    <row r="191" ht="15.95"/>
    <row r="192" ht="15.95"/>
    <row r="193" ht="15.95"/>
    <row r="194" ht="15.95"/>
    <row r="195" ht="15.95"/>
    <row r="196" ht="15.95"/>
    <row r="197" ht="15.95"/>
  </sheetData>
  <mergeCells count="12">
    <mergeCell ref="B172:H172"/>
    <mergeCell ref="B3:H3"/>
    <mergeCell ref="B4:H4"/>
    <mergeCell ref="B5:H5"/>
    <mergeCell ref="B6:H6"/>
    <mergeCell ref="B7:H7"/>
    <mergeCell ref="B8:H8"/>
    <mergeCell ref="B167:H167"/>
    <mergeCell ref="B168:H168"/>
    <mergeCell ref="B170:H170"/>
    <mergeCell ref="B171:H171"/>
    <mergeCell ref="B9:H9"/>
  </mergeCells>
  <dataValidations xWindow="1084" yWindow="751" count="24">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1:D66 D71:D76"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75 F71 F73 F65 F61 F63"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36 D161:D164 D145 D34:D36 D45:D46 D84 D55 D59:D60 D69:D70 D79:D80 D125:D127 D89 D93 D97 D101 D86 D116 D120 D108:D113 D130 D133 D141 D39:D42 D19:D22 D50:D52 D26:D30" xr:uid="{E192EF1E-9B5F-4EB1-BF02-36F681E971D7}">
      <formula1>Reporting_options_list</formula1>
    </dataValidation>
    <dataValidation type="textLength" allowBlank="1" showInputMessage="1" showErrorMessage="1" errorTitle="Please do not edit these cells" error="Please do not edit these cells" sqref="B104:B105 B107 B92:B94 B173:B175 B83 B88:B90 B96:B98 B100:B102 B78:B81 D81 D105"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90 D94 D98 D102 D117 D121:D122 D131:D132 D142 D134:D135 D137:D138" xr:uid="{F804F85A-1323-4293-B007-2F02CD36D823}">
      <formula1>0</formula1>
    </dataValidation>
    <dataValidation type="list" operator="equal" showInputMessage="1" showErrorMessage="1" errorTitle="Invalid entry" error="Invalid entry" promptTitle="Please input unit" prompt="Please input currency according to 3-letter ISO currency code." sqref="F90 F94 F98 F102 F121:F122 F137:F138 F142 F131:F132 F134:F135 F117 F157:F158 F146:F152" xr:uid="{AC31C3E7-FBB3-4643-8A12-05F034B46A91}">
      <formula1>Currency_code_list</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63 B71 B65 B75 B61 B73" xr:uid="{8E4A7729-626F-4674-B975-3B334A3975DE}">
      <formula1>Commodities_list</formula1>
    </dataValidation>
    <dataValidation type="whole" allowBlank="1" showInputMessage="1" showErrorMessage="1" errorTitle="Please do not edit these cells" error="Please do not edit these cells" sqref="B129:B135 B108:B113 B115:B117 B119:B122 B124:B127 B140:B142 B160:B164" xr:uid="{286182BE-B58B-4B5D-8529-F453ED5F7915}">
      <formula1>10000</formula1>
      <formula2>50000</formula2>
    </dataValidation>
    <dataValidation type="whole" allowBlank="1" showInputMessage="1" showErrorMessage="1" errorTitle="Please do not edit these cells" error="Please do not edit these cells" sqref="B165:G166 B144:B159" xr:uid="{41BDBFD2-EE60-47A7-B7DF-916D7BB2FB21}">
      <formula1>4</formula1>
      <formula2>5</formula2>
    </dataValidation>
    <dataValidation allowBlank="1" showInputMessage="1" showErrorMessage="1" promptTitle="Name of the registry" prompt="Please input the name of the Beneficial Ownership Registry" sqref="D47" xr:uid="{3ACD06CC-881D-4ACF-957D-1D1389DCCC4F}"/>
    <dataValidation allowBlank="1" showInputMessage="1" showErrorMessage="1" promptTitle="Additional relevant files" prompt="If several files relevant to the report exist, please indicate as such here. If several, please copy this into several rows." sqref="D47" xr:uid="{ACF95B12-CE0D-4155-BB96-D3B1A0319ACF}"/>
    <dataValidation allowBlank="1" showInputMessage="1" showErrorMessage="1" errorTitle="Please do not edit these cells" error="Please do not edit these cells" sqref="B136:B138" xr:uid="{07FE9B1E-D8D5-4CDF-B4C7-CACFEBEDBF5D}"/>
    <dataValidation type="whole" allowBlank="1" showInputMessage="1" showErrorMessage="1" errorTitle="Do not edit these cells" error="Please do not edit these cells" sqref="B169" xr:uid="{E4F00D57-2632-4898-9727-4E3D1C975A91}">
      <formula1>10000</formula1>
      <formula2>50000</formula2>
    </dataValidation>
    <dataValidation type="whole" showInputMessage="1" showErrorMessage="1" sqref="B72 F128:F129 B139:C139 D139:D140 F139:F140 B143:C143 D143:D144 F23:F25 D23:D25 F32:F33 D32:D33 F37:F38 D37:D38 F43:F44 D43:D44 F48:F49 D48:D49 F53:F54 D53:D54 B64 D67:D68 F67:F68 B77:C77 D77:D78 F77:F78 B82:C82 F81:F83 B85:G85 F143:F144 D87:D88 F87:F88 B91:C91 D91:D92 F91:F92 B95:C95 D95:D96 F95:F96 B99:C99 D99:D100 F99:F100 B103:C103 B106:C106 B114:C114 D114:D115 F114:F115 B118:C118 D118:D119 F118:F119 B123:C123 D123:D124 F123:F124 B128:C128 D128:D129 C78:C81 C83:C84 B86:C87 C88:C90 C92:C94 C96:C98 C100:C102 C104:C105 C107:C113 C115:C117 C119:C122 C124:C127 C129:C138 C140:C142 D17:D18 F17:F18 D82:D83 F103:F107 F160 A160:A164 D160 C144:C164 B10:G10 B84 I1:I16 D103:D104 C12:G16 F56:F58 D56:D58 D106:D107 B76 B1:G1 B11:F11 B74 A67:B70 E86:E164 A66:C66 B12:B56 A1:A65 C17:C65 B62 B59:B60 E17:E84 G17:G84 C67:C76 G86:G164" xr:uid="{6A93E331-6DF3-4956-AEDE-9E6DEEE23BF9}">
      <formula1>999999</formula1>
      <formula2>99999999</formula2>
    </dataValidation>
    <dataValidation showInputMessage="1" showErrorMessage="1" sqref="B57:B58" xr:uid="{E96A8412-175F-4338-B466-F567B8680AE6}"/>
    <dataValidation type="whole" showInputMessage="1" showErrorMessage="1" errorTitle="Do not edit these cells" error="Please do not edit these cells" sqref="B2:G9" xr:uid="{F30C273A-6525-4313-BF64-AEB86719648F}">
      <formula1>999999</formula1>
      <formula2>99999999</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55" xr:uid="{51338385-7028-40BC-8916-56E9BC2EFD24}">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53:F156" xr:uid="{5F54507A-3AB5-4BD6-B588-55FDC1B8630F}">
      <formula1>0</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58" xr:uid="{B872D239-EC8D-4574-B7DA-BF9FA7175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57" xr:uid="{A64EDE0F-6643-4F77-8B45-2B8E1C4D326C}">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56" xr:uid="{AA0ECF2D-D7D0-499D-90F0-ED1B8429F6F9}">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51:D152" xr:uid="{0B036428-021A-4975-9376-5538A6E315ED}">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46:D150 D153:D154" xr:uid="{70F0339D-CAEC-470E-8F44-88850309C68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495FBBEC-BE15-4985-B01E-8D6F3EDDB142}">
      <formula1>0</formula1>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4" r:id="rId4" location="r2-5" display="EITI Requirement 2.5" xr:uid="{00000000-0004-0000-0200-00000A000000}"/>
    <hyperlink ref="B49" r:id="rId5" location="r2-6" display="EITI Requirement 2.6" xr:uid="{00000000-0004-0000-0200-00000B000000}"/>
    <hyperlink ref="B54" r:id="rId6" location="r3-1" display="EITI Requirement 3.1" xr:uid="{00000000-0004-0000-0200-00000C000000}"/>
    <hyperlink ref="B58" r:id="rId7" xr:uid="{00000000-0004-0000-0200-00000D000000}"/>
    <hyperlink ref="B68" r:id="rId8" location="r3-3" display="EITI Requirement 3.3" xr:uid="{00000000-0004-0000-0200-00000E000000}"/>
    <hyperlink ref="B78" r:id="rId9" location="r4-1" display="EITI Requirement 4.1" xr:uid="{00000000-0004-0000-0200-00000F000000}"/>
    <hyperlink ref="B83" r:id="rId10" location="r4-2" display="EITI Requirement 4.2" xr:uid="{00000000-0004-0000-0200-000010000000}"/>
    <hyperlink ref="B88" r:id="rId11" location="r4-3" display="EITI Requirement 4.3" xr:uid="{00000000-0004-0000-0200-000011000000}"/>
    <hyperlink ref="B92" r:id="rId12" location="r4-4" display="EITI Requirement 4.4" xr:uid="{00000000-0004-0000-0200-000012000000}"/>
    <hyperlink ref="B96" r:id="rId13" location="r4-5" display="EITI Requirement 4.5" xr:uid="{00000000-0004-0000-0200-000013000000}"/>
    <hyperlink ref="B100" r:id="rId14" location="r4-6" display="EITI Requirement 4.6" xr:uid="{00000000-0004-0000-0200-000014000000}"/>
    <hyperlink ref="B104" r:id="rId15" location="r4-8" display="EITI Requirement 4.8" xr:uid="{00000000-0004-0000-0200-000016000000}"/>
    <hyperlink ref="B107" r:id="rId16" location="r4-9" display="EITI Requirement 4.9" xr:uid="{00000000-0004-0000-0200-000017000000}"/>
    <hyperlink ref="B115" r:id="rId17" location="r5-1" display="EITI Requirement 5.1" xr:uid="{00000000-0004-0000-0200-000018000000}"/>
    <hyperlink ref="B119" r:id="rId18" location="r5-2" display="EITI Requirement 5.2" xr:uid="{00000000-0004-0000-0200-000019000000}"/>
    <hyperlink ref="B124" r:id="rId19" location="r5-3" display="EITI Requirement 5.3" xr:uid="{00000000-0004-0000-0200-00001A000000}"/>
    <hyperlink ref="B140" r:id="rId20" location="r6-2" display="EITI Requirement 6.2" xr:uid="{00000000-0004-0000-0200-00001B000000}"/>
    <hyperlink ref="B144" r:id="rId21" location="r6-3" display="EITI Requirement 6.3" xr:uid="{00000000-0004-0000-0200-00001C000000}"/>
    <hyperlink ref="B129" r:id="rId22" location="r6-1" display="EITI Requirement 6.1" xr:uid="{00000000-0004-0000-0200-000027000000}"/>
    <hyperlink ref="B33" r:id="rId23" location="r2-3" xr:uid="{37B4EDC1-B71E-4913-8AFB-F12611AEFFD5}"/>
    <hyperlink ref="B168:F168" r:id="rId24" display="Give us your feedback or report a conflict in the data! Write to us at  data@eiti.org" xr:uid="{3FA22EFF-FF94-4799-88A3-B6E47F7EA5DF}"/>
    <hyperlink ref="B167:F167" r:id="rId25" display="For the latest version of Summary data templates, see  https://eiti.org/summary-data-template" xr:uid="{81D1286E-131F-487C-851A-0A200B3AD468}"/>
    <hyperlink ref="B57" r:id="rId26" location="r3-2" display="EITI Requirement 3.2" xr:uid="{CE111D86-D62A-4947-9C13-FF9656A3A753}"/>
    <hyperlink ref="B160" r:id="rId27" location="r6-4" xr:uid="{96BFE352-3017-4C6C-A4DE-1CEBE3EDBC7A}"/>
    <hyperlink ref="H18" r:id="rId28" location="eiti-systematic-disclosure-feasibility-study-and-mapping-tool" display="https://www.gov.uk/government/groups/uk-extractive-industries-transparency-initiative-multi-stakeholder-group#eiti-systematic-disclosure-feasibility-study-and-mapping-tool" xr:uid="{1E0BD949-2243-4546-8374-0D3E03660FEE}"/>
    <hyperlink ref="F45" r:id="rId29" display="https://www.gov.uk/government/publications/guidance-to-the-people-with-significant-control-requirements-for-companies-and-limited-liability-partnerships" xr:uid="{494C4015-31EC-43FF-B661-F95BC094960D}"/>
    <hyperlink ref="F136" r:id="rId30" xr:uid="{0713E931-5FBD-4E00-B000-0F7D82E67208}"/>
    <hyperlink ref="B146" r:id="rId31" xr:uid="{CCDDB6C6-3528-4415-998E-D4F1550E119B}"/>
    <hyperlink ref="F162" r:id="rId32" xr:uid="{7BB7DE8C-9C39-4B32-AA46-B683D3B20786}"/>
    <hyperlink ref="F46" r:id="rId33" xr:uid="{48B39B0B-055D-49FF-B3DB-966672F08FDB}"/>
    <hyperlink ref="F112" r:id="rId34" xr:uid="{842DA3C9-3E34-4150-92E3-0FBF91A0296C}"/>
    <hyperlink ref="F39" r:id="rId35" xr:uid="{FD1E4145-64F1-43A3-B363-7F2EB24D9D90}"/>
    <hyperlink ref="F50" r:id="rId36" location="validation" xr:uid="{B6504E04-F7D8-44AC-8820-4D057D5AA538}"/>
    <hyperlink ref="F141" r:id="rId37" location="validation" xr:uid="{8A5087C7-1E29-48A9-8F64-CFAA9444ECD4}"/>
    <hyperlink ref="H148" r:id="rId38" display="https://www.ons.gov.uk/economy/grossdomesticproductgdp/timeseries/abmi/qna" xr:uid="{B2B27B4B-E834-4925-88CC-A03254DDA79E}"/>
    <hyperlink ref="F116" r:id="rId39" xr:uid="{899D2877-42C0-4EF6-940C-3930AC4AD6EE}"/>
    <hyperlink ref="F126" r:id="rId40" xr:uid="{4E55A9FA-4BCD-4B6A-9D30-D923C45502A3}"/>
    <hyperlink ref="F127" r:id="rId41" xr:uid="{7334CC31-5773-48FF-9D23-E776D7208DB5}"/>
  </hyperlinks>
  <pageMargins left="0.25" right="0.25" top="0.75" bottom="0.75" header="0.3" footer="0.3"/>
  <pageSetup paperSize="8" fitToHeight="0" orientation="landscape" horizontalDpi="2400" verticalDpi="2400" r:id="rId42"/>
  <extLst>
    <ext xmlns:x14="http://schemas.microsoft.com/office/spreadsheetml/2009/9/main" uri="{CCE6A557-97BC-4b89-ADB6-D9C93CAAB3DF}">
      <x14:dataValidations xmlns:xm="http://schemas.microsoft.com/office/excel/2006/main" xWindow="1084" yWindow="751" count="2">
        <x14:dataValidation type="list" allowBlank="1" showInputMessage="1" showErrorMessage="1" xr:uid="{00000000-0002-0000-0200-000005000000}">
          <x14:formula1>
            <xm:f>Lists!$K$3:$K$7</xm:f>
          </x14:formula1>
          <xm:sqref>D173:D175</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F62 F64 F76 F66 F72 F74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tabColor rgb="FF92D050"/>
  </sheetPr>
  <dimension ref="B1:L843"/>
  <sheetViews>
    <sheetView showGridLines="0" topLeftCell="A66" zoomScale="80" zoomScaleNormal="80" workbookViewId="0">
      <selection activeCell="B25" sqref="B25:B71"/>
    </sheetView>
  </sheetViews>
  <sheetFormatPr defaultColWidth="4" defaultRowHeight="24" customHeight="1"/>
  <cols>
    <col min="1" max="1" width="4" style="15"/>
    <col min="2" max="2" width="37.140625" style="15" customWidth="1"/>
    <col min="3" max="3" width="19.140625" style="15" customWidth="1"/>
    <col min="4" max="4" width="27.42578125" style="15" customWidth="1"/>
    <col min="5" max="5" width="23" style="15" customWidth="1"/>
    <col min="6" max="6" width="46.140625" style="15" customWidth="1"/>
    <col min="7" max="7" width="52.140625" style="15" customWidth="1"/>
    <col min="8" max="8" width="75.5703125" style="15" customWidth="1"/>
    <col min="9" max="10" width="26.42578125" style="15" customWidth="1"/>
    <col min="11" max="11" width="4" style="15" customWidth="1"/>
    <col min="12" max="33" width="4" style="15"/>
    <col min="34" max="34" width="12.140625" style="15" bestFit="1" customWidth="1"/>
    <col min="35" max="16384" width="4" style="15"/>
  </cols>
  <sheetData>
    <row r="1" spans="2:12" ht="15">
      <c r="B1" s="170"/>
      <c r="C1" s="170"/>
      <c r="D1" s="170"/>
      <c r="E1" s="170"/>
      <c r="F1" s="170"/>
      <c r="G1" s="170"/>
      <c r="H1" s="170"/>
      <c r="I1" s="170"/>
      <c r="J1" s="170"/>
      <c r="K1" s="170"/>
      <c r="L1" s="170"/>
    </row>
    <row r="2" spans="2:12" ht="15">
      <c r="B2" s="332" t="s">
        <v>319</v>
      </c>
      <c r="C2" s="332"/>
      <c r="D2" s="332"/>
      <c r="E2" s="332"/>
      <c r="F2" s="332"/>
      <c r="G2" s="332"/>
      <c r="H2" s="332"/>
      <c r="I2" s="332"/>
      <c r="J2" s="332"/>
      <c r="K2" s="170"/>
      <c r="L2" s="170"/>
    </row>
    <row r="3" spans="2:12" ht="22.5">
      <c r="B3" s="333" t="s">
        <v>39</v>
      </c>
      <c r="C3" s="333"/>
      <c r="D3" s="333"/>
      <c r="E3" s="333"/>
      <c r="F3" s="333"/>
      <c r="G3" s="333"/>
      <c r="H3" s="333"/>
      <c r="I3" s="333"/>
      <c r="J3" s="333"/>
      <c r="K3" s="170"/>
      <c r="L3" s="170"/>
    </row>
    <row r="4" spans="2:12" ht="15">
      <c r="B4" s="346" t="s">
        <v>320</v>
      </c>
      <c r="C4" s="346"/>
      <c r="D4" s="346"/>
      <c r="E4" s="346"/>
      <c r="F4" s="346"/>
      <c r="G4" s="346"/>
      <c r="H4" s="346"/>
      <c r="I4" s="346"/>
      <c r="J4" s="346"/>
      <c r="K4" s="170"/>
      <c r="L4" s="170"/>
    </row>
    <row r="5" spans="2:12" ht="15">
      <c r="B5" s="346" t="s">
        <v>321</v>
      </c>
      <c r="C5" s="346"/>
      <c r="D5" s="346"/>
      <c r="E5" s="346"/>
      <c r="F5" s="346"/>
      <c r="G5" s="346"/>
      <c r="H5" s="346"/>
      <c r="I5" s="346"/>
      <c r="J5" s="346"/>
      <c r="K5" s="170"/>
      <c r="L5" s="170"/>
    </row>
    <row r="6" spans="2:12" ht="15">
      <c r="B6" s="346" t="s">
        <v>322</v>
      </c>
      <c r="C6" s="346"/>
      <c r="D6" s="346"/>
      <c r="E6" s="346"/>
      <c r="F6" s="346"/>
      <c r="G6" s="346"/>
      <c r="H6" s="346"/>
      <c r="I6" s="346"/>
      <c r="J6" s="346"/>
      <c r="K6" s="170"/>
      <c r="L6" s="170"/>
    </row>
    <row r="7" spans="2:12" ht="15.6" customHeight="1">
      <c r="B7" s="346" t="s">
        <v>323</v>
      </c>
      <c r="C7" s="346"/>
      <c r="D7" s="346"/>
      <c r="E7" s="346"/>
      <c r="F7" s="346"/>
      <c r="G7" s="346"/>
      <c r="H7" s="346"/>
      <c r="I7" s="346"/>
      <c r="J7" s="346"/>
      <c r="K7" s="170"/>
      <c r="L7" s="170"/>
    </row>
    <row r="8" spans="2:12" ht="15">
      <c r="B8" s="348" t="s">
        <v>324</v>
      </c>
      <c r="C8" s="348"/>
      <c r="D8" s="348"/>
      <c r="E8" s="348"/>
      <c r="F8" s="348"/>
      <c r="G8" s="348"/>
      <c r="H8" s="348"/>
      <c r="I8" s="348"/>
      <c r="J8" s="348"/>
      <c r="K8" s="170"/>
      <c r="L8" s="170"/>
    </row>
    <row r="9" spans="2:12" ht="15">
      <c r="B9" s="170"/>
      <c r="C9" s="170"/>
      <c r="D9" s="170"/>
      <c r="E9" s="170"/>
      <c r="F9" s="170"/>
      <c r="G9" s="170"/>
      <c r="H9" s="170"/>
      <c r="I9" s="170"/>
      <c r="J9" s="170"/>
      <c r="K9" s="170"/>
      <c r="L9" s="170"/>
    </row>
    <row r="10" spans="2:12" ht="22.5">
      <c r="B10" s="349" t="s">
        <v>325</v>
      </c>
      <c r="C10" s="349"/>
      <c r="D10" s="349"/>
      <c r="E10" s="349"/>
      <c r="F10" s="349"/>
      <c r="G10" s="349"/>
      <c r="H10" s="349"/>
      <c r="I10" s="349"/>
      <c r="J10" s="349"/>
      <c r="K10" s="170"/>
      <c r="L10" s="170"/>
    </row>
    <row r="11" spans="2:12" s="77" customFormat="1" ht="25.5" customHeight="1">
      <c r="B11" s="350" t="s">
        <v>326</v>
      </c>
      <c r="C11" s="350"/>
      <c r="D11" s="350"/>
      <c r="E11" s="350"/>
      <c r="F11" s="350"/>
      <c r="G11" s="350"/>
      <c r="H11" s="350"/>
      <c r="I11" s="350"/>
      <c r="J11" s="350"/>
    </row>
    <row r="12" spans="2:12" s="28" customFormat="1" ht="15">
      <c r="B12" s="351"/>
      <c r="C12" s="351"/>
      <c r="D12" s="351"/>
      <c r="E12" s="351"/>
      <c r="F12" s="351"/>
      <c r="G12" s="351"/>
      <c r="H12" s="351"/>
      <c r="I12" s="351"/>
      <c r="J12" s="351"/>
    </row>
    <row r="13" spans="2:12" s="28" customFormat="1" ht="18.95">
      <c r="B13" s="352" t="s">
        <v>327</v>
      </c>
      <c r="C13" s="352"/>
      <c r="D13" s="352"/>
      <c r="E13" s="352"/>
      <c r="F13" s="352"/>
      <c r="G13" s="352"/>
      <c r="H13" s="352"/>
      <c r="I13" s="352"/>
      <c r="J13" s="352"/>
    </row>
    <row r="14" spans="2:12" s="28" customFormat="1" ht="15">
      <c r="B14" s="65" t="s">
        <v>328</v>
      </c>
      <c r="C14" s="65" t="s">
        <v>329</v>
      </c>
      <c r="D14" s="170" t="s">
        <v>330</v>
      </c>
      <c r="E14" s="170" t="s">
        <v>331</v>
      </c>
      <c r="F14" s="66"/>
      <c r="G14" s="67"/>
    </row>
    <row r="15" spans="2:12" s="28" customFormat="1" ht="15">
      <c r="B15" s="170" t="s">
        <v>332</v>
      </c>
      <c r="C15" s="170" t="s">
        <v>333</v>
      </c>
      <c r="D15" s="170" t="s">
        <v>90</v>
      </c>
      <c r="E15" s="272">
        <f>SUMIF(Government_revenues_table[Government entity],Government_agencies[[#This Row],[Full name of agency]],Government_revenues_table[Revenue value])</f>
        <v>6769987368.1799994</v>
      </c>
      <c r="F15" s="309"/>
      <c r="G15" s="310"/>
    </row>
    <row r="16" spans="2:12" s="28" customFormat="1" ht="15">
      <c r="B16" s="28" t="s">
        <v>334</v>
      </c>
      <c r="C16" s="170" t="s">
        <v>335</v>
      </c>
      <c r="D16" s="170" t="s">
        <v>90</v>
      </c>
      <c r="E16" s="272">
        <f>SUMIF(Government_revenues_table[Government entity],Government_agencies[[#This Row],[Full name of agency]],Government_revenues_table[Revenue value])</f>
        <v>28692997.399999999</v>
      </c>
      <c r="F16" s="67"/>
      <c r="G16" s="170"/>
      <c r="J16" s="67"/>
      <c r="K16" s="67"/>
      <c r="L16" s="67"/>
    </row>
    <row r="17" spans="2:12" s="28" customFormat="1" ht="15">
      <c r="B17" s="28" t="s">
        <v>336</v>
      </c>
      <c r="C17" s="170" t="s">
        <v>335</v>
      </c>
      <c r="D17" s="170" t="s">
        <v>90</v>
      </c>
      <c r="E17" s="272">
        <f>SUMIF(Government_revenues_table[Government entity],Government_agencies[[#This Row],[Full name of agency]],Government_revenues_table[Revenue value])</f>
        <v>1916677</v>
      </c>
      <c r="F17" s="67"/>
      <c r="G17" s="170"/>
      <c r="J17" s="67"/>
      <c r="K17" s="67"/>
      <c r="L17" s="67"/>
    </row>
    <row r="18" spans="2:12" s="28" customFormat="1" ht="15">
      <c r="B18" s="28" t="s">
        <v>337</v>
      </c>
      <c r="C18" s="170" t="s">
        <v>335</v>
      </c>
      <c r="D18" s="170" t="s">
        <v>90</v>
      </c>
      <c r="E18" s="272">
        <f>SUMIF(Government_revenues_table[Government entity],Government_agencies[[#This Row],[Full name of agency]],Government_revenues_table[Revenue value])</f>
        <v>79965980.24000001</v>
      </c>
      <c r="J18" s="67"/>
      <c r="K18" s="67"/>
      <c r="L18" s="67"/>
    </row>
    <row r="19" spans="2:12" s="28" customFormat="1" ht="15">
      <c r="C19" s="170"/>
      <c r="D19" s="68"/>
    </row>
    <row r="20" spans="2:12" s="28" customFormat="1" ht="18.95">
      <c r="B20" s="352" t="s">
        <v>338</v>
      </c>
      <c r="C20" s="352"/>
      <c r="D20" s="352"/>
      <c r="E20" s="352"/>
      <c r="F20" s="352"/>
      <c r="G20" s="352"/>
      <c r="H20" s="352"/>
      <c r="I20" s="352"/>
      <c r="J20" s="352"/>
    </row>
    <row r="21" spans="2:12" s="28" customFormat="1" ht="15">
      <c r="B21" s="353" t="s">
        <v>339</v>
      </c>
      <c r="C21" s="354"/>
      <c r="D21" s="355"/>
      <c r="E21" s="66"/>
    </row>
    <row r="22" spans="2:12" s="28" customFormat="1" ht="15">
      <c r="B22" s="273" t="s">
        <v>340</v>
      </c>
      <c r="C22" s="274" t="s">
        <v>341</v>
      </c>
      <c r="D22" s="93" t="s">
        <v>172</v>
      </c>
    </row>
    <row r="23" spans="2:12" s="28" customFormat="1" ht="15"/>
    <row r="24" spans="2:12" s="28" customFormat="1" ht="15">
      <c r="B24" s="65" t="s">
        <v>342</v>
      </c>
      <c r="C24" s="65" t="s">
        <v>343</v>
      </c>
      <c r="D24" s="170" t="s">
        <v>344</v>
      </c>
      <c r="E24" s="170" t="s">
        <v>345</v>
      </c>
      <c r="F24" s="170" t="s">
        <v>346</v>
      </c>
      <c r="G24" s="170" t="s">
        <v>347</v>
      </c>
      <c r="H24" s="170" t="s">
        <v>348</v>
      </c>
      <c r="I24" s="170" t="s">
        <v>349</v>
      </c>
    </row>
    <row r="25" spans="2:12" s="28" customFormat="1" ht="14.45" customHeight="1">
      <c r="B25" s="170" t="s">
        <v>350</v>
      </c>
      <c r="C25" s="170" t="s">
        <v>351</v>
      </c>
      <c r="D25" s="275">
        <v>245717</v>
      </c>
      <c r="E25" s="170" t="s">
        <v>352</v>
      </c>
      <c r="F25" s="170" t="s">
        <v>353</v>
      </c>
      <c r="G25" t="s">
        <v>354</v>
      </c>
      <c r="H25" s="281" t="s">
        <v>355</v>
      </c>
      <c r="I25" s="69">
        <f>SUMIF(Table10[Full company name],Companies[[#This Row],[Full company name]],Table10[Revenue value])</f>
        <v>3713973</v>
      </c>
    </row>
    <row r="26" spans="2:12" s="28" customFormat="1" ht="15">
      <c r="B26" s="170" t="s">
        <v>356</v>
      </c>
      <c r="C26" s="170" t="s">
        <v>351</v>
      </c>
      <c r="D26" s="275">
        <v>9696268</v>
      </c>
      <c r="E26" s="170" t="s">
        <v>357</v>
      </c>
      <c r="F26" s="170" t="s">
        <v>358</v>
      </c>
      <c r="G26" t="s">
        <v>359</v>
      </c>
      <c r="H26" s="94" t="s">
        <v>360</v>
      </c>
      <c r="I26" s="69">
        <f>SUMIF(Table10[Full company name],Companies[[#This Row],[Full company name]],Table10[Revenue value])</f>
        <v>8563334</v>
      </c>
    </row>
    <row r="27" spans="2:12" s="28" customFormat="1" ht="68.45" customHeight="1">
      <c r="B27" s="170" t="s">
        <v>361</v>
      </c>
      <c r="C27" s="170" t="s">
        <v>351</v>
      </c>
      <c r="D27" s="282" t="s">
        <v>362</v>
      </c>
      <c r="E27" s="170" t="s">
        <v>357</v>
      </c>
      <c r="F27" s="170" t="s">
        <v>358</v>
      </c>
      <c r="G27" t="s">
        <v>363</v>
      </c>
      <c r="H27" s="284" t="s">
        <v>364</v>
      </c>
      <c r="I27" s="69">
        <f>SUMIF(Table10[Full company name],Companies[[#This Row],[Full company name]],Table10[Revenue value])</f>
        <v>265200000</v>
      </c>
    </row>
    <row r="28" spans="2:12" s="28" customFormat="1" ht="30">
      <c r="B28" s="170" t="s">
        <v>365</v>
      </c>
      <c r="C28" s="170" t="s">
        <v>351</v>
      </c>
      <c r="D28" s="282" t="s">
        <v>366</v>
      </c>
      <c r="E28" s="170" t="s">
        <v>352</v>
      </c>
      <c r="F28" s="170" t="s">
        <v>367</v>
      </c>
      <c r="G28" t="s">
        <v>368</v>
      </c>
      <c r="H28" s="283" t="s">
        <v>369</v>
      </c>
      <c r="I28" s="69">
        <f>SUMIF(Table10[Full company name],Companies[[#This Row],[Full company name]],Table10[Revenue value])</f>
        <v>4348166.33</v>
      </c>
    </row>
    <row r="29" spans="2:12" s="28" customFormat="1" ht="15">
      <c r="B29" s="170" t="s">
        <v>370</v>
      </c>
      <c r="C29" s="170" t="s">
        <v>351</v>
      </c>
      <c r="D29" s="275">
        <v>102498</v>
      </c>
      <c r="E29" s="170" t="s">
        <v>357</v>
      </c>
      <c r="F29" s="170" t="s">
        <v>358</v>
      </c>
      <c r="G29" t="s">
        <v>371</v>
      </c>
      <c r="H29" s="283" t="s">
        <v>372</v>
      </c>
      <c r="I29" s="69">
        <f>SUMIF(Table10[Full company name],Companies[[#This Row],[Full company name]],Table10[Revenue value])</f>
        <v>1072639079</v>
      </c>
      <c r="K29" s="283"/>
    </row>
    <row r="30" spans="2:12" s="28" customFormat="1" ht="15">
      <c r="B30" s="170" t="s">
        <v>373</v>
      </c>
      <c r="C30" s="170" t="s">
        <v>351</v>
      </c>
      <c r="D30" s="275" t="s">
        <v>374</v>
      </c>
      <c r="E30" s="170" t="s">
        <v>352</v>
      </c>
      <c r="F30" s="170" t="s">
        <v>375</v>
      </c>
      <c r="G30" t="s">
        <v>376</v>
      </c>
      <c r="H30" s="283" t="s">
        <v>377</v>
      </c>
      <c r="I30" s="69">
        <f>SUMIF(Table10[Full company name],Companies[[#This Row],[Full company name]],Table10[Revenue value])</f>
        <v>20153026.93</v>
      </c>
    </row>
    <row r="31" spans="2:12" s="28" customFormat="1" ht="15">
      <c r="B31" s="170" t="s">
        <v>378</v>
      </c>
      <c r="C31" s="170" t="s">
        <v>351</v>
      </c>
      <c r="D31" s="275">
        <v>658390</v>
      </c>
      <c r="E31" s="170" t="s">
        <v>352</v>
      </c>
      <c r="F31" s="170" t="s">
        <v>375</v>
      </c>
      <c r="G31" t="s">
        <v>379</v>
      </c>
      <c r="H31" s="283" t="s">
        <v>380</v>
      </c>
      <c r="I31" s="69">
        <f>SUMIF(Table10[Full company name],Companies[[#This Row],[Full company name]],Table10[Revenue value])</f>
        <v>7818294</v>
      </c>
    </row>
    <row r="32" spans="2:12" s="28" customFormat="1" ht="15">
      <c r="B32" s="170" t="s">
        <v>381</v>
      </c>
      <c r="C32" s="170" t="s">
        <v>351</v>
      </c>
      <c r="D32" s="286">
        <v>3033654</v>
      </c>
      <c r="E32" s="170" t="s">
        <v>357</v>
      </c>
      <c r="F32" s="170" t="s">
        <v>358</v>
      </c>
      <c r="G32" t="s">
        <v>382</v>
      </c>
      <c r="H32" s="94" t="s">
        <v>383</v>
      </c>
      <c r="I32" s="69">
        <f>SUMIF(Table10[Full company name],Companies[[#This Row],[Full company name]],Table10[Revenue value])</f>
        <v>78788778</v>
      </c>
    </row>
    <row r="33" spans="2:11" s="28" customFormat="1" ht="15">
      <c r="B33" s="170" t="s">
        <v>384</v>
      </c>
      <c r="C33" s="170" t="s">
        <v>351</v>
      </c>
      <c r="D33" s="275">
        <v>1006065</v>
      </c>
      <c r="E33" s="170" t="s">
        <v>357</v>
      </c>
      <c r="F33" s="170" t="s">
        <v>358</v>
      </c>
      <c r="G33" t="s">
        <v>385</v>
      </c>
      <c r="H33" s="283" t="s">
        <v>386</v>
      </c>
      <c r="I33" s="69">
        <f>SUMIF(Table10[Full company name],Companies[[#This Row],[Full company name]],Table10[Revenue value])</f>
        <v>153169894</v>
      </c>
    </row>
    <row r="34" spans="2:11" s="28" customFormat="1" ht="15">
      <c r="B34" s="170" t="s">
        <v>387</v>
      </c>
      <c r="C34" s="170" t="s">
        <v>351</v>
      </c>
      <c r="D34" s="275">
        <v>915392</v>
      </c>
      <c r="E34" s="170" t="s">
        <v>352</v>
      </c>
      <c r="F34" s="170" t="s">
        <v>388</v>
      </c>
      <c r="G34" t="s">
        <v>389</v>
      </c>
      <c r="H34" s="94" t="s">
        <v>390</v>
      </c>
      <c r="I34" s="69">
        <f>SUMIF(Table10[Full company name],Companies[[#This Row],[Full company name]],Table10[Revenue value])</f>
        <v>2182769</v>
      </c>
    </row>
    <row r="35" spans="2:11" s="28" customFormat="1" ht="15">
      <c r="B35" s="170" t="s">
        <v>391</v>
      </c>
      <c r="C35" s="170" t="s">
        <v>351</v>
      </c>
      <c r="D35" s="275">
        <v>1051137</v>
      </c>
      <c r="E35" s="170" t="s">
        <v>357</v>
      </c>
      <c r="F35" s="170" t="s">
        <v>358</v>
      </c>
      <c r="G35" t="s">
        <v>392</v>
      </c>
      <c r="H35" s="283" t="s">
        <v>393</v>
      </c>
      <c r="I35" s="69">
        <f>SUMIF(Table10[Full company name],Companies[[#This Row],[Full company name]],Table10[Revenue value])</f>
        <v>406477679</v>
      </c>
    </row>
    <row r="36" spans="2:11" s="28" customFormat="1" ht="15">
      <c r="B36" s="170" t="s">
        <v>394</v>
      </c>
      <c r="C36" s="170" t="s">
        <v>351</v>
      </c>
      <c r="D36" s="275">
        <v>813187</v>
      </c>
      <c r="E36" s="170" t="s">
        <v>357</v>
      </c>
      <c r="F36" s="170" t="s">
        <v>358</v>
      </c>
      <c r="G36" t="s">
        <v>395</v>
      </c>
      <c r="H36" s="283" t="s">
        <v>396</v>
      </c>
      <c r="I36" s="69">
        <f>SUMIF(Table10[Full company name],Companies[[#This Row],[Full company name]],Table10[Revenue value])</f>
        <v>-24961652</v>
      </c>
    </row>
    <row r="37" spans="2:11" s="28" customFormat="1" ht="15">
      <c r="B37" s="170" t="s">
        <v>397</v>
      </c>
      <c r="C37" s="170" t="s">
        <v>351</v>
      </c>
      <c r="D37" s="275">
        <v>4590759</v>
      </c>
      <c r="E37" s="170" t="s">
        <v>352</v>
      </c>
      <c r="F37" s="170" t="s">
        <v>398</v>
      </c>
      <c r="G37" t="s">
        <v>399</v>
      </c>
      <c r="H37" s="283" t="s">
        <v>400</v>
      </c>
      <c r="I37" s="69">
        <f>SUMIF(Table10[Full company name],Companies[[#This Row],[Full company name]],Table10[Revenue value])</f>
        <v>3069009.55</v>
      </c>
    </row>
    <row r="38" spans="2:11" s="28" customFormat="1" ht="15">
      <c r="B38" s="170" t="s">
        <v>401</v>
      </c>
      <c r="C38" s="170" t="s">
        <v>351</v>
      </c>
      <c r="D38" s="275">
        <v>862823</v>
      </c>
      <c r="E38" s="170" t="s">
        <v>357</v>
      </c>
      <c r="F38" s="170" t="s">
        <v>358</v>
      </c>
      <c r="G38" t="s">
        <v>402</v>
      </c>
      <c r="H38" s="283" t="s">
        <v>403</v>
      </c>
      <c r="I38" s="69">
        <f>SUMIF(Table10[Full company name],Companies[[#This Row],[Full company name]],Table10[Revenue value])</f>
        <v>459931921</v>
      </c>
    </row>
    <row r="39" spans="2:11" s="28" customFormat="1" ht="15">
      <c r="B39" s="170" t="s">
        <v>404</v>
      </c>
      <c r="C39" s="170" t="s">
        <v>351</v>
      </c>
      <c r="D39" s="282">
        <v>7140891</v>
      </c>
      <c r="E39" s="170" t="s">
        <v>357</v>
      </c>
      <c r="F39" s="170" t="s">
        <v>358</v>
      </c>
      <c r="G39" t="s">
        <v>405</v>
      </c>
      <c r="H39" s="283" t="s">
        <v>406</v>
      </c>
      <c r="I39" s="69">
        <f>SUMIF(Table10[Full company name],Companies[[#This Row],[Full company name]],Table10[Revenue value])</f>
        <v>31011077</v>
      </c>
      <c r="K39" s="283"/>
    </row>
    <row r="40" spans="2:11" s="28" customFormat="1" ht="30">
      <c r="B40" s="170" t="s">
        <v>407</v>
      </c>
      <c r="C40" s="170" t="s">
        <v>351</v>
      </c>
      <c r="D40" s="282" t="s">
        <v>408</v>
      </c>
      <c r="E40" s="170" t="s">
        <v>357</v>
      </c>
      <c r="F40" s="170" t="s">
        <v>358</v>
      </c>
      <c r="G40" t="s">
        <v>409</v>
      </c>
      <c r="H40" s="283" t="s">
        <v>410</v>
      </c>
      <c r="I40" s="69">
        <f>SUMIF(Table10[Full company name],Companies[[#This Row],[Full company name]],Table10[Revenue value])</f>
        <v>48468051</v>
      </c>
      <c r="K40" s="283"/>
    </row>
    <row r="41" spans="2:11" s="28" customFormat="1" ht="15">
      <c r="B41" s="170" t="s">
        <v>411</v>
      </c>
      <c r="C41" s="170" t="s">
        <v>351</v>
      </c>
      <c r="D41" s="275">
        <v>4626078</v>
      </c>
      <c r="E41" s="170" t="s">
        <v>352</v>
      </c>
      <c r="F41" s="170" t="s">
        <v>353</v>
      </c>
      <c r="G41" t="s">
        <v>412</v>
      </c>
      <c r="H41" s="283" t="s">
        <v>413</v>
      </c>
      <c r="I41" s="69">
        <f>SUMIF(Table10[Full company name],Companies[[#This Row],[Full company name]],Table10[Revenue value])</f>
        <v>3483934</v>
      </c>
    </row>
    <row r="42" spans="2:11" s="28" customFormat="1" ht="15">
      <c r="B42" s="170" t="s">
        <v>414</v>
      </c>
      <c r="C42" s="170" t="s">
        <v>351</v>
      </c>
      <c r="D42" s="275" t="s">
        <v>415</v>
      </c>
      <c r="E42" s="170" t="s">
        <v>357</v>
      </c>
      <c r="F42" s="170" t="s">
        <v>358</v>
      </c>
      <c r="G42" t="s">
        <v>416</v>
      </c>
      <c r="H42" s="283" t="s">
        <v>417</v>
      </c>
      <c r="I42" s="69">
        <f>SUMIF(Table10[Full company name],Companies[[#This Row],[Full company name]],Table10[Revenue value])</f>
        <v>439148473</v>
      </c>
    </row>
    <row r="43" spans="2:11" s="28" customFormat="1" ht="15">
      <c r="B43" s="170" t="s">
        <v>418</v>
      </c>
      <c r="C43" s="170" t="s">
        <v>351</v>
      </c>
      <c r="D43" s="275">
        <v>807346</v>
      </c>
      <c r="E43" s="170" t="s">
        <v>357</v>
      </c>
      <c r="F43" s="170" t="s">
        <v>358</v>
      </c>
      <c r="G43" t="s">
        <v>419</v>
      </c>
      <c r="H43" s="283" t="s">
        <v>420</v>
      </c>
      <c r="I43" s="69">
        <f>SUMIF(Table10[Full company name],Companies[[#This Row],[Full company name]],Table10[Revenue value])</f>
        <v>209423</v>
      </c>
    </row>
    <row r="44" spans="2:11" s="28" customFormat="1" ht="15">
      <c r="B44" s="170" t="s">
        <v>421</v>
      </c>
      <c r="C44" s="170" t="s">
        <v>351</v>
      </c>
      <c r="D44" s="282">
        <v>5245689</v>
      </c>
      <c r="E44" s="170" t="s">
        <v>357</v>
      </c>
      <c r="F44" s="170" t="s">
        <v>358</v>
      </c>
      <c r="G44" t="s">
        <v>422</v>
      </c>
      <c r="H44" s="283" t="s">
        <v>423</v>
      </c>
      <c r="I44" s="69">
        <f>SUMIF(Table10[Full company name],Companies[[#This Row],[Full company name]],Table10[Revenue value])</f>
        <v>2100000</v>
      </c>
    </row>
    <row r="45" spans="2:11" s="28" customFormat="1" ht="15">
      <c r="B45" s="170" t="s">
        <v>424</v>
      </c>
      <c r="C45" s="170" t="s">
        <v>351</v>
      </c>
      <c r="D45" s="275" t="s">
        <v>425</v>
      </c>
      <c r="E45" s="170" t="s">
        <v>357</v>
      </c>
      <c r="F45" s="170" t="s">
        <v>358</v>
      </c>
      <c r="G45" t="s">
        <v>426</v>
      </c>
      <c r="H45" s="283" t="s">
        <v>427</v>
      </c>
      <c r="I45" s="69">
        <f>SUMIF(Table10[Full company name],Companies[[#This Row],[Full company name]],Table10[Revenue value])</f>
        <v>73468289</v>
      </c>
    </row>
    <row r="46" spans="2:11" s="28" customFormat="1" ht="15">
      <c r="B46" s="170" t="s">
        <v>428</v>
      </c>
      <c r="C46" s="170" t="s">
        <v>351</v>
      </c>
      <c r="D46" s="275">
        <v>3288689</v>
      </c>
      <c r="E46" s="170" t="s">
        <v>357</v>
      </c>
      <c r="F46" s="170" t="s">
        <v>358</v>
      </c>
      <c r="G46" t="s">
        <v>429</v>
      </c>
      <c r="H46" s="283" t="s">
        <v>430</v>
      </c>
      <c r="I46" s="69">
        <f>SUMIF(Table10[Full company name],Companies[[#This Row],[Full company name]],Table10[Revenue value])</f>
        <v>-686041</v>
      </c>
    </row>
    <row r="47" spans="2:11" s="28" customFormat="1" ht="15">
      <c r="B47" s="170" t="s">
        <v>431</v>
      </c>
      <c r="C47" s="170" t="s">
        <v>351</v>
      </c>
      <c r="D47" s="275">
        <v>825828</v>
      </c>
      <c r="E47" s="170" t="s">
        <v>357</v>
      </c>
      <c r="F47" s="170" t="s">
        <v>358</v>
      </c>
      <c r="G47" t="s">
        <v>432</v>
      </c>
      <c r="H47" s="283" t="s">
        <v>433</v>
      </c>
      <c r="I47" s="69">
        <f>SUMIF(Table10[Full company name],Companies[[#This Row],[Full company name]],Table10[Revenue value])</f>
        <v>-147746674</v>
      </c>
    </row>
    <row r="48" spans="2:11" s="28" customFormat="1" ht="15">
      <c r="B48" s="170" t="s">
        <v>434</v>
      </c>
      <c r="C48" s="170" t="s">
        <v>351</v>
      </c>
      <c r="D48" s="275">
        <v>4366849</v>
      </c>
      <c r="E48" s="170" t="s">
        <v>357</v>
      </c>
      <c r="F48" s="170" t="s">
        <v>358</v>
      </c>
      <c r="G48" t="s">
        <v>435</v>
      </c>
      <c r="H48" s="283" t="s">
        <v>436</v>
      </c>
      <c r="I48" s="69">
        <f>SUMIF(Table10[Full company name],Companies[[#This Row],[Full company name]],Table10[Revenue value])</f>
        <v>-8238724</v>
      </c>
    </row>
    <row r="49" spans="2:9" s="28" customFormat="1" ht="15">
      <c r="B49" s="170" t="s">
        <v>437</v>
      </c>
      <c r="C49" s="170" t="s">
        <v>351</v>
      </c>
      <c r="D49" s="282">
        <v>3291592</v>
      </c>
      <c r="E49" s="170" t="s">
        <v>352</v>
      </c>
      <c r="F49" s="170" t="s">
        <v>375</v>
      </c>
      <c r="G49" t="s">
        <v>438</v>
      </c>
      <c r="H49" s="283" t="s">
        <v>439</v>
      </c>
      <c r="I49" s="69">
        <f>SUMIF(Table10[Full company name],Companies[[#This Row],[Full company name]],Table10[Revenue value])</f>
        <v>-4589938.51</v>
      </c>
    </row>
    <row r="50" spans="2:9" s="28" customFormat="1" ht="15">
      <c r="B50" s="170" t="s">
        <v>440</v>
      </c>
      <c r="C50" s="170" t="s">
        <v>351</v>
      </c>
      <c r="D50" s="170">
        <v>4073712</v>
      </c>
      <c r="E50" s="170" t="s">
        <v>357</v>
      </c>
      <c r="F50" s="170" t="s">
        <v>357</v>
      </c>
      <c r="G50" s="283" t="s">
        <v>441</v>
      </c>
      <c r="H50" s="283" t="s">
        <v>442</v>
      </c>
      <c r="I50" s="69">
        <f>SUMIF(Table10[Full company name],Companies[[#This Row],[Full company name]],Table10[Revenue value])</f>
        <v>143500000</v>
      </c>
    </row>
    <row r="51" spans="2:9" s="28" customFormat="1" ht="15">
      <c r="B51" s="170" t="s">
        <v>443</v>
      </c>
      <c r="C51" s="170" t="s">
        <v>351</v>
      </c>
      <c r="D51" s="275">
        <v>972618</v>
      </c>
      <c r="E51" s="170" t="s">
        <v>357</v>
      </c>
      <c r="F51" s="170" t="s">
        <v>358</v>
      </c>
      <c r="G51" t="s">
        <v>444</v>
      </c>
      <c r="H51" s="283" t="s">
        <v>445</v>
      </c>
      <c r="I51" s="69">
        <f>SUMIF(Table10[Full company name],Companies[[#This Row],[Full company name]],Table10[Revenue value])</f>
        <v>197236942</v>
      </c>
    </row>
    <row r="52" spans="2:9" s="28" customFormat="1" ht="15">
      <c r="B52" s="170" t="s">
        <v>446</v>
      </c>
      <c r="C52" s="170" t="s">
        <v>351</v>
      </c>
      <c r="D52" s="275">
        <v>5975475</v>
      </c>
      <c r="E52" s="170" t="s">
        <v>357</v>
      </c>
      <c r="F52" s="170" t="s">
        <v>357</v>
      </c>
      <c r="G52" s="283" t="s">
        <v>447</v>
      </c>
      <c r="H52" s="283" t="s">
        <v>448</v>
      </c>
      <c r="I52" s="69">
        <f>SUMIF(Table10[Full company name],Companies[[#This Row],[Full company name]],Table10[Revenue value])</f>
        <v>195055517</v>
      </c>
    </row>
    <row r="53" spans="2:9" s="28" customFormat="1" ht="15">
      <c r="B53" s="170" t="s">
        <v>449</v>
      </c>
      <c r="C53" s="170" t="s">
        <v>351</v>
      </c>
      <c r="D53" s="275">
        <v>7533961</v>
      </c>
      <c r="E53" s="170" t="s">
        <v>352</v>
      </c>
      <c r="F53" s="170" t="s">
        <v>375</v>
      </c>
      <c r="G53" s="295" t="s">
        <v>441</v>
      </c>
      <c r="H53" s="283" t="s">
        <v>450</v>
      </c>
      <c r="I53" s="69">
        <f>SUMIF(Table10[Full company name],Companies[[#This Row],[Full company name]],Table10[Revenue value])</f>
        <v>3903739</v>
      </c>
    </row>
    <row r="54" spans="2:9" s="28" customFormat="1" ht="15">
      <c r="B54" s="170" t="s">
        <v>451</v>
      </c>
      <c r="C54" s="170" t="s">
        <v>351</v>
      </c>
      <c r="D54" s="275">
        <v>1722136</v>
      </c>
      <c r="E54" s="170" t="s">
        <v>357</v>
      </c>
      <c r="F54" s="170" t="s">
        <v>358</v>
      </c>
      <c r="G54" s="295" t="s">
        <v>452</v>
      </c>
      <c r="H54" s="283" t="s">
        <v>453</v>
      </c>
      <c r="I54" s="69">
        <f>SUMIF(Table10[Full company name],Companies[[#This Row],[Full company name]],Table10[Revenue value])</f>
        <v>2489479296</v>
      </c>
    </row>
    <row r="55" spans="2:9" s="28" customFormat="1" ht="15">
      <c r="B55" s="170" t="s">
        <v>454</v>
      </c>
      <c r="C55" s="170" t="s">
        <v>351</v>
      </c>
      <c r="D55" s="275">
        <v>3919249</v>
      </c>
      <c r="E55" s="170" t="s">
        <v>357</v>
      </c>
      <c r="F55" s="170" t="s">
        <v>358</v>
      </c>
      <c r="G55" s="295" t="s">
        <v>441</v>
      </c>
      <c r="H55" s="283" t="s">
        <v>455</v>
      </c>
      <c r="I55" s="69">
        <f>SUMIF(Table10[Full company name],Companies[[#This Row],[Full company name]],Table10[Revenue value])</f>
        <v>-15141807</v>
      </c>
    </row>
    <row r="56" spans="2:9" s="28" customFormat="1" ht="14.45" customHeight="1">
      <c r="B56" s="170" t="s">
        <v>456</v>
      </c>
      <c r="C56" s="170" t="s">
        <v>457</v>
      </c>
      <c r="D56" s="275">
        <v>1767530</v>
      </c>
      <c r="E56" s="170" t="s">
        <v>352</v>
      </c>
      <c r="F56" s="170" t="s">
        <v>458</v>
      </c>
      <c r="G56" s="170" t="s">
        <v>459</v>
      </c>
      <c r="H56" s="283" t="s">
        <v>460</v>
      </c>
      <c r="I56" s="69">
        <f>SUMIF(Table10[Full company name],Companies[[#This Row],[Full company name]],Table10[Revenue value])</f>
        <v>284978</v>
      </c>
    </row>
    <row r="57" spans="2:9" s="28" customFormat="1" ht="14.45" customHeight="1">
      <c r="B57" s="170" t="s">
        <v>461</v>
      </c>
      <c r="C57" s="170" t="s">
        <v>457</v>
      </c>
      <c r="D57" s="275">
        <v>2304376</v>
      </c>
      <c r="E57" s="170" t="s">
        <v>352</v>
      </c>
      <c r="F57" s="170" t="s">
        <v>462</v>
      </c>
      <c r="G57" s="170" t="s">
        <v>459</v>
      </c>
      <c r="H57" s="283" t="s">
        <v>463</v>
      </c>
      <c r="I57" s="69">
        <f>SUMIF(Table10[Full company name],Companies[[#This Row],[Full company name]],Table10[Revenue value])</f>
        <v>862323</v>
      </c>
    </row>
    <row r="58" spans="2:9" s="28" customFormat="1" ht="14.45" customHeight="1">
      <c r="B58" s="170" t="s">
        <v>464</v>
      </c>
      <c r="C58" s="170" t="s">
        <v>457</v>
      </c>
      <c r="D58" s="275">
        <v>3456891</v>
      </c>
      <c r="E58" s="170" t="s">
        <v>357</v>
      </c>
      <c r="F58" s="170" t="s">
        <v>358</v>
      </c>
      <c r="G58" s="170" t="s">
        <v>459</v>
      </c>
      <c r="H58" s="94" t="s">
        <v>465</v>
      </c>
      <c r="I58" s="69">
        <f>SUMIF(Table10[Full company name],Companies[[#This Row],[Full company name]],Table10[Revenue value])</f>
        <v>73121214</v>
      </c>
    </row>
    <row r="59" spans="2:9" s="28" customFormat="1" ht="14.45" customHeight="1">
      <c r="B59" s="170" t="s">
        <v>466</v>
      </c>
      <c r="C59" s="170" t="s">
        <v>457</v>
      </c>
      <c r="D59" s="282" t="s">
        <v>467</v>
      </c>
      <c r="E59" s="170" t="s">
        <v>357</v>
      </c>
      <c r="F59" s="170" t="s">
        <v>358</v>
      </c>
      <c r="G59" s="170" t="s">
        <v>459</v>
      </c>
      <c r="H59" s="283" t="s">
        <v>468</v>
      </c>
      <c r="I59" s="69">
        <f>SUMIF(Table10[Full company name],Companies[[#This Row],[Full company name]],Table10[Revenue value])</f>
        <v>-727149</v>
      </c>
    </row>
    <row r="60" spans="2:9" s="28" customFormat="1" ht="14.45" customHeight="1">
      <c r="B60" s="170" t="s">
        <v>469</v>
      </c>
      <c r="C60" s="170" t="s">
        <v>457</v>
      </c>
      <c r="D60" s="275">
        <v>1019769</v>
      </c>
      <c r="E60" s="170" t="s">
        <v>357</v>
      </c>
      <c r="F60" s="170" t="s">
        <v>358</v>
      </c>
      <c r="G60" s="170" t="s">
        <v>459</v>
      </c>
      <c r="H60" s="283" t="s">
        <v>470</v>
      </c>
      <c r="I60" s="69">
        <f>SUMIF(Table10[Full company name],Companies[[#This Row],[Full company name]],Table10[Revenue value])</f>
        <v>236690820</v>
      </c>
    </row>
    <row r="61" spans="2:9" s="28" customFormat="1" ht="14.45" customHeight="1">
      <c r="B61" s="170" t="s">
        <v>471</v>
      </c>
      <c r="C61" s="170" t="s">
        <v>457</v>
      </c>
      <c r="D61" s="275" t="s">
        <v>472</v>
      </c>
      <c r="E61" s="170" t="s">
        <v>352</v>
      </c>
      <c r="F61" s="170" t="s">
        <v>473</v>
      </c>
      <c r="G61" s="170" t="s">
        <v>459</v>
      </c>
      <c r="H61" s="283" t="s">
        <v>474</v>
      </c>
      <c r="I61" s="69">
        <f>SUMIF(Table10[Full company name],Companies[[#This Row],[Full company name]],Table10[Revenue value])</f>
        <v>1429863.91</v>
      </c>
    </row>
    <row r="62" spans="2:9" s="28" customFormat="1" ht="14.45" customHeight="1">
      <c r="B62" s="170" t="s">
        <v>475</v>
      </c>
      <c r="C62" s="170" t="s">
        <v>457</v>
      </c>
      <c r="D62" s="282" t="s">
        <v>476</v>
      </c>
      <c r="E62" s="170" t="s">
        <v>357</v>
      </c>
      <c r="F62" s="170" t="s">
        <v>358</v>
      </c>
      <c r="G62" s="170" t="s">
        <v>459</v>
      </c>
      <c r="H62" s="283" t="s">
        <v>477</v>
      </c>
      <c r="I62" s="69">
        <f>SUMIF(Table10[Full company name],Companies[[#This Row],[Full company name]],Table10[Revenue value])</f>
        <v>66254777.199999996</v>
      </c>
    </row>
    <row r="63" spans="2:9" s="28" customFormat="1" ht="14.45" customHeight="1">
      <c r="B63" s="170" t="s">
        <v>478</v>
      </c>
      <c r="C63" s="170" t="s">
        <v>457</v>
      </c>
      <c r="D63" s="275">
        <v>10647707</v>
      </c>
      <c r="E63" s="170" t="s">
        <v>357</v>
      </c>
      <c r="F63" s="170" t="s">
        <v>358</v>
      </c>
      <c r="G63" s="170" t="s">
        <v>459</v>
      </c>
      <c r="H63" s="283" t="s">
        <v>479</v>
      </c>
      <c r="I63" s="69">
        <f>SUMIF(Table10[Full company name],Companies[[#This Row],[Full company name]],Table10[Revenue value])</f>
        <v>-3687655</v>
      </c>
    </row>
    <row r="64" spans="2:9" s="28" customFormat="1" ht="14.45" customHeight="1">
      <c r="B64" s="170" t="s">
        <v>480</v>
      </c>
      <c r="C64" s="170" t="s">
        <v>457</v>
      </c>
      <c r="D64" s="275">
        <v>9711370</v>
      </c>
      <c r="E64" s="170" t="s">
        <v>357</v>
      </c>
      <c r="F64" s="170" t="s">
        <v>358</v>
      </c>
      <c r="G64" s="170" t="s">
        <v>459</v>
      </c>
      <c r="H64" s="283" t="s">
        <v>481</v>
      </c>
      <c r="I64" s="69">
        <f>SUMIF(Table10[Full company name],Companies[[#This Row],[Full company name]],Table10[Revenue value])</f>
        <v>207012</v>
      </c>
    </row>
    <row r="65" spans="2:10" s="28" customFormat="1" ht="14.45" customHeight="1">
      <c r="B65" s="170" t="s">
        <v>482</v>
      </c>
      <c r="C65" s="170" t="s">
        <v>457</v>
      </c>
      <c r="D65" s="275">
        <v>3531783</v>
      </c>
      <c r="E65" s="170" t="s">
        <v>357</v>
      </c>
      <c r="F65" s="170" t="s">
        <v>358</v>
      </c>
      <c r="G65" s="170" t="s">
        <v>459</v>
      </c>
      <c r="H65" s="283" t="s">
        <v>483</v>
      </c>
      <c r="I65" s="69">
        <f>SUMIF(Table10[Full company name],Companies[[#This Row],[Full company name]],Table10[Revenue value])</f>
        <v>46629963</v>
      </c>
    </row>
    <row r="66" spans="2:10" s="28" customFormat="1" ht="14.45" customHeight="1">
      <c r="B66" s="170" t="s">
        <v>484</v>
      </c>
      <c r="C66" s="170" t="s">
        <v>457</v>
      </c>
      <c r="D66" s="275">
        <v>4653066</v>
      </c>
      <c r="E66" s="170" t="s">
        <v>357</v>
      </c>
      <c r="F66" s="170" t="s">
        <v>358</v>
      </c>
      <c r="G66" s="170" t="s">
        <v>459</v>
      </c>
      <c r="H66" s="283" t="s">
        <v>485</v>
      </c>
      <c r="I66" s="69">
        <f>SUMIF(Table10[Full company name],Companies[[#This Row],[Full company name]],Table10[Revenue value])</f>
        <v>364547257</v>
      </c>
    </row>
    <row r="67" spans="2:10" s="28" customFormat="1" ht="14.45" customHeight="1">
      <c r="B67" s="170" t="s">
        <v>486</v>
      </c>
      <c r="C67" s="170" t="s">
        <v>457</v>
      </c>
      <c r="D67" s="275">
        <v>9665181</v>
      </c>
      <c r="E67" s="170" t="s">
        <v>357</v>
      </c>
      <c r="F67" s="170" t="s">
        <v>358</v>
      </c>
      <c r="G67" s="170" t="s">
        <v>459</v>
      </c>
      <c r="H67" s="283" t="s">
        <v>487</v>
      </c>
      <c r="I67" s="69">
        <f>SUMIF(Table10[Full company name],Companies[[#This Row],[Full company name]],Table10[Revenue value])</f>
        <v>74274000</v>
      </c>
    </row>
    <row r="68" spans="2:10" s="28" customFormat="1" ht="14.45" customHeight="1">
      <c r="B68" s="170" t="s">
        <v>488</v>
      </c>
      <c r="C68" s="170" t="s">
        <v>457</v>
      </c>
      <c r="D68" s="282" t="s">
        <v>489</v>
      </c>
      <c r="E68" s="170" t="s">
        <v>357</v>
      </c>
      <c r="F68" s="170" t="s">
        <v>358</v>
      </c>
      <c r="G68" s="170" t="s">
        <v>459</v>
      </c>
      <c r="H68" s="283" t="s">
        <v>490</v>
      </c>
      <c r="I68" s="69">
        <f>SUMIF(Table10[Full company name],Companies[[#This Row],[Full company name]],Table10[Revenue value])</f>
        <v>207000</v>
      </c>
    </row>
    <row r="69" spans="2:10" s="28" customFormat="1" ht="14.45" customHeight="1">
      <c r="B69" s="170" t="s">
        <v>491</v>
      </c>
      <c r="C69" s="170" t="s">
        <v>457</v>
      </c>
      <c r="D69" s="275">
        <v>1805156</v>
      </c>
      <c r="E69" s="170" t="s">
        <v>352</v>
      </c>
      <c r="F69" s="28" t="s">
        <v>492</v>
      </c>
      <c r="G69" s="170" t="s">
        <v>459</v>
      </c>
      <c r="H69" s="94" t="s">
        <v>493</v>
      </c>
      <c r="I69" s="69">
        <f>SUMIF(Table10[Full company name],Companies[[#This Row],[Full company name]],Table10[Revenue value])</f>
        <v>3253457.4899999998</v>
      </c>
    </row>
    <row r="70" spans="2:10" s="28" customFormat="1" ht="14.45" customHeight="1">
      <c r="B70" s="170" t="s">
        <v>494</v>
      </c>
      <c r="C70" s="170" t="s">
        <v>457</v>
      </c>
      <c r="D70" s="275">
        <v>1179300</v>
      </c>
      <c r="E70" s="170" t="s">
        <v>352</v>
      </c>
      <c r="F70" s="96" t="s">
        <v>492</v>
      </c>
      <c r="G70" s="170" t="s">
        <v>459</v>
      </c>
      <c r="H70" s="94" t="s">
        <v>495</v>
      </c>
      <c r="I70" s="69">
        <f>SUMIF(Table10[Full company name],Companies[[#This Row],[Full company name]],Table10[Revenue value])</f>
        <v>2651925</v>
      </c>
    </row>
    <row r="71" spans="2:10" s="28" customFormat="1" ht="14.45" customHeight="1">
      <c r="B71" s="170" t="s">
        <v>496</v>
      </c>
      <c r="C71" s="170" t="s">
        <v>457</v>
      </c>
      <c r="D71" s="275" t="s">
        <v>497</v>
      </c>
      <c r="E71" s="170" t="s">
        <v>357</v>
      </c>
      <c r="F71" s="170" t="s">
        <v>357</v>
      </c>
      <c r="G71" s="170" t="s">
        <v>459</v>
      </c>
      <c r="H71" s="283" t="s">
        <v>498</v>
      </c>
      <c r="I71" s="69">
        <f>SUMIF(Table10[Full company name],Companies[[#This Row],[Full company name]],Table10[Revenue value])</f>
        <v>17000000</v>
      </c>
    </row>
    <row r="72" spans="2:10" s="28" customFormat="1" ht="15">
      <c r="C72" s="170"/>
      <c r="F72" s="69"/>
      <c r="G72" s="69"/>
    </row>
    <row r="73" spans="2:10" s="28" customFormat="1" ht="18.95">
      <c r="B73" s="352" t="s">
        <v>499</v>
      </c>
      <c r="C73" s="352"/>
      <c r="D73" s="352"/>
      <c r="E73" s="352"/>
      <c r="F73" s="352"/>
      <c r="G73" s="352"/>
      <c r="H73" s="352"/>
      <c r="I73" s="352"/>
      <c r="J73" s="352"/>
    </row>
    <row r="74" spans="2:10" s="28" customFormat="1" ht="15">
      <c r="B74" s="65" t="s">
        <v>500</v>
      </c>
      <c r="C74" s="285" t="s">
        <v>501</v>
      </c>
      <c r="D74" s="285" t="s">
        <v>502</v>
      </c>
      <c r="E74" s="285" t="s">
        <v>503</v>
      </c>
      <c r="F74" s="170" t="s">
        <v>504</v>
      </c>
      <c r="G74" s="170" t="s">
        <v>505</v>
      </c>
      <c r="H74" s="170" t="s">
        <v>506</v>
      </c>
      <c r="I74" s="170" t="s">
        <v>507</v>
      </c>
      <c r="J74" s="170" t="s">
        <v>508</v>
      </c>
    </row>
    <row r="75" spans="2:10" s="28" customFormat="1" ht="15">
      <c r="B75" s="285" t="s">
        <v>511</v>
      </c>
      <c r="C75" s="285" t="s">
        <v>512</v>
      </c>
      <c r="D75" s="285" t="s">
        <v>511</v>
      </c>
      <c r="E75" s="285" t="s">
        <v>357</v>
      </c>
      <c r="F75" s="285" t="s">
        <v>90</v>
      </c>
      <c r="G75" s="285" t="s">
        <v>90</v>
      </c>
      <c r="H75" s="285" t="s">
        <v>90</v>
      </c>
      <c r="I75" s="285" t="s">
        <v>112</v>
      </c>
      <c r="J75" s="285" t="s">
        <v>112</v>
      </c>
    </row>
    <row r="76" spans="2:10" s="28" customFormat="1" ht="15">
      <c r="B76" s="285" t="s">
        <v>893</v>
      </c>
      <c r="C76" s="285" t="s">
        <v>894</v>
      </c>
      <c r="D76" s="285" t="s">
        <v>893</v>
      </c>
      <c r="E76" s="285" t="s">
        <v>357</v>
      </c>
      <c r="F76" s="285" t="s">
        <v>90</v>
      </c>
      <c r="G76" s="285" t="s">
        <v>90</v>
      </c>
      <c r="H76" s="285" t="s">
        <v>90</v>
      </c>
      <c r="I76" s="285" t="s">
        <v>112</v>
      </c>
      <c r="J76" s="285" t="s">
        <v>112</v>
      </c>
    </row>
    <row r="77" spans="2:10" s="28" customFormat="1" ht="15">
      <c r="B77" s="285" t="s">
        <v>858</v>
      </c>
      <c r="C77" s="285" t="s">
        <v>859</v>
      </c>
      <c r="D77" s="285" t="s">
        <v>858</v>
      </c>
      <c r="E77" s="285" t="s">
        <v>357</v>
      </c>
      <c r="F77" s="285" t="s">
        <v>90</v>
      </c>
      <c r="G77" s="285" t="s">
        <v>90</v>
      </c>
      <c r="H77" s="285" t="s">
        <v>90</v>
      </c>
      <c r="I77" s="285" t="s">
        <v>112</v>
      </c>
      <c r="J77" s="285" t="s">
        <v>112</v>
      </c>
    </row>
    <row r="78" spans="2:10" s="28" customFormat="1" ht="15">
      <c r="B78" s="285" t="s">
        <v>893</v>
      </c>
      <c r="C78" s="285" t="s">
        <v>895</v>
      </c>
      <c r="D78" s="285" t="s">
        <v>893</v>
      </c>
      <c r="E78" s="285" t="s">
        <v>357</v>
      </c>
      <c r="F78" s="285" t="s">
        <v>90</v>
      </c>
      <c r="G78" s="285" t="s">
        <v>90</v>
      </c>
      <c r="H78" s="285" t="s">
        <v>90</v>
      </c>
      <c r="I78" s="285" t="s">
        <v>112</v>
      </c>
      <c r="J78" s="285" t="s">
        <v>112</v>
      </c>
    </row>
    <row r="79" spans="2:10" s="28" customFormat="1" ht="15">
      <c r="B79" s="285" t="s">
        <v>583</v>
      </c>
      <c r="C79" s="285" t="s">
        <v>584</v>
      </c>
      <c r="D79" s="285" t="s">
        <v>583</v>
      </c>
      <c r="E79" s="285" t="s">
        <v>357</v>
      </c>
      <c r="F79" s="285" t="s">
        <v>90</v>
      </c>
      <c r="G79" s="285" t="s">
        <v>90</v>
      </c>
      <c r="H79" s="285" t="s">
        <v>90</v>
      </c>
      <c r="I79" s="285" t="s">
        <v>112</v>
      </c>
      <c r="J79" s="285" t="s">
        <v>112</v>
      </c>
    </row>
    <row r="80" spans="2:10" s="28" customFormat="1" ht="15">
      <c r="B80" s="285" t="s">
        <v>815</v>
      </c>
      <c r="C80" s="285" t="s">
        <v>816</v>
      </c>
      <c r="D80" s="285" t="s">
        <v>815</v>
      </c>
      <c r="E80" s="285" t="s">
        <v>357</v>
      </c>
      <c r="F80" s="285" t="s">
        <v>90</v>
      </c>
      <c r="G80" s="285" t="s">
        <v>90</v>
      </c>
      <c r="H80" s="285" t="s">
        <v>90</v>
      </c>
      <c r="I80" s="285" t="s">
        <v>112</v>
      </c>
      <c r="J80" s="285" t="s">
        <v>112</v>
      </c>
    </row>
    <row r="81" spans="2:10" s="28" customFormat="1" ht="15">
      <c r="B81" s="285" t="s">
        <v>1041</v>
      </c>
      <c r="C81" s="285" t="s">
        <v>1042</v>
      </c>
      <c r="D81" s="285" t="s">
        <v>1041</v>
      </c>
      <c r="E81" s="285" t="s">
        <v>357</v>
      </c>
      <c r="F81" s="285" t="s">
        <v>90</v>
      </c>
      <c r="G81" s="285" t="s">
        <v>90</v>
      </c>
      <c r="H81" s="285" t="s">
        <v>90</v>
      </c>
      <c r="I81" s="285" t="s">
        <v>112</v>
      </c>
      <c r="J81" s="285" t="s">
        <v>112</v>
      </c>
    </row>
    <row r="82" spans="2:10" s="28" customFormat="1" ht="15">
      <c r="B82" s="285" t="s">
        <v>509</v>
      </c>
      <c r="C82" s="285" t="s">
        <v>510</v>
      </c>
      <c r="D82" s="285" t="s">
        <v>509</v>
      </c>
      <c r="E82" s="285" t="s">
        <v>357</v>
      </c>
      <c r="F82" s="285" t="s">
        <v>90</v>
      </c>
      <c r="G82" s="285" t="s">
        <v>90</v>
      </c>
      <c r="H82" s="285" t="s">
        <v>90</v>
      </c>
      <c r="I82" s="285" t="s">
        <v>112</v>
      </c>
      <c r="J82" s="285" t="s">
        <v>112</v>
      </c>
    </row>
    <row r="83" spans="2:10" s="28" customFormat="1" ht="15">
      <c r="B83" s="285" t="s">
        <v>1275</v>
      </c>
      <c r="C83" s="285" t="s">
        <v>1276</v>
      </c>
      <c r="D83" s="285" t="s">
        <v>1275</v>
      </c>
      <c r="E83" s="285" t="s">
        <v>357</v>
      </c>
      <c r="F83" s="285" t="s">
        <v>90</v>
      </c>
      <c r="G83" s="285" t="s">
        <v>90</v>
      </c>
      <c r="H83" s="285" t="s">
        <v>90</v>
      </c>
      <c r="I83" s="285" t="s">
        <v>112</v>
      </c>
      <c r="J83" s="285" t="s">
        <v>112</v>
      </c>
    </row>
    <row r="84" spans="2:10" s="28" customFormat="1" ht="15">
      <c r="B84" s="285" t="s">
        <v>628</v>
      </c>
      <c r="C84" s="285" t="s">
        <v>629</v>
      </c>
      <c r="D84" s="285" t="s">
        <v>628</v>
      </c>
      <c r="E84" s="285" t="s">
        <v>357</v>
      </c>
      <c r="F84" s="285" t="s">
        <v>90</v>
      </c>
      <c r="G84" s="285" t="s">
        <v>90</v>
      </c>
      <c r="H84" s="285" t="s">
        <v>90</v>
      </c>
      <c r="I84" s="285" t="s">
        <v>112</v>
      </c>
      <c r="J84" s="285" t="s">
        <v>112</v>
      </c>
    </row>
    <row r="85" spans="2:10" s="28" customFormat="1" ht="15">
      <c r="B85" s="285" t="s">
        <v>1286</v>
      </c>
      <c r="C85" s="285" t="s">
        <v>1287</v>
      </c>
      <c r="D85" s="285" t="s">
        <v>1286</v>
      </c>
      <c r="E85" s="285" t="s">
        <v>357</v>
      </c>
      <c r="F85" s="285" t="s">
        <v>90</v>
      </c>
      <c r="G85" s="285" t="s">
        <v>90</v>
      </c>
      <c r="H85" s="285" t="s">
        <v>90</v>
      </c>
      <c r="I85" s="285" t="s">
        <v>112</v>
      </c>
      <c r="J85" s="285" t="s">
        <v>112</v>
      </c>
    </row>
    <row r="86" spans="2:10" s="28" customFormat="1" ht="15">
      <c r="B86" s="285" t="s">
        <v>573</v>
      </c>
      <c r="C86" s="285" t="s">
        <v>574</v>
      </c>
      <c r="D86" s="285" t="s">
        <v>573</v>
      </c>
      <c r="E86" s="285" t="s">
        <v>357</v>
      </c>
      <c r="F86" s="285" t="s">
        <v>90</v>
      </c>
      <c r="G86" s="285" t="s">
        <v>90</v>
      </c>
      <c r="H86" s="285" t="s">
        <v>90</v>
      </c>
      <c r="I86" s="285" t="s">
        <v>112</v>
      </c>
      <c r="J86" s="285" t="s">
        <v>112</v>
      </c>
    </row>
    <row r="87" spans="2:10" s="28" customFormat="1" ht="15">
      <c r="B87" s="285" t="s">
        <v>714</v>
      </c>
      <c r="C87" s="285" t="s">
        <v>715</v>
      </c>
      <c r="D87" s="285" t="s">
        <v>714</v>
      </c>
      <c r="E87" s="285" t="s">
        <v>357</v>
      </c>
      <c r="F87" s="285" t="s">
        <v>90</v>
      </c>
      <c r="G87" s="285" t="s">
        <v>90</v>
      </c>
      <c r="H87" s="285" t="s">
        <v>90</v>
      </c>
      <c r="I87" s="285" t="s">
        <v>112</v>
      </c>
      <c r="J87" s="285" t="s">
        <v>112</v>
      </c>
    </row>
    <row r="88" spans="2:10" s="28" customFormat="1" ht="15">
      <c r="B88" s="285" t="s">
        <v>759</v>
      </c>
      <c r="C88" s="285" t="s">
        <v>760</v>
      </c>
      <c r="D88" s="285" t="s">
        <v>759</v>
      </c>
      <c r="E88" s="285" t="s">
        <v>357</v>
      </c>
      <c r="F88" s="285" t="s">
        <v>90</v>
      </c>
      <c r="G88" s="285" t="s">
        <v>90</v>
      </c>
      <c r="H88" s="285" t="s">
        <v>90</v>
      </c>
      <c r="I88" s="285" t="s">
        <v>112</v>
      </c>
      <c r="J88" s="285" t="s">
        <v>112</v>
      </c>
    </row>
    <row r="89" spans="2:10" s="28" customFormat="1" ht="15">
      <c r="B89" s="285" t="s">
        <v>946</v>
      </c>
      <c r="C89" s="285" t="s">
        <v>947</v>
      </c>
      <c r="D89" s="285" t="s">
        <v>946</v>
      </c>
      <c r="E89" s="285" t="s">
        <v>357</v>
      </c>
      <c r="F89" s="285" t="s">
        <v>90</v>
      </c>
      <c r="G89" s="285" t="s">
        <v>90</v>
      </c>
      <c r="H89" s="285" t="s">
        <v>90</v>
      </c>
      <c r="I89" s="285" t="s">
        <v>112</v>
      </c>
      <c r="J89" s="285" t="s">
        <v>112</v>
      </c>
    </row>
    <row r="90" spans="2:10" s="28" customFormat="1" ht="15">
      <c r="B90" s="285" t="s">
        <v>839</v>
      </c>
      <c r="C90" s="285" t="s">
        <v>840</v>
      </c>
      <c r="D90" s="285" t="s">
        <v>839</v>
      </c>
      <c r="E90" s="285" t="s">
        <v>357</v>
      </c>
      <c r="F90" s="285" t="s">
        <v>90</v>
      </c>
      <c r="G90" s="285" t="s">
        <v>90</v>
      </c>
      <c r="H90" s="285" t="s">
        <v>90</v>
      </c>
      <c r="I90" s="285" t="s">
        <v>112</v>
      </c>
      <c r="J90" s="285" t="s">
        <v>112</v>
      </c>
    </row>
    <row r="91" spans="2:10" s="28" customFormat="1" ht="15">
      <c r="B91" s="285" t="s">
        <v>837</v>
      </c>
      <c r="C91" s="285" t="s">
        <v>838</v>
      </c>
      <c r="D91" s="285" t="s">
        <v>837</v>
      </c>
      <c r="E91" s="285" t="s">
        <v>357</v>
      </c>
      <c r="F91" s="285" t="s">
        <v>90</v>
      </c>
      <c r="G91" s="285" t="s">
        <v>90</v>
      </c>
      <c r="H91" s="285" t="s">
        <v>90</v>
      </c>
      <c r="I91" s="285" t="s">
        <v>112</v>
      </c>
      <c r="J91" s="285" t="s">
        <v>112</v>
      </c>
    </row>
    <row r="92" spans="2:10" s="28" customFormat="1" ht="15">
      <c r="B92" s="285" t="s">
        <v>1047</v>
      </c>
      <c r="C92" s="285" t="s">
        <v>1048</v>
      </c>
      <c r="D92" s="285" t="s">
        <v>1047</v>
      </c>
      <c r="E92" s="285" t="s">
        <v>357</v>
      </c>
      <c r="F92" s="285" t="s">
        <v>90</v>
      </c>
      <c r="G92" s="285" t="s">
        <v>90</v>
      </c>
      <c r="H92" s="285" t="s">
        <v>90</v>
      </c>
      <c r="I92" s="285" t="s">
        <v>112</v>
      </c>
      <c r="J92" s="285" t="s">
        <v>112</v>
      </c>
    </row>
    <row r="93" spans="2:10" s="28" customFormat="1" ht="15">
      <c r="B93" s="285" t="s">
        <v>622</v>
      </c>
      <c r="C93" s="285" t="s">
        <v>623</v>
      </c>
      <c r="D93" s="285" t="s">
        <v>622</v>
      </c>
      <c r="E93" s="285" t="s">
        <v>357</v>
      </c>
      <c r="F93" s="285" t="s">
        <v>90</v>
      </c>
      <c r="G93" s="285" t="s">
        <v>90</v>
      </c>
      <c r="H93" s="285" t="s">
        <v>90</v>
      </c>
      <c r="I93" s="285" t="s">
        <v>112</v>
      </c>
      <c r="J93" s="285" t="s">
        <v>112</v>
      </c>
    </row>
    <row r="94" spans="2:10" s="28" customFormat="1" ht="15">
      <c r="B94" s="285" t="s">
        <v>766</v>
      </c>
      <c r="C94" s="285" t="s">
        <v>767</v>
      </c>
      <c r="D94" s="285" t="s">
        <v>766</v>
      </c>
      <c r="E94" s="285" t="s">
        <v>357</v>
      </c>
      <c r="F94" s="285" t="s">
        <v>90</v>
      </c>
      <c r="G94" s="285" t="s">
        <v>90</v>
      </c>
      <c r="H94" s="285" t="s">
        <v>90</v>
      </c>
      <c r="I94" s="285" t="s">
        <v>112</v>
      </c>
      <c r="J94" s="285" t="s">
        <v>112</v>
      </c>
    </row>
    <row r="95" spans="2:10" s="28" customFormat="1" ht="15">
      <c r="B95" s="285" t="s">
        <v>581</v>
      </c>
      <c r="C95" s="285" t="s">
        <v>582</v>
      </c>
      <c r="D95" s="285" t="s">
        <v>581</v>
      </c>
      <c r="E95" s="285" t="s">
        <v>357</v>
      </c>
      <c r="F95" s="285" t="s">
        <v>90</v>
      </c>
      <c r="G95" s="285" t="s">
        <v>90</v>
      </c>
      <c r="H95" s="285" t="s">
        <v>90</v>
      </c>
      <c r="I95" s="285" t="s">
        <v>112</v>
      </c>
      <c r="J95" s="285" t="s">
        <v>112</v>
      </c>
    </row>
    <row r="96" spans="2:10" s="28" customFormat="1" ht="15">
      <c r="B96" s="285" t="s">
        <v>1039</v>
      </c>
      <c r="C96" s="285" t="s">
        <v>1040</v>
      </c>
      <c r="D96" s="285" t="s">
        <v>1039</v>
      </c>
      <c r="E96" s="285" t="s">
        <v>357</v>
      </c>
      <c r="F96" s="285" t="s">
        <v>90</v>
      </c>
      <c r="G96" s="285" t="s">
        <v>90</v>
      </c>
      <c r="H96" s="285" t="s">
        <v>90</v>
      </c>
      <c r="I96" s="285" t="s">
        <v>112</v>
      </c>
      <c r="J96" s="285" t="s">
        <v>112</v>
      </c>
    </row>
    <row r="97" spans="2:10" s="28" customFormat="1" ht="15">
      <c r="B97" s="285" t="s">
        <v>714</v>
      </c>
      <c r="C97" s="285" t="s">
        <v>716</v>
      </c>
      <c r="D97" s="285" t="s">
        <v>714</v>
      </c>
      <c r="E97" s="285" t="s">
        <v>357</v>
      </c>
      <c r="F97" s="285" t="s">
        <v>90</v>
      </c>
      <c r="G97" s="285" t="s">
        <v>90</v>
      </c>
      <c r="H97" s="285" t="s">
        <v>90</v>
      </c>
      <c r="I97" s="285" t="s">
        <v>112</v>
      </c>
      <c r="J97" s="285" t="s">
        <v>112</v>
      </c>
    </row>
    <row r="98" spans="2:10" s="28" customFormat="1" ht="15">
      <c r="B98" s="285" t="s">
        <v>530</v>
      </c>
      <c r="C98" s="285" t="s">
        <v>531</v>
      </c>
      <c r="D98" s="285" t="s">
        <v>530</v>
      </c>
      <c r="E98" s="285" t="s">
        <v>357</v>
      </c>
      <c r="F98" s="285" t="s">
        <v>90</v>
      </c>
      <c r="G98" s="285" t="s">
        <v>90</v>
      </c>
      <c r="H98" s="285" t="s">
        <v>90</v>
      </c>
      <c r="I98" s="285" t="s">
        <v>112</v>
      </c>
      <c r="J98" s="285" t="s">
        <v>112</v>
      </c>
    </row>
    <row r="99" spans="2:10" s="28" customFormat="1" ht="15">
      <c r="B99" s="285" t="s">
        <v>843</v>
      </c>
      <c r="C99" s="285" t="s">
        <v>844</v>
      </c>
      <c r="D99" s="285" t="s">
        <v>843</v>
      </c>
      <c r="E99" s="285" t="s">
        <v>357</v>
      </c>
      <c r="F99" s="285" t="s">
        <v>90</v>
      </c>
      <c r="G99" s="285" t="s">
        <v>90</v>
      </c>
      <c r="H99" s="285" t="s">
        <v>90</v>
      </c>
      <c r="I99" s="285" t="s">
        <v>112</v>
      </c>
      <c r="J99" s="285" t="s">
        <v>112</v>
      </c>
    </row>
    <row r="100" spans="2:10" s="28" customFormat="1" ht="15">
      <c r="B100" s="285" t="s">
        <v>511</v>
      </c>
      <c r="C100" s="285" t="s">
        <v>513</v>
      </c>
      <c r="D100" s="285" t="s">
        <v>511</v>
      </c>
      <c r="E100" s="285" t="s">
        <v>357</v>
      </c>
      <c r="F100" s="285" t="s">
        <v>90</v>
      </c>
      <c r="G100" s="285" t="s">
        <v>90</v>
      </c>
      <c r="H100" s="285" t="s">
        <v>90</v>
      </c>
      <c r="I100" s="285" t="s">
        <v>112</v>
      </c>
      <c r="J100" s="285" t="s">
        <v>112</v>
      </c>
    </row>
    <row r="101" spans="2:10" s="28" customFormat="1" ht="15">
      <c r="B101" s="285" t="s">
        <v>577</v>
      </c>
      <c r="C101" s="285" t="s">
        <v>578</v>
      </c>
      <c r="D101" s="285" t="s">
        <v>577</v>
      </c>
      <c r="E101" s="285" t="s">
        <v>357</v>
      </c>
      <c r="F101" s="285" t="s">
        <v>90</v>
      </c>
      <c r="G101" s="285" t="s">
        <v>90</v>
      </c>
      <c r="H101" s="285" t="s">
        <v>90</v>
      </c>
      <c r="I101" s="285" t="s">
        <v>112</v>
      </c>
      <c r="J101" s="285" t="s">
        <v>112</v>
      </c>
    </row>
    <row r="102" spans="2:10" s="28" customFormat="1" ht="15">
      <c r="B102" s="285" t="s">
        <v>743</v>
      </c>
      <c r="C102" s="285" t="s">
        <v>744</v>
      </c>
      <c r="D102" s="285" t="s">
        <v>743</v>
      </c>
      <c r="E102" s="285" t="s">
        <v>357</v>
      </c>
      <c r="F102" s="285" t="s">
        <v>90</v>
      </c>
      <c r="G102" s="285" t="s">
        <v>90</v>
      </c>
      <c r="H102" s="285" t="s">
        <v>90</v>
      </c>
      <c r="I102" s="285" t="s">
        <v>112</v>
      </c>
      <c r="J102" s="285" t="s">
        <v>112</v>
      </c>
    </row>
    <row r="103" spans="2:10" s="28" customFormat="1" ht="15">
      <c r="B103" s="285" t="s">
        <v>1235</v>
      </c>
      <c r="C103" s="285" t="s">
        <v>1236</v>
      </c>
      <c r="D103" s="285" t="s">
        <v>1235</v>
      </c>
      <c r="E103" s="285" t="s">
        <v>357</v>
      </c>
      <c r="F103" s="285" t="s">
        <v>90</v>
      </c>
      <c r="G103" s="285" t="s">
        <v>90</v>
      </c>
      <c r="H103" s="285" t="s">
        <v>90</v>
      </c>
      <c r="I103" s="285" t="s">
        <v>112</v>
      </c>
      <c r="J103" s="285" t="s">
        <v>112</v>
      </c>
    </row>
    <row r="104" spans="2:10" s="28" customFormat="1" ht="15">
      <c r="B104" s="285" t="s">
        <v>893</v>
      </c>
      <c r="C104" s="285" t="s">
        <v>896</v>
      </c>
      <c r="D104" s="285" t="s">
        <v>893</v>
      </c>
      <c r="E104" s="285" t="s">
        <v>357</v>
      </c>
      <c r="F104" s="285" t="s">
        <v>90</v>
      </c>
      <c r="G104" s="285" t="s">
        <v>90</v>
      </c>
      <c r="H104" s="285" t="s">
        <v>90</v>
      </c>
      <c r="I104" s="285" t="s">
        <v>112</v>
      </c>
      <c r="J104" s="285" t="s">
        <v>112</v>
      </c>
    </row>
    <row r="105" spans="2:10" s="28" customFormat="1" ht="15">
      <c r="B105" s="285" t="s">
        <v>893</v>
      </c>
      <c r="C105" s="285" t="s">
        <v>897</v>
      </c>
      <c r="D105" s="285" t="s">
        <v>893</v>
      </c>
      <c r="E105" s="285" t="s">
        <v>357</v>
      </c>
      <c r="F105" s="285" t="s">
        <v>90</v>
      </c>
      <c r="G105" s="285" t="s">
        <v>90</v>
      </c>
      <c r="H105" s="285" t="s">
        <v>90</v>
      </c>
      <c r="I105" s="285" t="s">
        <v>112</v>
      </c>
      <c r="J105" s="285" t="s">
        <v>112</v>
      </c>
    </row>
    <row r="106" spans="2:10" s="28" customFormat="1" ht="15">
      <c r="B106" s="285" t="s">
        <v>893</v>
      </c>
      <c r="C106" s="285" t="s">
        <v>898</v>
      </c>
      <c r="D106" s="285" t="s">
        <v>893</v>
      </c>
      <c r="E106" s="285" t="s">
        <v>357</v>
      </c>
      <c r="F106" s="285" t="s">
        <v>90</v>
      </c>
      <c r="G106" s="285" t="s">
        <v>90</v>
      </c>
      <c r="H106" s="285" t="s">
        <v>90</v>
      </c>
      <c r="I106" s="285" t="s">
        <v>112</v>
      </c>
      <c r="J106" s="285" t="s">
        <v>112</v>
      </c>
    </row>
    <row r="107" spans="2:10" s="28" customFormat="1" ht="15">
      <c r="B107" s="285" t="s">
        <v>866</v>
      </c>
      <c r="C107" s="285" t="s">
        <v>867</v>
      </c>
      <c r="D107" s="285" t="s">
        <v>866</v>
      </c>
      <c r="E107" s="285" t="s">
        <v>357</v>
      </c>
      <c r="F107" s="285" t="s">
        <v>90</v>
      </c>
      <c r="G107" s="285" t="s">
        <v>90</v>
      </c>
      <c r="H107" s="285" t="s">
        <v>90</v>
      </c>
      <c r="I107" s="285" t="s">
        <v>112</v>
      </c>
      <c r="J107" s="285" t="s">
        <v>112</v>
      </c>
    </row>
    <row r="108" spans="2:10" s="28" customFormat="1" ht="15">
      <c r="B108" s="285" t="s">
        <v>1010</v>
      </c>
      <c r="C108" s="285" t="s">
        <v>1011</v>
      </c>
      <c r="D108" s="285" t="s">
        <v>1010</v>
      </c>
      <c r="E108" s="285" t="s">
        <v>357</v>
      </c>
      <c r="F108" s="285" t="s">
        <v>90</v>
      </c>
      <c r="G108" s="285" t="s">
        <v>90</v>
      </c>
      <c r="H108" s="285" t="s">
        <v>90</v>
      </c>
      <c r="I108" s="285" t="s">
        <v>112</v>
      </c>
      <c r="J108" s="285" t="s">
        <v>112</v>
      </c>
    </row>
    <row r="109" spans="2:10" s="28" customFormat="1" ht="15">
      <c r="B109" s="285" t="s">
        <v>893</v>
      </c>
      <c r="C109" s="285" t="s">
        <v>899</v>
      </c>
      <c r="D109" s="285" t="s">
        <v>893</v>
      </c>
      <c r="E109" s="285" t="s">
        <v>357</v>
      </c>
      <c r="F109" s="285" t="s">
        <v>90</v>
      </c>
      <c r="G109" s="285" t="s">
        <v>90</v>
      </c>
      <c r="H109" s="285" t="s">
        <v>90</v>
      </c>
      <c r="I109" s="285" t="s">
        <v>112</v>
      </c>
      <c r="J109" s="285" t="s">
        <v>112</v>
      </c>
    </row>
    <row r="110" spans="2:10" s="28" customFormat="1" ht="15">
      <c r="B110" s="285" t="s">
        <v>893</v>
      </c>
      <c r="C110" s="285" t="s">
        <v>900</v>
      </c>
      <c r="D110" s="285" t="s">
        <v>893</v>
      </c>
      <c r="E110" s="285" t="s">
        <v>357</v>
      </c>
      <c r="F110" s="285" t="s">
        <v>90</v>
      </c>
      <c r="G110" s="285" t="s">
        <v>90</v>
      </c>
      <c r="H110" s="285" t="s">
        <v>90</v>
      </c>
      <c r="I110" s="285" t="s">
        <v>112</v>
      </c>
      <c r="J110" s="285" t="s">
        <v>112</v>
      </c>
    </row>
    <row r="111" spans="2:10" s="28" customFormat="1" ht="15">
      <c r="B111" s="285" t="s">
        <v>1010</v>
      </c>
      <c r="C111" s="285" t="s">
        <v>1012</v>
      </c>
      <c r="D111" s="285" t="s">
        <v>1010</v>
      </c>
      <c r="E111" s="285" t="s">
        <v>357</v>
      </c>
      <c r="F111" s="285" t="s">
        <v>90</v>
      </c>
      <c r="G111" s="285" t="s">
        <v>90</v>
      </c>
      <c r="H111" s="285" t="s">
        <v>90</v>
      </c>
      <c r="I111" s="285" t="s">
        <v>112</v>
      </c>
      <c r="J111" s="285" t="s">
        <v>112</v>
      </c>
    </row>
    <row r="112" spans="2:10" s="28" customFormat="1" ht="15">
      <c r="B112" s="285" t="s">
        <v>633</v>
      </c>
      <c r="C112" s="285" t="s">
        <v>634</v>
      </c>
      <c r="D112" s="285" t="s">
        <v>633</v>
      </c>
      <c r="E112" s="285" t="s">
        <v>357</v>
      </c>
      <c r="F112" s="285" t="s">
        <v>90</v>
      </c>
      <c r="G112" s="285" t="s">
        <v>90</v>
      </c>
      <c r="H112" s="285" t="s">
        <v>90</v>
      </c>
      <c r="I112" s="285" t="s">
        <v>112</v>
      </c>
      <c r="J112" s="285" t="s">
        <v>112</v>
      </c>
    </row>
    <row r="113" spans="2:10" s="28" customFormat="1" ht="15">
      <c r="B113" s="285" t="s">
        <v>1128</v>
      </c>
      <c r="C113" s="285" t="s">
        <v>1129</v>
      </c>
      <c r="D113" s="285" t="s">
        <v>1128</v>
      </c>
      <c r="E113" s="285" t="s">
        <v>357</v>
      </c>
      <c r="F113" s="285" t="s">
        <v>90</v>
      </c>
      <c r="G113" s="285" t="s">
        <v>90</v>
      </c>
      <c r="H113" s="285" t="s">
        <v>90</v>
      </c>
      <c r="I113" s="285" t="s">
        <v>112</v>
      </c>
      <c r="J113" s="285" t="s">
        <v>112</v>
      </c>
    </row>
    <row r="114" spans="2:10" s="28" customFormat="1" ht="15">
      <c r="B114" s="285" t="s">
        <v>798</v>
      </c>
      <c r="C114" s="285" t="s">
        <v>799</v>
      </c>
      <c r="D114" s="285" t="s">
        <v>798</v>
      </c>
      <c r="E114" s="285" t="s">
        <v>357</v>
      </c>
      <c r="F114" s="285" t="s">
        <v>90</v>
      </c>
      <c r="G114" s="285" t="s">
        <v>90</v>
      </c>
      <c r="H114" s="285" t="s">
        <v>90</v>
      </c>
      <c r="I114" s="285" t="s">
        <v>112</v>
      </c>
      <c r="J114" s="285" t="s">
        <v>112</v>
      </c>
    </row>
    <row r="115" spans="2:10" s="28" customFormat="1" ht="15">
      <c r="B115" s="285" t="s">
        <v>1180</v>
      </c>
      <c r="C115" s="285" t="s">
        <v>1181</v>
      </c>
      <c r="D115" s="285" t="s">
        <v>1180</v>
      </c>
      <c r="E115" s="285" t="s">
        <v>357</v>
      </c>
      <c r="F115" s="285" t="s">
        <v>90</v>
      </c>
      <c r="G115" s="285" t="s">
        <v>90</v>
      </c>
      <c r="H115" s="285" t="s">
        <v>90</v>
      </c>
      <c r="I115" s="285" t="s">
        <v>112</v>
      </c>
      <c r="J115" s="285" t="s">
        <v>112</v>
      </c>
    </row>
    <row r="116" spans="2:10" s="28" customFormat="1" ht="15">
      <c r="B116" s="285" t="s">
        <v>663</v>
      </c>
      <c r="C116" s="285" t="s">
        <v>664</v>
      </c>
      <c r="D116" s="285" t="s">
        <v>663</v>
      </c>
      <c r="E116" s="285" t="s">
        <v>357</v>
      </c>
      <c r="F116" s="285" t="s">
        <v>90</v>
      </c>
      <c r="G116" s="285" t="s">
        <v>90</v>
      </c>
      <c r="H116" s="285" t="s">
        <v>90</v>
      </c>
      <c r="I116" s="285" t="s">
        <v>112</v>
      </c>
      <c r="J116" s="285" t="s">
        <v>112</v>
      </c>
    </row>
    <row r="117" spans="2:10" s="28" customFormat="1" ht="15">
      <c r="B117" s="285" t="s">
        <v>524</v>
      </c>
      <c r="C117" s="285" t="s">
        <v>525</v>
      </c>
      <c r="D117" s="285" t="s">
        <v>524</v>
      </c>
      <c r="E117" s="285" t="s">
        <v>357</v>
      </c>
      <c r="F117" s="285" t="s">
        <v>90</v>
      </c>
      <c r="G117" s="285" t="s">
        <v>90</v>
      </c>
      <c r="H117" s="285" t="s">
        <v>90</v>
      </c>
      <c r="I117" s="285" t="s">
        <v>112</v>
      </c>
      <c r="J117" s="285" t="s">
        <v>112</v>
      </c>
    </row>
    <row r="118" spans="2:10" s="28" customFormat="1" ht="15">
      <c r="B118" s="285" t="s">
        <v>798</v>
      </c>
      <c r="C118" s="285" t="s">
        <v>800</v>
      </c>
      <c r="D118" s="285" t="s">
        <v>798</v>
      </c>
      <c r="E118" s="285" t="s">
        <v>357</v>
      </c>
      <c r="F118" s="285" t="s">
        <v>90</v>
      </c>
      <c r="G118" s="285" t="s">
        <v>90</v>
      </c>
      <c r="H118" s="285" t="s">
        <v>90</v>
      </c>
      <c r="I118" s="285" t="s">
        <v>112</v>
      </c>
      <c r="J118" s="285" t="s">
        <v>112</v>
      </c>
    </row>
    <row r="119" spans="2:10" s="28" customFormat="1" ht="15">
      <c r="B119" s="285" t="s">
        <v>971</v>
      </c>
      <c r="C119" s="285" t="s">
        <v>972</v>
      </c>
      <c r="D119" s="285" t="s">
        <v>971</v>
      </c>
      <c r="E119" s="285" t="s">
        <v>357</v>
      </c>
      <c r="F119" s="285" t="s">
        <v>90</v>
      </c>
      <c r="G119" s="285" t="s">
        <v>90</v>
      </c>
      <c r="H119" s="285" t="s">
        <v>90</v>
      </c>
      <c r="I119" s="285" t="s">
        <v>112</v>
      </c>
      <c r="J119" s="285" t="s">
        <v>112</v>
      </c>
    </row>
    <row r="120" spans="2:10" s="28" customFormat="1" ht="15">
      <c r="B120" s="285" t="s">
        <v>1059</v>
      </c>
      <c r="C120" s="285" t="s">
        <v>1060</v>
      </c>
      <c r="D120" s="285" t="s">
        <v>1059</v>
      </c>
      <c r="E120" s="285" t="s">
        <v>357</v>
      </c>
      <c r="F120" s="285" t="s">
        <v>90</v>
      </c>
      <c r="G120" s="285" t="s">
        <v>90</v>
      </c>
      <c r="H120" s="285" t="s">
        <v>90</v>
      </c>
      <c r="I120" s="285" t="s">
        <v>112</v>
      </c>
      <c r="J120" s="285" t="s">
        <v>112</v>
      </c>
    </row>
    <row r="121" spans="2:10" s="28" customFormat="1" ht="15">
      <c r="B121" s="285" t="s">
        <v>1112</v>
      </c>
      <c r="C121" s="285" t="s">
        <v>1113</v>
      </c>
      <c r="D121" s="285" t="s">
        <v>1112</v>
      </c>
      <c r="E121" s="285" t="s">
        <v>357</v>
      </c>
      <c r="F121" s="285" t="s">
        <v>90</v>
      </c>
      <c r="G121" s="285" t="s">
        <v>90</v>
      </c>
      <c r="H121" s="285" t="s">
        <v>90</v>
      </c>
      <c r="I121" s="285" t="s">
        <v>112</v>
      </c>
      <c r="J121" s="285" t="s">
        <v>112</v>
      </c>
    </row>
    <row r="122" spans="2:10" s="28" customFormat="1" ht="15">
      <c r="B122" s="285" t="s">
        <v>975</v>
      </c>
      <c r="C122" s="285" t="s">
        <v>976</v>
      </c>
      <c r="D122" s="285" t="s">
        <v>975</v>
      </c>
      <c r="E122" s="285" t="s">
        <v>357</v>
      </c>
      <c r="F122" s="285" t="s">
        <v>90</v>
      </c>
      <c r="G122" s="285" t="s">
        <v>90</v>
      </c>
      <c r="H122" s="285" t="s">
        <v>90</v>
      </c>
      <c r="I122" s="285" t="s">
        <v>112</v>
      </c>
      <c r="J122" s="285" t="s">
        <v>112</v>
      </c>
    </row>
    <row r="123" spans="2:10" s="28" customFormat="1" ht="15">
      <c r="B123" s="285" t="s">
        <v>1200</v>
      </c>
      <c r="C123" s="285" t="s">
        <v>1201</v>
      </c>
      <c r="D123" s="285" t="s">
        <v>1200</v>
      </c>
      <c r="E123" s="285" t="s">
        <v>357</v>
      </c>
      <c r="F123" s="285" t="s">
        <v>90</v>
      </c>
      <c r="G123" s="285" t="s">
        <v>90</v>
      </c>
      <c r="H123" s="285" t="s">
        <v>90</v>
      </c>
      <c r="I123" s="285" t="s">
        <v>112</v>
      </c>
      <c r="J123" s="285" t="s">
        <v>112</v>
      </c>
    </row>
    <row r="124" spans="2:10" s="28" customFormat="1" ht="15">
      <c r="B124" s="285" t="s">
        <v>1035</v>
      </c>
      <c r="C124" s="285" t="s">
        <v>1036</v>
      </c>
      <c r="D124" s="285" t="s">
        <v>1035</v>
      </c>
      <c r="E124" s="285" t="s">
        <v>357</v>
      </c>
      <c r="F124" s="285" t="s">
        <v>90</v>
      </c>
      <c r="G124" s="285" t="s">
        <v>90</v>
      </c>
      <c r="H124" s="285" t="s">
        <v>90</v>
      </c>
      <c r="I124" s="285" t="s">
        <v>112</v>
      </c>
      <c r="J124" s="285" t="s">
        <v>112</v>
      </c>
    </row>
    <row r="125" spans="2:10" s="28" customFormat="1" ht="15">
      <c r="B125" s="285" t="s">
        <v>526</v>
      </c>
      <c r="C125" s="285" t="s">
        <v>527</v>
      </c>
      <c r="D125" s="285" t="s">
        <v>526</v>
      </c>
      <c r="E125" s="285" t="s">
        <v>357</v>
      </c>
      <c r="F125" s="285" t="s">
        <v>90</v>
      </c>
      <c r="G125" s="285" t="s">
        <v>90</v>
      </c>
      <c r="H125" s="285" t="s">
        <v>90</v>
      </c>
      <c r="I125" s="285" t="s">
        <v>112</v>
      </c>
      <c r="J125" s="285" t="s">
        <v>112</v>
      </c>
    </row>
    <row r="126" spans="2:10" s="28" customFormat="1" ht="15">
      <c r="B126" s="285" t="s">
        <v>1262</v>
      </c>
      <c r="C126" s="285" t="s">
        <v>1263</v>
      </c>
      <c r="D126" s="285" t="s">
        <v>1262</v>
      </c>
      <c r="E126" s="285" t="s">
        <v>357</v>
      </c>
      <c r="F126" s="285" t="s">
        <v>90</v>
      </c>
      <c r="G126" s="285" t="s">
        <v>90</v>
      </c>
      <c r="H126" s="285" t="s">
        <v>90</v>
      </c>
      <c r="I126" s="285" t="s">
        <v>112</v>
      </c>
      <c r="J126" s="285" t="s">
        <v>112</v>
      </c>
    </row>
    <row r="127" spans="2:10" s="28" customFormat="1" ht="15">
      <c r="B127" s="285" t="s">
        <v>526</v>
      </c>
      <c r="C127" s="285" t="s">
        <v>528</v>
      </c>
      <c r="D127" s="285" t="s">
        <v>526</v>
      </c>
      <c r="E127" s="285" t="s">
        <v>357</v>
      </c>
      <c r="F127" s="285" t="s">
        <v>90</v>
      </c>
      <c r="G127" s="285" t="s">
        <v>90</v>
      </c>
      <c r="H127" s="285" t="s">
        <v>90</v>
      </c>
      <c r="I127" s="285" t="s">
        <v>112</v>
      </c>
      <c r="J127" s="285" t="s">
        <v>112</v>
      </c>
    </row>
    <row r="128" spans="2:10" s="28" customFormat="1" ht="15">
      <c r="B128" s="285" t="s">
        <v>780</v>
      </c>
      <c r="C128" s="285" t="s">
        <v>781</v>
      </c>
      <c r="D128" s="285" t="s">
        <v>780</v>
      </c>
      <c r="E128" s="285" t="s">
        <v>357</v>
      </c>
      <c r="F128" s="285" t="s">
        <v>90</v>
      </c>
      <c r="G128" s="285" t="s">
        <v>90</v>
      </c>
      <c r="H128" s="285" t="s">
        <v>90</v>
      </c>
      <c r="I128" s="285" t="s">
        <v>112</v>
      </c>
      <c r="J128" s="285" t="s">
        <v>112</v>
      </c>
    </row>
    <row r="129" spans="2:10" s="28" customFormat="1" ht="15">
      <c r="B129" s="285" t="s">
        <v>792</v>
      </c>
      <c r="C129" s="285" t="s">
        <v>793</v>
      </c>
      <c r="D129" s="285" t="s">
        <v>792</v>
      </c>
      <c r="E129" s="285" t="s">
        <v>357</v>
      </c>
      <c r="F129" s="285" t="s">
        <v>90</v>
      </c>
      <c r="G129" s="285" t="s">
        <v>90</v>
      </c>
      <c r="H129" s="285" t="s">
        <v>90</v>
      </c>
      <c r="I129" s="285" t="s">
        <v>112</v>
      </c>
      <c r="J129" s="285" t="s">
        <v>112</v>
      </c>
    </row>
    <row r="130" spans="2:10" s="28" customFormat="1" ht="15">
      <c r="B130" s="285" t="s">
        <v>1262</v>
      </c>
      <c r="C130" s="285" t="s">
        <v>1264</v>
      </c>
      <c r="D130" s="285" t="s">
        <v>1262</v>
      </c>
      <c r="E130" s="285" t="s">
        <v>357</v>
      </c>
      <c r="F130" s="285" t="s">
        <v>90</v>
      </c>
      <c r="G130" s="285" t="s">
        <v>90</v>
      </c>
      <c r="H130" s="285" t="s">
        <v>90</v>
      </c>
      <c r="I130" s="285" t="s">
        <v>112</v>
      </c>
      <c r="J130" s="285" t="s">
        <v>112</v>
      </c>
    </row>
    <row r="131" spans="2:10" s="28" customFormat="1" ht="15">
      <c r="B131" s="285" t="s">
        <v>1128</v>
      </c>
      <c r="C131" s="285" t="s">
        <v>1130</v>
      </c>
      <c r="D131" s="285" t="s">
        <v>1128</v>
      </c>
      <c r="E131" s="285" t="s">
        <v>357</v>
      </c>
      <c r="F131" s="285" t="s">
        <v>90</v>
      </c>
      <c r="G131" s="285" t="s">
        <v>90</v>
      </c>
      <c r="H131" s="285" t="s">
        <v>90</v>
      </c>
      <c r="I131" s="285" t="s">
        <v>112</v>
      </c>
      <c r="J131" s="285" t="s">
        <v>112</v>
      </c>
    </row>
    <row r="132" spans="2:10" s="28" customFormat="1" ht="15">
      <c r="B132" s="285" t="s">
        <v>645</v>
      </c>
      <c r="C132" s="285" t="s">
        <v>646</v>
      </c>
      <c r="D132" s="285" t="s">
        <v>645</v>
      </c>
      <c r="E132" s="285" t="s">
        <v>357</v>
      </c>
      <c r="F132" s="285" t="s">
        <v>90</v>
      </c>
      <c r="G132" s="285" t="s">
        <v>90</v>
      </c>
      <c r="H132" s="285" t="s">
        <v>90</v>
      </c>
      <c r="I132" s="285" t="s">
        <v>112</v>
      </c>
      <c r="J132" s="285" t="s">
        <v>112</v>
      </c>
    </row>
    <row r="133" spans="2:10" s="28" customFormat="1" ht="15">
      <c r="B133" s="285" t="s">
        <v>780</v>
      </c>
      <c r="C133" s="285" t="s">
        <v>782</v>
      </c>
      <c r="D133" s="285" t="s">
        <v>780</v>
      </c>
      <c r="E133" s="285" t="s">
        <v>357</v>
      </c>
      <c r="F133" s="285" t="s">
        <v>90</v>
      </c>
      <c r="G133" s="285" t="s">
        <v>90</v>
      </c>
      <c r="H133" s="285" t="s">
        <v>90</v>
      </c>
      <c r="I133" s="285" t="s">
        <v>112</v>
      </c>
      <c r="J133" s="285" t="s">
        <v>112</v>
      </c>
    </row>
    <row r="134" spans="2:10" s="28" customFormat="1" ht="15">
      <c r="B134" s="285" t="s">
        <v>612</v>
      </c>
      <c r="C134" s="285" t="s">
        <v>613</v>
      </c>
      <c r="D134" s="285" t="s">
        <v>612</v>
      </c>
      <c r="E134" s="285" t="s">
        <v>357</v>
      </c>
      <c r="F134" s="285" t="s">
        <v>90</v>
      </c>
      <c r="G134" s="285" t="s">
        <v>90</v>
      </c>
      <c r="H134" s="285" t="s">
        <v>90</v>
      </c>
      <c r="I134" s="285" t="s">
        <v>112</v>
      </c>
      <c r="J134" s="285" t="s">
        <v>112</v>
      </c>
    </row>
    <row r="135" spans="2:10" s="28" customFormat="1" ht="15">
      <c r="B135" s="285" t="s">
        <v>1059</v>
      </c>
      <c r="C135" s="285" t="s">
        <v>1061</v>
      </c>
      <c r="D135" s="285" t="s">
        <v>1059</v>
      </c>
      <c r="E135" s="285" t="s">
        <v>357</v>
      </c>
      <c r="F135" s="285" t="s">
        <v>90</v>
      </c>
      <c r="G135" s="285" t="s">
        <v>90</v>
      </c>
      <c r="H135" s="285" t="s">
        <v>90</v>
      </c>
      <c r="I135" s="285" t="s">
        <v>112</v>
      </c>
      <c r="J135" s="285" t="s">
        <v>112</v>
      </c>
    </row>
    <row r="136" spans="2:10" s="28" customFormat="1" ht="15">
      <c r="B136" s="285" t="s">
        <v>1128</v>
      </c>
      <c r="C136" s="285" t="s">
        <v>1131</v>
      </c>
      <c r="D136" s="285" t="s">
        <v>1128</v>
      </c>
      <c r="E136" s="285" t="s">
        <v>357</v>
      </c>
      <c r="F136" s="285" t="s">
        <v>90</v>
      </c>
      <c r="G136" s="285" t="s">
        <v>90</v>
      </c>
      <c r="H136" s="285" t="s">
        <v>90</v>
      </c>
      <c r="I136" s="285" t="s">
        <v>112</v>
      </c>
      <c r="J136" s="285" t="s">
        <v>112</v>
      </c>
    </row>
    <row r="137" spans="2:10" s="28" customFormat="1" ht="15">
      <c r="B137" s="285" t="s">
        <v>766</v>
      </c>
      <c r="C137" s="285" t="s">
        <v>768</v>
      </c>
      <c r="D137" s="285" t="s">
        <v>766</v>
      </c>
      <c r="E137" s="285" t="s">
        <v>357</v>
      </c>
      <c r="F137" s="285" t="s">
        <v>90</v>
      </c>
      <c r="G137" s="285" t="s">
        <v>90</v>
      </c>
      <c r="H137" s="285" t="s">
        <v>90</v>
      </c>
      <c r="I137" s="285" t="s">
        <v>112</v>
      </c>
      <c r="J137" s="285" t="s">
        <v>112</v>
      </c>
    </row>
    <row r="138" spans="2:10" s="28" customFormat="1" ht="15">
      <c r="B138" s="285" t="s">
        <v>794</v>
      </c>
      <c r="C138" s="285" t="s">
        <v>795</v>
      </c>
      <c r="D138" s="285" t="s">
        <v>794</v>
      </c>
      <c r="E138" s="285" t="s">
        <v>357</v>
      </c>
      <c r="F138" s="285" t="s">
        <v>90</v>
      </c>
      <c r="G138" s="285" t="s">
        <v>90</v>
      </c>
      <c r="H138" s="285" t="s">
        <v>90</v>
      </c>
      <c r="I138" s="285" t="s">
        <v>112</v>
      </c>
      <c r="J138" s="285" t="s">
        <v>112</v>
      </c>
    </row>
    <row r="139" spans="2:10" s="28" customFormat="1" ht="15">
      <c r="B139" s="285" t="s">
        <v>1286</v>
      </c>
      <c r="C139" s="285" t="s">
        <v>1288</v>
      </c>
      <c r="D139" s="285" t="s">
        <v>1286</v>
      </c>
      <c r="E139" s="285" t="s">
        <v>357</v>
      </c>
      <c r="F139" s="285" t="s">
        <v>90</v>
      </c>
      <c r="G139" s="285" t="s">
        <v>90</v>
      </c>
      <c r="H139" s="285" t="s">
        <v>90</v>
      </c>
      <c r="I139" s="285" t="s">
        <v>112</v>
      </c>
      <c r="J139" s="285" t="s">
        <v>112</v>
      </c>
    </row>
    <row r="140" spans="2:10" s="28" customFormat="1" ht="15">
      <c r="B140" s="285" t="s">
        <v>1083</v>
      </c>
      <c r="C140" s="285" t="s">
        <v>1084</v>
      </c>
      <c r="D140" s="285" t="s">
        <v>1083</v>
      </c>
      <c r="E140" s="285" t="s">
        <v>357</v>
      </c>
      <c r="F140" s="285" t="s">
        <v>90</v>
      </c>
      <c r="G140" s="285" t="s">
        <v>90</v>
      </c>
      <c r="H140" s="285" t="s">
        <v>90</v>
      </c>
      <c r="I140" s="285" t="s">
        <v>112</v>
      </c>
      <c r="J140" s="285" t="s">
        <v>112</v>
      </c>
    </row>
    <row r="141" spans="2:10" s="28" customFormat="1" ht="15">
      <c r="B141" s="285" t="s">
        <v>1128</v>
      </c>
      <c r="C141" s="285" t="s">
        <v>1132</v>
      </c>
      <c r="D141" s="285" t="s">
        <v>1128</v>
      </c>
      <c r="E141" s="285" t="s">
        <v>357</v>
      </c>
      <c r="F141" s="285" t="s">
        <v>90</v>
      </c>
      <c r="G141" s="285" t="s">
        <v>90</v>
      </c>
      <c r="H141" s="285" t="s">
        <v>90</v>
      </c>
      <c r="I141" s="285" t="s">
        <v>112</v>
      </c>
      <c r="J141" s="285" t="s">
        <v>112</v>
      </c>
    </row>
    <row r="142" spans="2:10" s="28" customFormat="1" ht="15">
      <c r="B142" s="285" t="s">
        <v>1286</v>
      </c>
      <c r="C142" s="285" t="s">
        <v>1289</v>
      </c>
      <c r="D142" s="285" t="s">
        <v>1286</v>
      </c>
      <c r="E142" s="285" t="s">
        <v>357</v>
      </c>
      <c r="F142" s="285" t="s">
        <v>90</v>
      </c>
      <c r="G142" s="285" t="s">
        <v>90</v>
      </c>
      <c r="H142" s="285" t="s">
        <v>90</v>
      </c>
      <c r="I142" s="285" t="s">
        <v>112</v>
      </c>
      <c r="J142" s="285" t="s">
        <v>112</v>
      </c>
    </row>
    <row r="143" spans="2:10" s="28" customFormat="1" ht="15">
      <c r="B143" s="285" t="s">
        <v>1200</v>
      </c>
      <c r="C143" s="285" t="s">
        <v>1202</v>
      </c>
      <c r="D143" s="285" t="s">
        <v>1200</v>
      </c>
      <c r="E143" s="285" t="s">
        <v>357</v>
      </c>
      <c r="F143" s="285" t="s">
        <v>90</v>
      </c>
      <c r="G143" s="285" t="s">
        <v>90</v>
      </c>
      <c r="H143" s="285" t="s">
        <v>90</v>
      </c>
      <c r="I143" s="285" t="s">
        <v>112</v>
      </c>
      <c r="J143" s="285" t="s">
        <v>112</v>
      </c>
    </row>
    <row r="144" spans="2:10" s="28" customFormat="1" ht="15">
      <c r="B144" s="285" t="s">
        <v>1174</v>
      </c>
      <c r="C144" s="285" t="s">
        <v>1175</v>
      </c>
      <c r="D144" s="285" t="s">
        <v>1174</v>
      </c>
      <c r="E144" s="285" t="s">
        <v>357</v>
      </c>
      <c r="F144" s="285" t="s">
        <v>90</v>
      </c>
      <c r="G144" s="285" t="s">
        <v>90</v>
      </c>
      <c r="H144" s="285" t="s">
        <v>90</v>
      </c>
      <c r="I144" s="285" t="s">
        <v>112</v>
      </c>
      <c r="J144" s="285" t="s">
        <v>112</v>
      </c>
    </row>
    <row r="145" spans="2:10" s="28" customFormat="1" ht="15">
      <c r="B145" s="285" t="s">
        <v>915</v>
      </c>
      <c r="C145" s="285" t="s">
        <v>916</v>
      </c>
      <c r="D145" s="285" t="s">
        <v>915</v>
      </c>
      <c r="E145" s="285" t="s">
        <v>357</v>
      </c>
      <c r="F145" s="285" t="s">
        <v>90</v>
      </c>
      <c r="G145" s="285" t="s">
        <v>90</v>
      </c>
      <c r="H145" s="285" t="s">
        <v>90</v>
      </c>
      <c r="I145" s="285" t="s">
        <v>112</v>
      </c>
      <c r="J145" s="285" t="s">
        <v>112</v>
      </c>
    </row>
    <row r="146" spans="2:10" s="28" customFormat="1" ht="15">
      <c r="B146" s="285" t="s">
        <v>798</v>
      </c>
      <c r="C146" s="285" t="s">
        <v>801</v>
      </c>
      <c r="D146" s="285" t="s">
        <v>798</v>
      </c>
      <c r="E146" s="285" t="s">
        <v>357</v>
      </c>
      <c r="F146" s="285" t="s">
        <v>90</v>
      </c>
      <c r="G146" s="285" t="s">
        <v>90</v>
      </c>
      <c r="H146" s="285" t="s">
        <v>90</v>
      </c>
      <c r="I146" s="285" t="s">
        <v>112</v>
      </c>
      <c r="J146" s="285" t="s">
        <v>112</v>
      </c>
    </row>
    <row r="147" spans="2:10" s="28" customFormat="1" ht="15">
      <c r="B147" s="285" t="s">
        <v>1286</v>
      </c>
      <c r="C147" s="285" t="s">
        <v>1290</v>
      </c>
      <c r="D147" s="285" t="s">
        <v>1286</v>
      </c>
      <c r="E147" s="285" t="s">
        <v>357</v>
      </c>
      <c r="F147" s="285" t="s">
        <v>90</v>
      </c>
      <c r="G147" s="285" t="s">
        <v>90</v>
      </c>
      <c r="H147" s="285" t="s">
        <v>90</v>
      </c>
      <c r="I147" s="285" t="s">
        <v>112</v>
      </c>
      <c r="J147" s="285" t="s">
        <v>112</v>
      </c>
    </row>
    <row r="148" spans="2:10" s="28" customFormat="1" ht="15">
      <c r="B148" s="285" t="s">
        <v>1128</v>
      </c>
      <c r="C148" s="285" t="s">
        <v>1133</v>
      </c>
      <c r="D148" s="285" t="s">
        <v>1128</v>
      </c>
      <c r="E148" s="285" t="s">
        <v>357</v>
      </c>
      <c r="F148" s="285" t="s">
        <v>90</v>
      </c>
      <c r="G148" s="285" t="s">
        <v>90</v>
      </c>
      <c r="H148" s="285" t="s">
        <v>90</v>
      </c>
      <c r="I148" s="285" t="s">
        <v>112</v>
      </c>
      <c r="J148" s="285" t="s">
        <v>112</v>
      </c>
    </row>
    <row r="149" spans="2:10" s="28" customFormat="1" ht="15">
      <c r="B149" s="285" t="s">
        <v>873</v>
      </c>
      <c r="C149" s="285" t="s">
        <v>874</v>
      </c>
      <c r="D149" s="285" t="s">
        <v>873</v>
      </c>
      <c r="E149" s="285" t="s">
        <v>357</v>
      </c>
      <c r="F149" s="285" t="s">
        <v>90</v>
      </c>
      <c r="G149" s="285" t="s">
        <v>90</v>
      </c>
      <c r="H149" s="285" t="s">
        <v>90</v>
      </c>
      <c r="I149" s="285" t="s">
        <v>112</v>
      </c>
      <c r="J149" s="285" t="s">
        <v>112</v>
      </c>
    </row>
    <row r="150" spans="2:10" s="28" customFormat="1" ht="15">
      <c r="B150" s="285" t="s">
        <v>1326</v>
      </c>
      <c r="C150" s="285" t="s">
        <v>1327</v>
      </c>
      <c r="D150" s="285" t="s">
        <v>1326</v>
      </c>
      <c r="E150" s="285" t="s">
        <v>357</v>
      </c>
      <c r="F150" s="285" t="s">
        <v>90</v>
      </c>
      <c r="G150" s="285" t="s">
        <v>90</v>
      </c>
      <c r="H150" s="285" t="s">
        <v>90</v>
      </c>
      <c r="I150" s="285" t="s">
        <v>112</v>
      </c>
      <c r="J150" s="285" t="s">
        <v>112</v>
      </c>
    </row>
    <row r="151" spans="2:10" s="28" customFormat="1" ht="15">
      <c r="B151" s="285" t="s">
        <v>1200</v>
      </c>
      <c r="C151" s="285" t="s">
        <v>1203</v>
      </c>
      <c r="D151" s="285" t="s">
        <v>1200</v>
      </c>
      <c r="E151" s="285" t="s">
        <v>357</v>
      </c>
      <c r="F151" s="285" t="s">
        <v>90</v>
      </c>
      <c r="G151" s="285" t="s">
        <v>90</v>
      </c>
      <c r="H151" s="285" t="s">
        <v>90</v>
      </c>
      <c r="I151" s="285" t="s">
        <v>112</v>
      </c>
      <c r="J151" s="285" t="s">
        <v>112</v>
      </c>
    </row>
    <row r="152" spans="2:10" s="28" customFormat="1" ht="15">
      <c r="B152" s="285" t="s">
        <v>717</v>
      </c>
      <c r="C152" s="285" t="s">
        <v>718</v>
      </c>
      <c r="D152" s="285" t="s">
        <v>717</v>
      </c>
      <c r="E152" s="285" t="s">
        <v>357</v>
      </c>
      <c r="F152" s="285" t="s">
        <v>90</v>
      </c>
      <c r="G152" s="285" t="s">
        <v>90</v>
      </c>
      <c r="H152" s="285" t="s">
        <v>90</v>
      </c>
      <c r="I152" s="285" t="s">
        <v>112</v>
      </c>
      <c r="J152" s="285" t="s">
        <v>112</v>
      </c>
    </row>
    <row r="153" spans="2:10" s="28" customFormat="1" ht="15">
      <c r="B153" s="285" t="s">
        <v>1200</v>
      </c>
      <c r="C153" s="285" t="s">
        <v>1204</v>
      </c>
      <c r="D153" s="285" t="s">
        <v>1200</v>
      </c>
      <c r="E153" s="285" t="s">
        <v>357</v>
      </c>
      <c r="F153" s="285" t="s">
        <v>90</v>
      </c>
      <c r="G153" s="285" t="s">
        <v>90</v>
      </c>
      <c r="H153" s="285" t="s">
        <v>90</v>
      </c>
      <c r="I153" s="285" t="s">
        <v>112</v>
      </c>
      <c r="J153" s="285" t="s">
        <v>112</v>
      </c>
    </row>
    <row r="154" spans="2:10" s="28" customFormat="1" ht="15">
      <c r="B154" s="285" t="s">
        <v>862</v>
      </c>
      <c r="C154" s="285" t="s">
        <v>863</v>
      </c>
      <c r="D154" s="285" t="s">
        <v>862</v>
      </c>
      <c r="E154" s="285" t="s">
        <v>357</v>
      </c>
      <c r="F154" s="285" t="s">
        <v>90</v>
      </c>
      <c r="G154" s="285" t="s">
        <v>90</v>
      </c>
      <c r="H154" s="285" t="s">
        <v>90</v>
      </c>
      <c r="I154" s="285" t="s">
        <v>112</v>
      </c>
      <c r="J154" s="285" t="s">
        <v>112</v>
      </c>
    </row>
    <row r="155" spans="2:10" s="28" customFormat="1" ht="15">
      <c r="B155" s="285" t="s">
        <v>798</v>
      </c>
      <c r="C155" s="285" t="s">
        <v>802</v>
      </c>
      <c r="D155" s="285" t="s">
        <v>798</v>
      </c>
      <c r="E155" s="285" t="s">
        <v>357</v>
      </c>
      <c r="F155" s="285" t="s">
        <v>90</v>
      </c>
      <c r="G155" s="285" t="s">
        <v>90</v>
      </c>
      <c r="H155" s="285" t="s">
        <v>90</v>
      </c>
      <c r="I155" s="285" t="s">
        <v>112</v>
      </c>
      <c r="J155" s="285" t="s">
        <v>112</v>
      </c>
    </row>
    <row r="156" spans="2:10" s="28" customFormat="1" ht="15">
      <c r="B156" s="285" t="s">
        <v>915</v>
      </c>
      <c r="C156" s="285" t="s">
        <v>917</v>
      </c>
      <c r="D156" s="285" t="s">
        <v>915</v>
      </c>
      <c r="E156" s="285" t="s">
        <v>357</v>
      </c>
      <c r="F156" s="285" t="s">
        <v>90</v>
      </c>
      <c r="G156" s="285" t="s">
        <v>90</v>
      </c>
      <c r="H156" s="285" t="s">
        <v>90</v>
      </c>
      <c r="I156" s="285" t="s">
        <v>112</v>
      </c>
      <c r="J156" s="285" t="s">
        <v>112</v>
      </c>
    </row>
    <row r="157" spans="2:10" s="28" customFormat="1" ht="15">
      <c r="B157" s="285" t="s">
        <v>682</v>
      </c>
      <c r="C157" s="285" t="s">
        <v>683</v>
      </c>
      <c r="D157" s="285" t="s">
        <v>682</v>
      </c>
      <c r="E157" s="285" t="s">
        <v>357</v>
      </c>
      <c r="F157" s="285" t="s">
        <v>90</v>
      </c>
      <c r="G157" s="285" t="s">
        <v>90</v>
      </c>
      <c r="H157" s="285" t="s">
        <v>90</v>
      </c>
      <c r="I157" s="285" t="s">
        <v>112</v>
      </c>
      <c r="J157" s="285" t="s">
        <v>112</v>
      </c>
    </row>
    <row r="158" spans="2:10" s="28" customFormat="1" ht="15">
      <c r="B158" s="285" t="s">
        <v>1128</v>
      </c>
      <c r="C158" s="285" t="s">
        <v>1134</v>
      </c>
      <c r="D158" s="285" t="s">
        <v>1128</v>
      </c>
      <c r="E158" s="285" t="s">
        <v>357</v>
      </c>
      <c r="F158" s="285" t="s">
        <v>90</v>
      </c>
      <c r="G158" s="285" t="s">
        <v>90</v>
      </c>
      <c r="H158" s="285" t="s">
        <v>90</v>
      </c>
      <c r="I158" s="285" t="s">
        <v>112</v>
      </c>
      <c r="J158" s="285" t="s">
        <v>112</v>
      </c>
    </row>
    <row r="159" spans="2:10" s="28" customFormat="1" ht="15">
      <c r="B159" s="285" t="s">
        <v>663</v>
      </c>
      <c r="C159" s="285" t="s">
        <v>665</v>
      </c>
      <c r="D159" s="285" t="s">
        <v>663</v>
      </c>
      <c r="E159" s="285" t="s">
        <v>357</v>
      </c>
      <c r="F159" s="285" t="s">
        <v>90</v>
      </c>
      <c r="G159" s="285" t="s">
        <v>90</v>
      </c>
      <c r="H159" s="285" t="s">
        <v>90</v>
      </c>
      <c r="I159" s="285" t="s">
        <v>112</v>
      </c>
      <c r="J159" s="285" t="s">
        <v>112</v>
      </c>
    </row>
    <row r="160" spans="2:10" s="28" customFormat="1" ht="15">
      <c r="B160" s="285" t="s">
        <v>1117</v>
      </c>
      <c r="C160" s="285" t="s">
        <v>1118</v>
      </c>
      <c r="D160" s="285" t="s">
        <v>1117</v>
      </c>
      <c r="E160" s="285" t="s">
        <v>357</v>
      </c>
      <c r="F160" s="285" t="s">
        <v>90</v>
      </c>
      <c r="G160" s="285" t="s">
        <v>90</v>
      </c>
      <c r="H160" s="285" t="s">
        <v>90</v>
      </c>
      <c r="I160" s="285" t="s">
        <v>112</v>
      </c>
      <c r="J160" s="285" t="s">
        <v>112</v>
      </c>
    </row>
    <row r="161" spans="2:10" s="28" customFormat="1" ht="15">
      <c r="B161" s="285" t="s">
        <v>1128</v>
      </c>
      <c r="C161" s="285" t="s">
        <v>1135</v>
      </c>
      <c r="D161" s="285" t="s">
        <v>1128</v>
      </c>
      <c r="E161" s="285" t="s">
        <v>357</v>
      </c>
      <c r="F161" s="285" t="s">
        <v>90</v>
      </c>
      <c r="G161" s="285" t="s">
        <v>90</v>
      </c>
      <c r="H161" s="285" t="s">
        <v>90</v>
      </c>
      <c r="I161" s="285" t="s">
        <v>112</v>
      </c>
      <c r="J161" s="285" t="s">
        <v>112</v>
      </c>
    </row>
    <row r="162" spans="2:10" s="28" customFormat="1" ht="15">
      <c r="B162" s="285" t="s">
        <v>873</v>
      </c>
      <c r="C162" s="285" t="s">
        <v>875</v>
      </c>
      <c r="D162" s="285" t="s">
        <v>873</v>
      </c>
      <c r="E162" s="285" t="s">
        <v>357</v>
      </c>
      <c r="F162" s="285" t="s">
        <v>90</v>
      </c>
      <c r="G162" s="285" t="s">
        <v>90</v>
      </c>
      <c r="H162" s="285" t="s">
        <v>90</v>
      </c>
      <c r="I162" s="285" t="s">
        <v>112</v>
      </c>
      <c r="J162" s="285" t="s">
        <v>112</v>
      </c>
    </row>
    <row r="163" spans="2:10" s="28" customFormat="1" ht="15">
      <c r="B163" s="285" t="s">
        <v>1047</v>
      </c>
      <c r="C163" s="285" t="s">
        <v>1049</v>
      </c>
      <c r="D163" s="285" t="s">
        <v>1047</v>
      </c>
      <c r="E163" s="285" t="s">
        <v>357</v>
      </c>
      <c r="F163" s="285" t="s">
        <v>90</v>
      </c>
      <c r="G163" s="285" t="s">
        <v>90</v>
      </c>
      <c r="H163" s="285" t="s">
        <v>90</v>
      </c>
      <c r="I163" s="285" t="s">
        <v>112</v>
      </c>
      <c r="J163" s="285" t="s">
        <v>112</v>
      </c>
    </row>
    <row r="164" spans="2:10" s="28" customFormat="1" ht="15">
      <c r="B164" s="285" t="s">
        <v>1220</v>
      </c>
      <c r="C164" s="285" t="s">
        <v>1221</v>
      </c>
      <c r="D164" s="285" t="s">
        <v>1220</v>
      </c>
      <c r="E164" s="285" t="s">
        <v>357</v>
      </c>
      <c r="F164" s="285" t="s">
        <v>90</v>
      </c>
      <c r="G164" s="285" t="s">
        <v>90</v>
      </c>
      <c r="H164" s="285" t="s">
        <v>90</v>
      </c>
      <c r="I164" s="285" t="s">
        <v>112</v>
      </c>
      <c r="J164" s="285" t="s">
        <v>112</v>
      </c>
    </row>
    <row r="165" spans="2:10" s="28" customFormat="1" ht="15">
      <c r="B165" s="285" t="s">
        <v>421</v>
      </c>
      <c r="C165" s="285" t="s">
        <v>852</v>
      </c>
      <c r="D165" s="285" t="s">
        <v>421</v>
      </c>
      <c r="E165" s="285" t="s">
        <v>357</v>
      </c>
      <c r="F165" s="285" t="s">
        <v>90</v>
      </c>
      <c r="G165" s="285" t="s">
        <v>90</v>
      </c>
      <c r="H165" s="285" t="s">
        <v>90</v>
      </c>
      <c r="I165" s="285" t="s">
        <v>112</v>
      </c>
      <c r="J165" s="285" t="s">
        <v>112</v>
      </c>
    </row>
    <row r="166" spans="2:10" s="28" customFormat="1" ht="15">
      <c r="B166" s="285" t="s">
        <v>1010</v>
      </c>
      <c r="C166" s="285" t="s">
        <v>1013</v>
      </c>
      <c r="D166" s="285" t="s">
        <v>1010</v>
      </c>
      <c r="E166" s="285" t="s">
        <v>357</v>
      </c>
      <c r="F166" s="285" t="s">
        <v>90</v>
      </c>
      <c r="G166" s="285" t="s">
        <v>90</v>
      </c>
      <c r="H166" s="285" t="s">
        <v>90</v>
      </c>
      <c r="I166" s="285" t="s">
        <v>112</v>
      </c>
      <c r="J166" s="285" t="s">
        <v>112</v>
      </c>
    </row>
    <row r="167" spans="2:10" s="28" customFormat="1" ht="15">
      <c r="B167" s="285" t="s">
        <v>915</v>
      </c>
      <c r="C167" s="285" t="s">
        <v>918</v>
      </c>
      <c r="D167" s="285" t="s">
        <v>915</v>
      </c>
      <c r="E167" s="285" t="s">
        <v>357</v>
      </c>
      <c r="F167" s="285" t="s">
        <v>90</v>
      </c>
      <c r="G167" s="285" t="s">
        <v>90</v>
      </c>
      <c r="H167" s="285" t="s">
        <v>90</v>
      </c>
      <c r="I167" s="285" t="s">
        <v>112</v>
      </c>
      <c r="J167" s="285" t="s">
        <v>112</v>
      </c>
    </row>
    <row r="168" spans="2:10" s="28" customFormat="1" ht="15">
      <c r="B168" s="285" t="s">
        <v>539</v>
      </c>
      <c r="C168" s="285" t="s">
        <v>540</v>
      </c>
      <c r="D168" s="285" t="s">
        <v>539</v>
      </c>
      <c r="E168" s="285" t="s">
        <v>357</v>
      </c>
      <c r="F168" s="285" t="s">
        <v>90</v>
      </c>
      <c r="G168" s="285" t="s">
        <v>90</v>
      </c>
      <c r="H168" s="285" t="s">
        <v>90</v>
      </c>
      <c r="I168" s="285" t="s">
        <v>112</v>
      </c>
      <c r="J168" s="285" t="s">
        <v>112</v>
      </c>
    </row>
    <row r="169" spans="2:10" s="28" customFormat="1" ht="15">
      <c r="B169" s="285" t="s">
        <v>907</v>
      </c>
      <c r="C169" s="285" t="s">
        <v>908</v>
      </c>
      <c r="D169" s="285" t="s">
        <v>907</v>
      </c>
      <c r="E169" s="285" t="s">
        <v>357</v>
      </c>
      <c r="F169" s="285" t="s">
        <v>90</v>
      </c>
      <c r="G169" s="285" t="s">
        <v>90</v>
      </c>
      <c r="H169" s="285" t="s">
        <v>90</v>
      </c>
      <c r="I169" s="285" t="s">
        <v>112</v>
      </c>
      <c r="J169" s="285" t="s">
        <v>112</v>
      </c>
    </row>
    <row r="170" spans="2:10" s="28" customFormat="1" ht="15">
      <c r="B170" s="285" t="s">
        <v>1030</v>
      </c>
      <c r="C170" s="285" t="s">
        <v>1031</v>
      </c>
      <c r="D170" s="285" t="s">
        <v>1030</v>
      </c>
      <c r="E170" s="285" t="s">
        <v>357</v>
      </c>
      <c r="F170" s="285" t="s">
        <v>90</v>
      </c>
      <c r="G170" s="285" t="s">
        <v>90</v>
      </c>
      <c r="H170" s="285" t="s">
        <v>90</v>
      </c>
      <c r="I170" s="285" t="s">
        <v>112</v>
      </c>
      <c r="J170" s="285" t="s">
        <v>112</v>
      </c>
    </row>
    <row r="171" spans="2:10" s="28" customFormat="1" ht="15">
      <c r="B171" s="285" t="s">
        <v>1047</v>
      </c>
      <c r="C171" s="285" t="s">
        <v>1050</v>
      </c>
      <c r="D171" s="285" t="s">
        <v>1047</v>
      </c>
      <c r="E171" s="285" t="s">
        <v>357</v>
      </c>
      <c r="F171" s="285" t="s">
        <v>90</v>
      </c>
      <c r="G171" s="285" t="s">
        <v>90</v>
      </c>
      <c r="H171" s="285" t="s">
        <v>90</v>
      </c>
      <c r="I171" s="285" t="s">
        <v>112</v>
      </c>
      <c r="J171" s="285" t="s">
        <v>112</v>
      </c>
    </row>
    <row r="172" spans="2:10" s="28" customFormat="1" ht="15">
      <c r="B172" s="285" t="s">
        <v>1286</v>
      </c>
      <c r="C172" s="285" t="s">
        <v>1291</v>
      </c>
      <c r="D172" s="285" t="s">
        <v>1286</v>
      </c>
      <c r="E172" s="285" t="s">
        <v>357</v>
      </c>
      <c r="F172" s="285" t="s">
        <v>90</v>
      </c>
      <c r="G172" s="285" t="s">
        <v>90</v>
      </c>
      <c r="H172" s="285" t="s">
        <v>90</v>
      </c>
      <c r="I172" s="285" t="s">
        <v>112</v>
      </c>
      <c r="J172" s="285" t="s">
        <v>112</v>
      </c>
    </row>
    <row r="173" spans="2:10" s="28" customFormat="1" ht="15">
      <c r="B173" s="285" t="s">
        <v>971</v>
      </c>
      <c r="C173" s="285" t="s">
        <v>973</v>
      </c>
      <c r="D173" s="285" t="s">
        <v>971</v>
      </c>
      <c r="E173" s="285" t="s">
        <v>357</v>
      </c>
      <c r="F173" s="285" t="s">
        <v>90</v>
      </c>
      <c r="G173" s="285" t="s">
        <v>90</v>
      </c>
      <c r="H173" s="285" t="s">
        <v>90</v>
      </c>
      <c r="I173" s="285" t="s">
        <v>112</v>
      </c>
      <c r="J173" s="285" t="s">
        <v>112</v>
      </c>
    </row>
    <row r="174" spans="2:10" s="28" customFormat="1" ht="15">
      <c r="B174" s="285" t="s">
        <v>766</v>
      </c>
      <c r="C174" s="285" t="s">
        <v>769</v>
      </c>
      <c r="D174" s="285" t="s">
        <v>766</v>
      </c>
      <c r="E174" s="285" t="s">
        <v>357</v>
      </c>
      <c r="F174" s="285" t="s">
        <v>90</v>
      </c>
      <c r="G174" s="285" t="s">
        <v>90</v>
      </c>
      <c r="H174" s="285" t="s">
        <v>90</v>
      </c>
      <c r="I174" s="285" t="s">
        <v>112</v>
      </c>
      <c r="J174" s="285" t="s">
        <v>112</v>
      </c>
    </row>
    <row r="175" spans="2:10" s="28" customFormat="1" ht="15">
      <c r="B175" s="285" t="s">
        <v>1214</v>
      </c>
      <c r="C175" s="285" t="s">
        <v>1215</v>
      </c>
      <c r="D175" s="285" t="s">
        <v>1214</v>
      </c>
      <c r="E175" s="285" t="s">
        <v>357</v>
      </c>
      <c r="F175" s="285" t="s">
        <v>90</v>
      </c>
      <c r="G175" s="285" t="s">
        <v>90</v>
      </c>
      <c r="H175" s="285" t="s">
        <v>90</v>
      </c>
      <c r="I175" s="285" t="s">
        <v>112</v>
      </c>
      <c r="J175" s="285" t="s">
        <v>112</v>
      </c>
    </row>
    <row r="176" spans="2:10" s="28" customFormat="1" ht="15">
      <c r="B176" s="285" t="s">
        <v>1214</v>
      </c>
      <c r="C176" s="285" t="s">
        <v>1216</v>
      </c>
      <c r="D176" s="285" t="s">
        <v>1214</v>
      </c>
      <c r="E176" s="285" t="s">
        <v>357</v>
      </c>
      <c r="F176" s="285" t="s">
        <v>90</v>
      </c>
      <c r="G176" s="285" t="s">
        <v>90</v>
      </c>
      <c r="H176" s="285" t="s">
        <v>90</v>
      </c>
      <c r="I176" s="285" t="s">
        <v>112</v>
      </c>
      <c r="J176" s="285" t="s">
        <v>112</v>
      </c>
    </row>
    <row r="177" spans="2:10" s="28" customFormat="1" ht="15">
      <c r="B177" s="285" t="s">
        <v>585</v>
      </c>
      <c r="C177" s="285" t="s">
        <v>586</v>
      </c>
      <c r="D177" s="285" t="s">
        <v>585</v>
      </c>
      <c r="E177" s="285" t="s">
        <v>357</v>
      </c>
      <c r="F177" s="285" t="s">
        <v>90</v>
      </c>
      <c r="G177" s="285" t="s">
        <v>90</v>
      </c>
      <c r="H177" s="285" t="s">
        <v>90</v>
      </c>
      <c r="I177" s="285" t="s">
        <v>112</v>
      </c>
      <c r="J177" s="285" t="s">
        <v>112</v>
      </c>
    </row>
    <row r="178" spans="2:10" s="28" customFormat="1" ht="15">
      <c r="B178" s="285" t="s">
        <v>915</v>
      </c>
      <c r="C178" s="285" t="s">
        <v>919</v>
      </c>
      <c r="D178" s="285" t="s">
        <v>915</v>
      </c>
      <c r="E178" s="285" t="s">
        <v>357</v>
      </c>
      <c r="F178" s="285" t="s">
        <v>90</v>
      </c>
      <c r="G178" s="285" t="s">
        <v>90</v>
      </c>
      <c r="H178" s="285" t="s">
        <v>90</v>
      </c>
      <c r="I178" s="285" t="s">
        <v>112</v>
      </c>
      <c r="J178" s="285" t="s">
        <v>112</v>
      </c>
    </row>
    <row r="179" spans="2:10" s="28" customFormat="1" ht="15">
      <c r="B179" s="285" t="s">
        <v>650</v>
      </c>
      <c r="C179" s="285" t="s">
        <v>651</v>
      </c>
      <c r="D179" s="285" t="s">
        <v>650</v>
      </c>
      <c r="E179" s="285" t="s">
        <v>357</v>
      </c>
      <c r="F179" s="285" t="s">
        <v>90</v>
      </c>
      <c r="G179" s="285" t="s">
        <v>90</v>
      </c>
      <c r="H179" s="285" t="s">
        <v>90</v>
      </c>
      <c r="I179" s="285" t="s">
        <v>112</v>
      </c>
      <c r="J179" s="285" t="s">
        <v>112</v>
      </c>
    </row>
    <row r="180" spans="2:10" s="28" customFormat="1" ht="15">
      <c r="B180" s="285" t="s">
        <v>1010</v>
      </c>
      <c r="C180" s="285" t="s">
        <v>1014</v>
      </c>
      <c r="D180" s="285" t="s">
        <v>1010</v>
      </c>
      <c r="E180" s="285" t="s">
        <v>357</v>
      </c>
      <c r="F180" s="285" t="s">
        <v>90</v>
      </c>
      <c r="G180" s="285" t="s">
        <v>90</v>
      </c>
      <c r="H180" s="285" t="s">
        <v>90</v>
      </c>
      <c r="I180" s="285" t="s">
        <v>112</v>
      </c>
      <c r="J180" s="285" t="s">
        <v>112</v>
      </c>
    </row>
    <row r="181" spans="2:10" s="28" customFormat="1" ht="15">
      <c r="B181" s="285" t="s">
        <v>1246</v>
      </c>
      <c r="C181" s="285" t="s">
        <v>1247</v>
      </c>
      <c r="D181" s="285" t="s">
        <v>1246</v>
      </c>
      <c r="E181" s="285" t="s">
        <v>357</v>
      </c>
      <c r="F181" s="285" t="s">
        <v>90</v>
      </c>
      <c r="G181" s="285" t="s">
        <v>90</v>
      </c>
      <c r="H181" s="285" t="s">
        <v>90</v>
      </c>
      <c r="I181" s="285" t="s">
        <v>112</v>
      </c>
      <c r="J181" s="285" t="s">
        <v>112</v>
      </c>
    </row>
    <row r="182" spans="2:10" s="28" customFormat="1" ht="15">
      <c r="B182" s="285" t="s">
        <v>780</v>
      </c>
      <c r="C182" s="285" t="s">
        <v>783</v>
      </c>
      <c r="D182" s="285" t="s">
        <v>780</v>
      </c>
      <c r="E182" s="285" t="s">
        <v>357</v>
      </c>
      <c r="F182" s="285" t="s">
        <v>90</v>
      </c>
      <c r="G182" s="285" t="s">
        <v>90</v>
      </c>
      <c r="H182" s="285" t="s">
        <v>90</v>
      </c>
      <c r="I182" s="285" t="s">
        <v>112</v>
      </c>
      <c r="J182" s="285" t="s">
        <v>112</v>
      </c>
    </row>
    <row r="183" spans="2:10" s="28" customFormat="1" ht="15">
      <c r="B183" s="285" t="s">
        <v>975</v>
      </c>
      <c r="C183" s="285" t="s">
        <v>977</v>
      </c>
      <c r="D183" s="285" t="s">
        <v>975</v>
      </c>
      <c r="E183" s="285" t="s">
        <v>357</v>
      </c>
      <c r="F183" s="285" t="s">
        <v>90</v>
      </c>
      <c r="G183" s="285" t="s">
        <v>90</v>
      </c>
      <c r="H183" s="285" t="s">
        <v>90</v>
      </c>
      <c r="I183" s="285" t="s">
        <v>112</v>
      </c>
      <c r="J183" s="285" t="s">
        <v>112</v>
      </c>
    </row>
    <row r="184" spans="2:10" s="28" customFormat="1" ht="15">
      <c r="B184" s="285" t="s">
        <v>985</v>
      </c>
      <c r="C184" s="285" t="s">
        <v>986</v>
      </c>
      <c r="D184" s="285" t="s">
        <v>985</v>
      </c>
      <c r="E184" s="285" t="s">
        <v>357</v>
      </c>
      <c r="F184" s="285" t="s">
        <v>90</v>
      </c>
      <c r="G184" s="285" t="s">
        <v>90</v>
      </c>
      <c r="H184" s="285" t="s">
        <v>90</v>
      </c>
      <c r="I184" s="285" t="s">
        <v>112</v>
      </c>
      <c r="J184" s="285" t="s">
        <v>112</v>
      </c>
    </row>
    <row r="185" spans="2:10" s="28" customFormat="1" ht="15">
      <c r="B185" s="285" t="s">
        <v>1047</v>
      </c>
      <c r="C185" s="285" t="s">
        <v>1051</v>
      </c>
      <c r="D185" s="285" t="s">
        <v>1047</v>
      </c>
      <c r="E185" s="285" t="s">
        <v>357</v>
      </c>
      <c r="F185" s="285" t="s">
        <v>90</v>
      </c>
      <c r="G185" s="285" t="s">
        <v>90</v>
      </c>
      <c r="H185" s="285" t="s">
        <v>90</v>
      </c>
      <c r="I185" s="285" t="s">
        <v>112</v>
      </c>
      <c r="J185" s="285" t="s">
        <v>112</v>
      </c>
    </row>
    <row r="186" spans="2:10" s="28" customFormat="1" ht="15">
      <c r="B186" s="285" t="s">
        <v>585</v>
      </c>
      <c r="C186" s="285" t="s">
        <v>587</v>
      </c>
      <c r="D186" s="285" t="s">
        <v>585</v>
      </c>
      <c r="E186" s="285" t="s">
        <v>357</v>
      </c>
      <c r="F186" s="285" t="s">
        <v>90</v>
      </c>
      <c r="G186" s="285" t="s">
        <v>90</v>
      </c>
      <c r="H186" s="285" t="s">
        <v>90</v>
      </c>
      <c r="I186" s="285" t="s">
        <v>112</v>
      </c>
      <c r="J186" s="285" t="s">
        <v>112</v>
      </c>
    </row>
    <row r="187" spans="2:10" s="28" customFormat="1" ht="15">
      <c r="B187" s="285" t="s">
        <v>1128</v>
      </c>
      <c r="C187" s="285" t="s">
        <v>1136</v>
      </c>
      <c r="D187" s="285" t="s">
        <v>1128</v>
      </c>
      <c r="E187" s="285" t="s">
        <v>357</v>
      </c>
      <c r="F187" s="285" t="s">
        <v>90</v>
      </c>
      <c r="G187" s="285" t="s">
        <v>90</v>
      </c>
      <c r="H187" s="285" t="s">
        <v>90</v>
      </c>
      <c r="I187" s="285" t="s">
        <v>112</v>
      </c>
      <c r="J187" s="285" t="s">
        <v>112</v>
      </c>
    </row>
    <row r="188" spans="2:10" s="28" customFormat="1" ht="15">
      <c r="B188" s="285" t="s">
        <v>915</v>
      </c>
      <c r="C188" s="285" t="s">
        <v>920</v>
      </c>
      <c r="D188" s="285" t="s">
        <v>915</v>
      </c>
      <c r="E188" s="285" t="s">
        <v>357</v>
      </c>
      <c r="F188" s="285" t="s">
        <v>90</v>
      </c>
      <c r="G188" s="285" t="s">
        <v>90</v>
      </c>
      <c r="H188" s="285" t="s">
        <v>90</v>
      </c>
      <c r="I188" s="285" t="s">
        <v>112</v>
      </c>
      <c r="J188" s="285" t="s">
        <v>112</v>
      </c>
    </row>
    <row r="189" spans="2:10" s="28" customFormat="1" ht="15">
      <c r="B189" s="285" t="s">
        <v>1286</v>
      </c>
      <c r="C189" s="285" t="s">
        <v>1292</v>
      </c>
      <c r="D189" s="285" t="s">
        <v>1286</v>
      </c>
      <c r="E189" s="285" t="s">
        <v>357</v>
      </c>
      <c r="F189" s="285" t="s">
        <v>90</v>
      </c>
      <c r="G189" s="285" t="s">
        <v>90</v>
      </c>
      <c r="H189" s="285" t="s">
        <v>90</v>
      </c>
      <c r="I189" s="285" t="s">
        <v>112</v>
      </c>
      <c r="J189" s="285" t="s">
        <v>112</v>
      </c>
    </row>
    <row r="190" spans="2:10" s="28" customFormat="1" ht="15">
      <c r="B190" s="285" t="s">
        <v>585</v>
      </c>
      <c r="C190" s="285" t="s">
        <v>588</v>
      </c>
      <c r="D190" s="285" t="s">
        <v>585</v>
      </c>
      <c r="E190" s="285" t="s">
        <v>357</v>
      </c>
      <c r="F190" s="285" t="s">
        <v>90</v>
      </c>
      <c r="G190" s="285" t="s">
        <v>90</v>
      </c>
      <c r="H190" s="285" t="s">
        <v>90</v>
      </c>
      <c r="I190" s="285" t="s">
        <v>112</v>
      </c>
      <c r="J190" s="285" t="s">
        <v>112</v>
      </c>
    </row>
    <row r="191" spans="2:10" s="28" customFormat="1" ht="15">
      <c r="B191" s="285" t="s">
        <v>1168</v>
      </c>
      <c r="C191" s="285" t="s">
        <v>1169</v>
      </c>
      <c r="D191" s="285" t="s">
        <v>1168</v>
      </c>
      <c r="E191" s="285" t="s">
        <v>357</v>
      </c>
      <c r="F191" s="285" t="s">
        <v>90</v>
      </c>
      <c r="G191" s="285" t="s">
        <v>90</v>
      </c>
      <c r="H191" s="285" t="s">
        <v>90</v>
      </c>
      <c r="I191" s="285" t="s">
        <v>112</v>
      </c>
      <c r="J191" s="285" t="s">
        <v>112</v>
      </c>
    </row>
    <row r="192" spans="2:10" s="28" customFormat="1" ht="15">
      <c r="B192" s="285" t="s">
        <v>1066</v>
      </c>
      <c r="C192" s="285" t="s">
        <v>1067</v>
      </c>
      <c r="D192" s="285" t="s">
        <v>1066</v>
      </c>
      <c r="E192" s="285" t="s">
        <v>357</v>
      </c>
      <c r="F192" s="285" t="s">
        <v>90</v>
      </c>
      <c r="G192" s="285" t="s">
        <v>90</v>
      </c>
      <c r="H192" s="285" t="s">
        <v>90</v>
      </c>
      <c r="I192" s="285" t="s">
        <v>112</v>
      </c>
      <c r="J192" s="285" t="s">
        <v>112</v>
      </c>
    </row>
    <row r="193" spans="2:10" s="28" customFormat="1" ht="15">
      <c r="B193" s="285" t="s">
        <v>1112</v>
      </c>
      <c r="C193" s="285" t="s">
        <v>1114</v>
      </c>
      <c r="D193" s="285" t="s">
        <v>1112</v>
      </c>
      <c r="E193" s="285" t="s">
        <v>357</v>
      </c>
      <c r="F193" s="285" t="s">
        <v>90</v>
      </c>
      <c r="G193" s="285" t="s">
        <v>90</v>
      </c>
      <c r="H193" s="285" t="s">
        <v>90</v>
      </c>
      <c r="I193" s="285" t="s">
        <v>112</v>
      </c>
      <c r="J193" s="285" t="s">
        <v>112</v>
      </c>
    </row>
    <row r="194" spans="2:10" s="28" customFormat="1" ht="15">
      <c r="B194" s="285" t="s">
        <v>1195</v>
      </c>
      <c r="C194" s="285" t="s">
        <v>1196</v>
      </c>
      <c r="D194" s="285" t="s">
        <v>1195</v>
      </c>
      <c r="E194" s="285" t="s">
        <v>357</v>
      </c>
      <c r="F194" s="285" t="s">
        <v>90</v>
      </c>
      <c r="G194" s="285" t="s">
        <v>90</v>
      </c>
      <c r="H194" s="285" t="s">
        <v>90</v>
      </c>
      <c r="I194" s="285" t="s">
        <v>112</v>
      </c>
      <c r="J194" s="285" t="s">
        <v>112</v>
      </c>
    </row>
    <row r="195" spans="2:10" s="28" customFormat="1" ht="15">
      <c r="B195" s="285" t="s">
        <v>1195</v>
      </c>
      <c r="C195" s="285" t="s">
        <v>1197</v>
      </c>
      <c r="D195" s="285" t="s">
        <v>1195</v>
      </c>
      <c r="E195" s="285" t="s">
        <v>357</v>
      </c>
      <c r="F195" s="285" t="s">
        <v>90</v>
      </c>
      <c r="G195" s="285" t="s">
        <v>90</v>
      </c>
      <c r="H195" s="285" t="s">
        <v>90</v>
      </c>
      <c r="I195" s="285" t="s">
        <v>112</v>
      </c>
      <c r="J195" s="285" t="s">
        <v>112</v>
      </c>
    </row>
    <row r="196" spans="2:10" s="28" customFormat="1" ht="15">
      <c r="B196" s="285" t="s">
        <v>975</v>
      </c>
      <c r="C196" s="285" t="s">
        <v>978</v>
      </c>
      <c r="D196" s="285" t="s">
        <v>975</v>
      </c>
      <c r="E196" s="285" t="s">
        <v>357</v>
      </c>
      <c r="F196" s="285" t="s">
        <v>90</v>
      </c>
      <c r="G196" s="285" t="s">
        <v>90</v>
      </c>
      <c r="H196" s="285" t="s">
        <v>90</v>
      </c>
      <c r="I196" s="285" t="s">
        <v>112</v>
      </c>
      <c r="J196" s="285" t="s">
        <v>112</v>
      </c>
    </row>
    <row r="197" spans="2:10" s="28" customFormat="1" ht="15">
      <c r="B197" s="285" t="s">
        <v>1326</v>
      </c>
      <c r="C197" s="285" t="s">
        <v>1328</v>
      </c>
      <c r="D197" s="285" t="s">
        <v>1326</v>
      </c>
      <c r="E197" s="285" t="s">
        <v>357</v>
      </c>
      <c r="F197" s="285" t="s">
        <v>90</v>
      </c>
      <c r="G197" s="285" t="s">
        <v>90</v>
      </c>
      <c r="H197" s="285" t="s">
        <v>90</v>
      </c>
      <c r="I197" s="285" t="s">
        <v>112</v>
      </c>
      <c r="J197" s="285" t="s">
        <v>112</v>
      </c>
    </row>
    <row r="198" spans="2:10" s="28" customFormat="1" ht="15">
      <c r="B198" s="285" t="s">
        <v>885</v>
      </c>
      <c r="C198" s="285" t="s">
        <v>886</v>
      </c>
      <c r="D198" s="285" t="s">
        <v>885</v>
      </c>
      <c r="E198" s="285" t="s">
        <v>357</v>
      </c>
      <c r="F198" s="285" t="s">
        <v>90</v>
      </c>
      <c r="G198" s="285" t="s">
        <v>90</v>
      </c>
      <c r="H198" s="285" t="s">
        <v>90</v>
      </c>
      <c r="I198" s="285" t="s">
        <v>112</v>
      </c>
      <c r="J198" s="285" t="s">
        <v>112</v>
      </c>
    </row>
    <row r="199" spans="2:10" s="28" customFormat="1" ht="15">
      <c r="B199" s="285" t="s">
        <v>798</v>
      </c>
      <c r="C199" s="285" t="s">
        <v>803</v>
      </c>
      <c r="D199" s="285" t="s">
        <v>798</v>
      </c>
      <c r="E199" s="285" t="s">
        <v>357</v>
      </c>
      <c r="F199" s="285" t="s">
        <v>90</v>
      </c>
      <c r="G199" s="285" t="s">
        <v>90</v>
      </c>
      <c r="H199" s="285" t="s">
        <v>90</v>
      </c>
      <c r="I199" s="285" t="s">
        <v>112</v>
      </c>
      <c r="J199" s="285" t="s">
        <v>112</v>
      </c>
    </row>
    <row r="200" spans="2:10" s="28" customFormat="1" ht="15">
      <c r="B200" s="285" t="s">
        <v>539</v>
      </c>
      <c r="C200" s="285" t="s">
        <v>541</v>
      </c>
      <c r="D200" s="285" t="s">
        <v>539</v>
      </c>
      <c r="E200" s="285" t="s">
        <v>357</v>
      </c>
      <c r="F200" s="285" t="s">
        <v>90</v>
      </c>
      <c r="G200" s="285" t="s">
        <v>90</v>
      </c>
      <c r="H200" s="285" t="s">
        <v>90</v>
      </c>
      <c r="I200" s="285" t="s">
        <v>112</v>
      </c>
      <c r="J200" s="285" t="s">
        <v>112</v>
      </c>
    </row>
    <row r="201" spans="2:10" s="28" customFormat="1" ht="15">
      <c r="B201" s="285" t="s">
        <v>585</v>
      </c>
      <c r="C201" s="285" t="s">
        <v>589</v>
      </c>
      <c r="D201" s="285" t="s">
        <v>585</v>
      </c>
      <c r="E201" s="285" t="s">
        <v>357</v>
      </c>
      <c r="F201" s="285" t="s">
        <v>90</v>
      </c>
      <c r="G201" s="285" t="s">
        <v>90</v>
      </c>
      <c r="H201" s="285" t="s">
        <v>90</v>
      </c>
      <c r="I201" s="285" t="s">
        <v>112</v>
      </c>
      <c r="J201" s="285" t="s">
        <v>112</v>
      </c>
    </row>
    <row r="202" spans="2:10" s="28" customFormat="1" ht="15">
      <c r="B202" s="285" t="s">
        <v>1248</v>
      </c>
      <c r="C202" s="285" t="s">
        <v>1249</v>
      </c>
      <c r="D202" s="285" t="s">
        <v>1248</v>
      </c>
      <c r="E202" s="285" t="s">
        <v>357</v>
      </c>
      <c r="F202" s="285" t="s">
        <v>90</v>
      </c>
      <c r="G202" s="285" t="s">
        <v>90</v>
      </c>
      <c r="H202" s="285" t="s">
        <v>90</v>
      </c>
      <c r="I202" s="285" t="s">
        <v>112</v>
      </c>
      <c r="J202" s="285" t="s">
        <v>112</v>
      </c>
    </row>
    <row r="203" spans="2:10" s="28" customFormat="1" ht="15">
      <c r="B203" s="285" t="s">
        <v>1128</v>
      </c>
      <c r="C203" s="285" t="s">
        <v>1137</v>
      </c>
      <c r="D203" s="285" t="s">
        <v>1128</v>
      </c>
      <c r="E203" s="285" t="s">
        <v>357</v>
      </c>
      <c r="F203" s="285" t="s">
        <v>90</v>
      </c>
      <c r="G203" s="285" t="s">
        <v>90</v>
      </c>
      <c r="H203" s="285" t="s">
        <v>90</v>
      </c>
      <c r="I203" s="285" t="s">
        <v>112</v>
      </c>
      <c r="J203" s="285" t="s">
        <v>112</v>
      </c>
    </row>
    <row r="204" spans="2:10" s="28" customFormat="1" ht="15">
      <c r="B204" s="285" t="s">
        <v>1280</v>
      </c>
      <c r="C204" s="285" t="s">
        <v>1281</v>
      </c>
      <c r="D204" s="285" t="s">
        <v>1280</v>
      </c>
      <c r="E204" s="285" t="s">
        <v>357</v>
      </c>
      <c r="F204" s="285" t="s">
        <v>90</v>
      </c>
      <c r="G204" s="285" t="s">
        <v>90</v>
      </c>
      <c r="H204" s="285" t="s">
        <v>90</v>
      </c>
      <c r="I204" s="285" t="s">
        <v>112</v>
      </c>
      <c r="J204" s="285" t="s">
        <v>112</v>
      </c>
    </row>
    <row r="205" spans="2:10" s="28" customFormat="1" ht="15">
      <c r="B205" s="285" t="s">
        <v>915</v>
      </c>
      <c r="C205" s="285" t="s">
        <v>921</v>
      </c>
      <c r="D205" s="285" t="s">
        <v>915</v>
      </c>
      <c r="E205" s="285" t="s">
        <v>357</v>
      </c>
      <c r="F205" s="285" t="s">
        <v>90</v>
      </c>
      <c r="G205" s="285" t="s">
        <v>90</v>
      </c>
      <c r="H205" s="285" t="s">
        <v>90</v>
      </c>
      <c r="I205" s="285" t="s">
        <v>112</v>
      </c>
      <c r="J205" s="285" t="s">
        <v>112</v>
      </c>
    </row>
    <row r="206" spans="2:10" s="28" customFormat="1" ht="15">
      <c r="B206" s="285" t="s">
        <v>1180</v>
      </c>
      <c r="C206" s="285" t="s">
        <v>1182</v>
      </c>
      <c r="D206" s="285" t="s">
        <v>1180</v>
      </c>
      <c r="E206" s="285" t="s">
        <v>357</v>
      </c>
      <c r="F206" s="285" t="s">
        <v>90</v>
      </c>
      <c r="G206" s="285" t="s">
        <v>90</v>
      </c>
      <c r="H206" s="285" t="s">
        <v>90</v>
      </c>
      <c r="I206" s="285" t="s">
        <v>112</v>
      </c>
      <c r="J206" s="285" t="s">
        <v>112</v>
      </c>
    </row>
    <row r="207" spans="2:10" s="28" customFormat="1" ht="15">
      <c r="B207" s="285" t="s">
        <v>606</v>
      </c>
      <c r="C207" s="285" t="s">
        <v>607</v>
      </c>
      <c r="D207" s="285" t="s">
        <v>606</v>
      </c>
      <c r="E207" s="285" t="s">
        <v>357</v>
      </c>
      <c r="F207" s="285" t="s">
        <v>90</v>
      </c>
      <c r="G207" s="285" t="s">
        <v>90</v>
      </c>
      <c r="H207" s="285" t="s">
        <v>90</v>
      </c>
      <c r="I207" s="285" t="s">
        <v>112</v>
      </c>
      <c r="J207" s="285" t="s">
        <v>112</v>
      </c>
    </row>
    <row r="208" spans="2:10" s="28" customFormat="1" ht="15">
      <c r="B208" s="285" t="s">
        <v>1100</v>
      </c>
      <c r="C208" s="285" t="s">
        <v>1101</v>
      </c>
      <c r="D208" s="285" t="s">
        <v>1100</v>
      </c>
      <c r="E208" s="285" t="s">
        <v>357</v>
      </c>
      <c r="F208" s="285" t="s">
        <v>90</v>
      </c>
      <c r="G208" s="285" t="s">
        <v>90</v>
      </c>
      <c r="H208" s="285" t="s">
        <v>90</v>
      </c>
      <c r="I208" s="285" t="s">
        <v>112</v>
      </c>
      <c r="J208" s="285" t="s">
        <v>112</v>
      </c>
    </row>
    <row r="209" spans="2:10" s="28" customFormat="1" ht="15">
      <c r="B209" s="285" t="s">
        <v>1128</v>
      </c>
      <c r="C209" s="285" t="s">
        <v>1138</v>
      </c>
      <c r="D209" s="285" t="s">
        <v>1128</v>
      </c>
      <c r="E209" s="285" t="s">
        <v>357</v>
      </c>
      <c r="F209" s="285" t="s">
        <v>90</v>
      </c>
      <c r="G209" s="285" t="s">
        <v>90</v>
      </c>
      <c r="H209" s="285" t="s">
        <v>90</v>
      </c>
      <c r="I209" s="285" t="s">
        <v>112</v>
      </c>
      <c r="J209" s="285" t="s">
        <v>112</v>
      </c>
    </row>
    <row r="210" spans="2:10" s="28" customFormat="1" ht="15">
      <c r="B210" s="285" t="s">
        <v>1083</v>
      </c>
      <c r="C210" s="285" t="s">
        <v>1085</v>
      </c>
      <c r="D210" s="285" t="s">
        <v>1083</v>
      </c>
      <c r="E210" s="285" t="s">
        <v>357</v>
      </c>
      <c r="F210" s="285" t="s">
        <v>90</v>
      </c>
      <c r="G210" s="285" t="s">
        <v>90</v>
      </c>
      <c r="H210" s="285" t="s">
        <v>90</v>
      </c>
      <c r="I210" s="285" t="s">
        <v>112</v>
      </c>
      <c r="J210" s="285" t="s">
        <v>112</v>
      </c>
    </row>
    <row r="211" spans="2:10" s="28" customFormat="1" ht="15">
      <c r="B211" s="285" t="s">
        <v>873</v>
      </c>
      <c r="C211" s="285" t="s">
        <v>876</v>
      </c>
      <c r="D211" s="285" t="s">
        <v>873</v>
      </c>
      <c r="E211" s="285" t="s">
        <v>357</v>
      </c>
      <c r="F211" s="285" t="s">
        <v>90</v>
      </c>
      <c r="G211" s="285" t="s">
        <v>90</v>
      </c>
      <c r="H211" s="285" t="s">
        <v>90</v>
      </c>
      <c r="I211" s="285" t="s">
        <v>112</v>
      </c>
      <c r="J211" s="285" t="s">
        <v>112</v>
      </c>
    </row>
    <row r="212" spans="2:10" s="28" customFormat="1" ht="15">
      <c r="B212" s="285" t="s">
        <v>891</v>
      </c>
      <c r="C212" s="285" t="s">
        <v>892</v>
      </c>
      <c r="D212" s="285" t="s">
        <v>891</v>
      </c>
      <c r="E212" s="285" t="s">
        <v>357</v>
      </c>
      <c r="F212" s="285" t="s">
        <v>90</v>
      </c>
      <c r="G212" s="285" t="s">
        <v>90</v>
      </c>
      <c r="H212" s="285" t="s">
        <v>90</v>
      </c>
      <c r="I212" s="285" t="s">
        <v>112</v>
      </c>
      <c r="J212" s="285" t="s">
        <v>112</v>
      </c>
    </row>
    <row r="213" spans="2:10" s="28" customFormat="1" ht="15">
      <c r="B213" s="285" t="s">
        <v>1128</v>
      </c>
      <c r="C213" s="285" t="s">
        <v>1139</v>
      </c>
      <c r="D213" s="285" t="s">
        <v>1128</v>
      </c>
      <c r="E213" s="285" t="s">
        <v>357</v>
      </c>
      <c r="F213" s="285" t="s">
        <v>90</v>
      </c>
      <c r="G213" s="285" t="s">
        <v>90</v>
      </c>
      <c r="H213" s="285" t="s">
        <v>90</v>
      </c>
      <c r="I213" s="285" t="s">
        <v>112</v>
      </c>
      <c r="J213" s="285" t="s">
        <v>112</v>
      </c>
    </row>
    <row r="214" spans="2:10" s="28" customFormat="1" ht="15">
      <c r="B214" s="285" t="s">
        <v>780</v>
      </c>
      <c r="C214" s="285" t="s">
        <v>784</v>
      </c>
      <c r="D214" s="285" t="s">
        <v>780</v>
      </c>
      <c r="E214" s="285" t="s">
        <v>357</v>
      </c>
      <c r="F214" s="285" t="s">
        <v>90</v>
      </c>
      <c r="G214" s="285" t="s">
        <v>90</v>
      </c>
      <c r="H214" s="285" t="s">
        <v>90</v>
      </c>
      <c r="I214" s="285" t="s">
        <v>112</v>
      </c>
      <c r="J214" s="285" t="s">
        <v>112</v>
      </c>
    </row>
    <row r="215" spans="2:10" s="28" customFormat="1" ht="15">
      <c r="B215" s="285" t="s">
        <v>561</v>
      </c>
      <c r="C215" s="285" t="s">
        <v>562</v>
      </c>
      <c r="D215" s="285" t="s">
        <v>561</v>
      </c>
      <c r="E215" s="285" t="s">
        <v>357</v>
      </c>
      <c r="F215" s="285" t="s">
        <v>90</v>
      </c>
      <c r="G215" s="285" t="s">
        <v>90</v>
      </c>
      <c r="H215" s="285" t="s">
        <v>90</v>
      </c>
      <c r="I215" s="285" t="s">
        <v>112</v>
      </c>
      <c r="J215" s="285" t="s">
        <v>112</v>
      </c>
    </row>
    <row r="216" spans="2:10" s="28" customFormat="1" ht="15">
      <c r="B216" s="285" t="s">
        <v>1286</v>
      </c>
      <c r="C216" s="285" t="s">
        <v>1293</v>
      </c>
      <c r="D216" s="285" t="s">
        <v>1286</v>
      </c>
      <c r="E216" s="285" t="s">
        <v>357</v>
      </c>
      <c r="F216" s="285" t="s">
        <v>90</v>
      </c>
      <c r="G216" s="285" t="s">
        <v>90</v>
      </c>
      <c r="H216" s="285" t="s">
        <v>90</v>
      </c>
      <c r="I216" s="285" t="s">
        <v>112</v>
      </c>
      <c r="J216" s="285" t="s">
        <v>112</v>
      </c>
    </row>
    <row r="217" spans="2:10" s="28" customFormat="1" ht="15">
      <c r="B217" s="285" t="s">
        <v>1117</v>
      </c>
      <c r="C217" s="285" t="s">
        <v>1119</v>
      </c>
      <c r="D217" s="285" t="s">
        <v>1117</v>
      </c>
      <c r="E217" s="285" t="s">
        <v>357</v>
      </c>
      <c r="F217" s="285" t="s">
        <v>90</v>
      </c>
      <c r="G217" s="285" t="s">
        <v>90</v>
      </c>
      <c r="H217" s="285" t="s">
        <v>90</v>
      </c>
      <c r="I217" s="285" t="s">
        <v>112</v>
      </c>
      <c r="J217" s="285" t="s">
        <v>112</v>
      </c>
    </row>
    <row r="218" spans="2:10" s="28" customFormat="1" ht="15">
      <c r="B218" s="285" t="s">
        <v>539</v>
      </c>
      <c r="C218" s="285" t="s">
        <v>542</v>
      </c>
      <c r="D218" s="285" t="s">
        <v>539</v>
      </c>
      <c r="E218" s="285" t="s">
        <v>357</v>
      </c>
      <c r="F218" s="285" t="s">
        <v>90</v>
      </c>
      <c r="G218" s="285" t="s">
        <v>90</v>
      </c>
      <c r="H218" s="285" t="s">
        <v>90</v>
      </c>
      <c r="I218" s="285" t="s">
        <v>112</v>
      </c>
      <c r="J218" s="285" t="s">
        <v>112</v>
      </c>
    </row>
    <row r="219" spans="2:10" s="28" customFormat="1" ht="15">
      <c r="B219" s="285" t="s">
        <v>539</v>
      </c>
      <c r="C219" s="285" t="s">
        <v>543</v>
      </c>
      <c r="D219" s="285" t="s">
        <v>539</v>
      </c>
      <c r="E219" s="285" t="s">
        <v>357</v>
      </c>
      <c r="F219" s="285" t="s">
        <v>90</v>
      </c>
      <c r="G219" s="285" t="s">
        <v>90</v>
      </c>
      <c r="H219" s="285" t="s">
        <v>90</v>
      </c>
      <c r="I219" s="285" t="s">
        <v>112</v>
      </c>
      <c r="J219" s="285" t="s">
        <v>112</v>
      </c>
    </row>
    <row r="220" spans="2:10" s="28" customFormat="1" ht="15">
      <c r="B220" s="285" t="s">
        <v>690</v>
      </c>
      <c r="C220" s="285" t="s">
        <v>691</v>
      </c>
      <c r="D220" s="285" t="s">
        <v>690</v>
      </c>
      <c r="E220" s="285" t="s">
        <v>357</v>
      </c>
      <c r="F220" s="285" t="s">
        <v>90</v>
      </c>
      <c r="G220" s="285" t="s">
        <v>90</v>
      </c>
      <c r="H220" s="285" t="s">
        <v>90</v>
      </c>
      <c r="I220" s="285" t="s">
        <v>112</v>
      </c>
      <c r="J220" s="285" t="s">
        <v>112</v>
      </c>
    </row>
    <row r="221" spans="2:10" s="28" customFormat="1" ht="15">
      <c r="B221" s="285" t="s">
        <v>1083</v>
      </c>
      <c r="C221" s="285" t="s">
        <v>1086</v>
      </c>
      <c r="D221" s="285" t="s">
        <v>1083</v>
      </c>
      <c r="E221" s="285" t="s">
        <v>357</v>
      </c>
      <c r="F221" s="285" t="s">
        <v>90</v>
      </c>
      <c r="G221" s="285" t="s">
        <v>90</v>
      </c>
      <c r="H221" s="285" t="s">
        <v>90</v>
      </c>
      <c r="I221" s="285" t="s">
        <v>112</v>
      </c>
      <c r="J221" s="285" t="s">
        <v>112</v>
      </c>
    </row>
    <row r="222" spans="2:10" s="28" customFormat="1" ht="15">
      <c r="B222" s="285" t="s">
        <v>1043</v>
      </c>
      <c r="C222" s="285" t="s">
        <v>1044</v>
      </c>
      <c r="D222" s="285" t="s">
        <v>1043</v>
      </c>
      <c r="E222" s="285" t="s">
        <v>357</v>
      </c>
      <c r="F222" s="285" t="s">
        <v>90</v>
      </c>
      <c r="G222" s="285" t="s">
        <v>90</v>
      </c>
      <c r="H222" s="285" t="s">
        <v>90</v>
      </c>
      <c r="I222" s="285" t="s">
        <v>112</v>
      </c>
      <c r="J222" s="285" t="s">
        <v>112</v>
      </c>
    </row>
    <row r="223" spans="2:10" s="28" customFormat="1" ht="15">
      <c r="B223" s="285" t="s">
        <v>1064</v>
      </c>
      <c r="C223" s="285" t="s">
        <v>1065</v>
      </c>
      <c r="D223" s="285" t="s">
        <v>1064</v>
      </c>
      <c r="E223" s="285" t="s">
        <v>357</v>
      </c>
      <c r="F223" s="285" t="s">
        <v>90</v>
      </c>
      <c r="G223" s="285" t="s">
        <v>90</v>
      </c>
      <c r="H223" s="285" t="s">
        <v>90</v>
      </c>
      <c r="I223" s="285" t="s">
        <v>112</v>
      </c>
      <c r="J223" s="285" t="s">
        <v>112</v>
      </c>
    </row>
    <row r="224" spans="2:10" s="28" customFormat="1" ht="15">
      <c r="B224" s="285" t="s">
        <v>967</v>
      </c>
      <c r="C224" s="285" t="s">
        <v>968</v>
      </c>
      <c r="D224" s="285" t="s">
        <v>967</v>
      </c>
      <c r="E224" s="285" t="s">
        <v>357</v>
      </c>
      <c r="F224" s="285" t="s">
        <v>90</v>
      </c>
      <c r="G224" s="285" t="s">
        <v>90</v>
      </c>
      <c r="H224" s="285" t="s">
        <v>90</v>
      </c>
      <c r="I224" s="285" t="s">
        <v>112</v>
      </c>
      <c r="J224" s="285" t="s">
        <v>112</v>
      </c>
    </row>
    <row r="225" spans="2:10" s="28" customFormat="1" ht="15">
      <c r="B225" s="285" t="s">
        <v>690</v>
      </c>
      <c r="C225" s="285" t="s">
        <v>692</v>
      </c>
      <c r="D225" s="285" t="s">
        <v>690</v>
      </c>
      <c r="E225" s="285" t="s">
        <v>357</v>
      </c>
      <c r="F225" s="285" t="s">
        <v>90</v>
      </c>
      <c r="G225" s="285" t="s">
        <v>90</v>
      </c>
      <c r="H225" s="285" t="s">
        <v>90</v>
      </c>
      <c r="I225" s="285" t="s">
        <v>112</v>
      </c>
      <c r="J225" s="285" t="s">
        <v>112</v>
      </c>
    </row>
    <row r="226" spans="2:10" s="28" customFormat="1" ht="15">
      <c r="B226" s="285" t="s">
        <v>1037</v>
      </c>
      <c r="C226" s="285" t="s">
        <v>1038</v>
      </c>
      <c r="D226" s="285" t="s">
        <v>1037</v>
      </c>
      <c r="E226" s="285" t="s">
        <v>357</v>
      </c>
      <c r="F226" s="285" t="s">
        <v>90</v>
      </c>
      <c r="G226" s="285" t="s">
        <v>90</v>
      </c>
      <c r="H226" s="285" t="s">
        <v>90</v>
      </c>
      <c r="I226" s="285" t="s">
        <v>112</v>
      </c>
      <c r="J226" s="285" t="s">
        <v>112</v>
      </c>
    </row>
    <row r="227" spans="2:10" s="28" customFormat="1" ht="15">
      <c r="B227" s="285" t="s">
        <v>690</v>
      </c>
      <c r="C227" s="285" t="s">
        <v>693</v>
      </c>
      <c r="D227" s="285" t="s">
        <v>690</v>
      </c>
      <c r="E227" s="285" t="s">
        <v>357</v>
      </c>
      <c r="F227" s="285" t="s">
        <v>90</v>
      </c>
      <c r="G227" s="285" t="s">
        <v>90</v>
      </c>
      <c r="H227" s="285" t="s">
        <v>90</v>
      </c>
      <c r="I227" s="285" t="s">
        <v>112</v>
      </c>
      <c r="J227" s="285" t="s">
        <v>112</v>
      </c>
    </row>
    <row r="228" spans="2:10" s="28" customFormat="1" ht="15">
      <c r="B228" s="285" t="s">
        <v>690</v>
      </c>
      <c r="C228" s="285" t="s">
        <v>694</v>
      </c>
      <c r="D228" s="285" t="s">
        <v>690</v>
      </c>
      <c r="E228" s="285" t="s">
        <v>357</v>
      </c>
      <c r="F228" s="285" t="s">
        <v>90</v>
      </c>
      <c r="G228" s="285" t="s">
        <v>90</v>
      </c>
      <c r="H228" s="285" t="s">
        <v>90</v>
      </c>
      <c r="I228" s="285" t="s">
        <v>112</v>
      </c>
      <c r="J228" s="285" t="s">
        <v>112</v>
      </c>
    </row>
    <row r="229" spans="2:10" s="28" customFormat="1" ht="15">
      <c r="B229" s="285" t="s">
        <v>1262</v>
      </c>
      <c r="C229" s="285" t="s">
        <v>1265</v>
      </c>
      <c r="D229" s="285" t="s">
        <v>1262</v>
      </c>
      <c r="E229" s="285" t="s">
        <v>357</v>
      </c>
      <c r="F229" s="285" t="s">
        <v>90</v>
      </c>
      <c r="G229" s="285" t="s">
        <v>90</v>
      </c>
      <c r="H229" s="285" t="s">
        <v>90</v>
      </c>
      <c r="I229" s="285" t="s">
        <v>112</v>
      </c>
      <c r="J229" s="285" t="s">
        <v>112</v>
      </c>
    </row>
    <row r="230" spans="2:10" s="28" customFormat="1" ht="15">
      <c r="B230" s="285" t="s">
        <v>1047</v>
      </c>
      <c r="C230" s="285" t="s">
        <v>1052</v>
      </c>
      <c r="D230" s="285" t="s">
        <v>1047</v>
      </c>
      <c r="E230" s="285" t="s">
        <v>357</v>
      </c>
      <c r="F230" s="285" t="s">
        <v>90</v>
      </c>
      <c r="G230" s="285" t="s">
        <v>90</v>
      </c>
      <c r="H230" s="285" t="s">
        <v>90</v>
      </c>
      <c r="I230" s="285" t="s">
        <v>112</v>
      </c>
      <c r="J230" s="285" t="s">
        <v>112</v>
      </c>
    </row>
    <row r="231" spans="2:10" s="28" customFormat="1" ht="15">
      <c r="B231" s="285" t="s">
        <v>1286</v>
      </c>
      <c r="C231" s="285" t="s">
        <v>1294</v>
      </c>
      <c r="D231" s="285" t="s">
        <v>1286</v>
      </c>
      <c r="E231" s="285" t="s">
        <v>357</v>
      </c>
      <c r="F231" s="285" t="s">
        <v>90</v>
      </c>
      <c r="G231" s="285" t="s">
        <v>90</v>
      </c>
      <c r="H231" s="285" t="s">
        <v>90</v>
      </c>
      <c r="I231" s="285" t="s">
        <v>112</v>
      </c>
      <c r="J231" s="285" t="s">
        <v>112</v>
      </c>
    </row>
    <row r="232" spans="2:10" s="28" customFormat="1" ht="15">
      <c r="B232" s="285" t="s">
        <v>883</v>
      </c>
      <c r="C232" s="285" t="s">
        <v>884</v>
      </c>
      <c r="D232" s="285" t="s">
        <v>883</v>
      </c>
      <c r="E232" s="285" t="s">
        <v>357</v>
      </c>
      <c r="F232" s="285" t="s">
        <v>90</v>
      </c>
      <c r="G232" s="285" t="s">
        <v>90</v>
      </c>
      <c r="H232" s="285" t="s">
        <v>90</v>
      </c>
      <c r="I232" s="285" t="s">
        <v>112</v>
      </c>
      <c r="J232" s="285" t="s">
        <v>112</v>
      </c>
    </row>
    <row r="233" spans="2:10" s="28" customFormat="1" ht="15">
      <c r="B233" s="285" t="s">
        <v>1117</v>
      </c>
      <c r="C233" s="285" t="s">
        <v>1120</v>
      </c>
      <c r="D233" s="285" t="s">
        <v>1117</v>
      </c>
      <c r="E233" s="285" t="s">
        <v>357</v>
      </c>
      <c r="F233" s="285" t="s">
        <v>90</v>
      </c>
      <c r="G233" s="285" t="s">
        <v>90</v>
      </c>
      <c r="H233" s="285" t="s">
        <v>90</v>
      </c>
      <c r="I233" s="285" t="s">
        <v>112</v>
      </c>
      <c r="J233" s="285" t="s">
        <v>112</v>
      </c>
    </row>
    <row r="234" spans="2:10" s="28" customFormat="1" ht="15">
      <c r="B234" s="285" t="s">
        <v>719</v>
      </c>
      <c r="C234" s="285" t="s">
        <v>720</v>
      </c>
      <c r="D234" s="285" t="s">
        <v>719</v>
      </c>
      <c r="E234" s="285" t="s">
        <v>357</v>
      </c>
      <c r="F234" s="285" t="s">
        <v>90</v>
      </c>
      <c r="G234" s="285" t="s">
        <v>90</v>
      </c>
      <c r="H234" s="285" t="s">
        <v>90</v>
      </c>
      <c r="I234" s="285" t="s">
        <v>112</v>
      </c>
      <c r="J234" s="285" t="s">
        <v>112</v>
      </c>
    </row>
    <row r="235" spans="2:10" s="28" customFormat="1" ht="15">
      <c r="B235" s="285" t="s">
        <v>1211</v>
      </c>
      <c r="C235" s="285" t="s">
        <v>1212</v>
      </c>
      <c r="D235" s="285" t="s">
        <v>1211</v>
      </c>
      <c r="E235" s="285" t="s">
        <v>357</v>
      </c>
      <c r="F235" s="285" t="s">
        <v>90</v>
      </c>
      <c r="G235" s="285" t="s">
        <v>90</v>
      </c>
      <c r="H235" s="285" t="s">
        <v>90</v>
      </c>
      <c r="I235" s="285" t="s">
        <v>112</v>
      </c>
      <c r="J235" s="285" t="s">
        <v>112</v>
      </c>
    </row>
    <row r="236" spans="2:10" s="28" customFormat="1" ht="15">
      <c r="B236" s="285" t="s">
        <v>1217</v>
      </c>
      <c r="C236" s="285" t="s">
        <v>1218</v>
      </c>
      <c r="D236" s="285" t="s">
        <v>1217</v>
      </c>
      <c r="E236" s="285" t="s">
        <v>357</v>
      </c>
      <c r="F236" s="285" t="s">
        <v>90</v>
      </c>
      <c r="G236" s="285" t="s">
        <v>90</v>
      </c>
      <c r="H236" s="285" t="s">
        <v>90</v>
      </c>
      <c r="I236" s="285" t="s">
        <v>112</v>
      </c>
      <c r="J236" s="285" t="s">
        <v>112</v>
      </c>
    </row>
    <row r="237" spans="2:10" s="28" customFormat="1" ht="15">
      <c r="B237" s="285" t="s">
        <v>926</v>
      </c>
      <c r="C237" s="285" t="s">
        <v>927</v>
      </c>
      <c r="D237" s="285" t="s">
        <v>926</v>
      </c>
      <c r="E237" s="285" t="s">
        <v>357</v>
      </c>
      <c r="F237" s="285" t="s">
        <v>90</v>
      </c>
      <c r="G237" s="285" t="s">
        <v>90</v>
      </c>
      <c r="H237" s="285" t="s">
        <v>90</v>
      </c>
      <c r="I237" s="285" t="s">
        <v>112</v>
      </c>
      <c r="J237" s="285" t="s">
        <v>112</v>
      </c>
    </row>
    <row r="238" spans="2:10" s="28" customFormat="1" ht="15">
      <c r="B238" s="285" t="s">
        <v>1217</v>
      </c>
      <c r="C238" s="285" t="s">
        <v>1219</v>
      </c>
      <c r="D238" s="285" t="s">
        <v>1217</v>
      </c>
      <c r="E238" s="285" t="s">
        <v>357</v>
      </c>
      <c r="F238" s="285" t="s">
        <v>90</v>
      </c>
      <c r="G238" s="285" t="s">
        <v>90</v>
      </c>
      <c r="H238" s="285" t="s">
        <v>90</v>
      </c>
      <c r="I238" s="285" t="s">
        <v>112</v>
      </c>
      <c r="J238" s="285" t="s">
        <v>112</v>
      </c>
    </row>
    <row r="239" spans="2:10" s="28" customFormat="1" ht="15">
      <c r="B239" s="285" t="s">
        <v>1326</v>
      </c>
      <c r="C239" s="285" t="s">
        <v>1329</v>
      </c>
      <c r="D239" s="285" t="s">
        <v>1326</v>
      </c>
      <c r="E239" s="285" t="s">
        <v>357</v>
      </c>
      <c r="F239" s="285" t="s">
        <v>90</v>
      </c>
      <c r="G239" s="285" t="s">
        <v>90</v>
      </c>
      <c r="H239" s="285" t="s">
        <v>90</v>
      </c>
      <c r="I239" s="285" t="s">
        <v>112</v>
      </c>
      <c r="J239" s="285" t="s">
        <v>112</v>
      </c>
    </row>
    <row r="240" spans="2:10" s="28" customFormat="1" ht="15">
      <c r="B240" s="285" t="s">
        <v>719</v>
      </c>
      <c r="C240" s="285" t="s">
        <v>721</v>
      </c>
      <c r="D240" s="285" t="s">
        <v>719</v>
      </c>
      <c r="E240" s="285" t="s">
        <v>357</v>
      </c>
      <c r="F240" s="285" t="s">
        <v>90</v>
      </c>
      <c r="G240" s="285" t="s">
        <v>90</v>
      </c>
      <c r="H240" s="285" t="s">
        <v>90</v>
      </c>
      <c r="I240" s="285" t="s">
        <v>112</v>
      </c>
      <c r="J240" s="285" t="s">
        <v>112</v>
      </c>
    </row>
    <row r="241" spans="2:10" s="28" customFormat="1" ht="15">
      <c r="B241" s="285" t="s">
        <v>798</v>
      </c>
      <c r="C241" s="285" t="s">
        <v>804</v>
      </c>
      <c r="D241" s="285" t="s">
        <v>798</v>
      </c>
      <c r="E241" s="285" t="s">
        <v>357</v>
      </c>
      <c r="F241" s="285" t="s">
        <v>90</v>
      </c>
      <c r="G241" s="285" t="s">
        <v>90</v>
      </c>
      <c r="H241" s="285" t="s">
        <v>90</v>
      </c>
      <c r="I241" s="285" t="s">
        <v>112</v>
      </c>
      <c r="J241" s="285" t="s">
        <v>112</v>
      </c>
    </row>
    <row r="242" spans="2:10" s="28" customFormat="1" ht="15">
      <c r="B242" s="285" t="s">
        <v>1006</v>
      </c>
      <c r="C242" s="285" t="s">
        <v>1007</v>
      </c>
      <c r="D242" s="285" t="s">
        <v>1006</v>
      </c>
      <c r="E242" s="285" t="s">
        <v>357</v>
      </c>
      <c r="F242" s="285" t="s">
        <v>90</v>
      </c>
      <c r="G242" s="285" t="s">
        <v>90</v>
      </c>
      <c r="H242" s="285" t="s">
        <v>90</v>
      </c>
      <c r="I242" s="285" t="s">
        <v>112</v>
      </c>
      <c r="J242" s="285" t="s">
        <v>112</v>
      </c>
    </row>
    <row r="243" spans="2:10" s="28" customFormat="1" ht="15">
      <c r="B243" s="285" t="s">
        <v>926</v>
      </c>
      <c r="C243" s="285" t="s">
        <v>928</v>
      </c>
      <c r="D243" s="285" t="s">
        <v>926</v>
      </c>
      <c r="E243" s="285" t="s">
        <v>357</v>
      </c>
      <c r="F243" s="285" t="s">
        <v>90</v>
      </c>
      <c r="G243" s="285" t="s">
        <v>90</v>
      </c>
      <c r="H243" s="285" t="s">
        <v>90</v>
      </c>
      <c r="I243" s="285" t="s">
        <v>112</v>
      </c>
      <c r="J243" s="285" t="s">
        <v>112</v>
      </c>
    </row>
    <row r="244" spans="2:10" s="28" customFormat="1" ht="15">
      <c r="B244" s="285" t="s">
        <v>937</v>
      </c>
      <c r="C244" s="285" t="s">
        <v>938</v>
      </c>
      <c r="D244" s="285" t="s">
        <v>937</v>
      </c>
      <c r="E244" s="285" t="s">
        <v>357</v>
      </c>
      <c r="F244" s="285" t="s">
        <v>90</v>
      </c>
      <c r="G244" s="285" t="s">
        <v>90</v>
      </c>
      <c r="H244" s="285" t="s">
        <v>90</v>
      </c>
      <c r="I244" s="285" t="s">
        <v>112</v>
      </c>
      <c r="J244" s="285" t="s">
        <v>112</v>
      </c>
    </row>
    <row r="245" spans="2:10" s="28" customFormat="1" ht="15">
      <c r="B245" s="285" t="s">
        <v>682</v>
      </c>
      <c r="C245" s="285" t="s">
        <v>684</v>
      </c>
      <c r="D245" s="285" t="s">
        <v>682</v>
      </c>
      <c r="E245" s="285" t="s">
        <v>357</v>
      </c>
      <c r="F245" s="285" t="s">
        <v>90</v>
      </c>
      <c r="G245" s="285" t="s">
        <v>90</v>
      </c>
      <c r="H245" s="285" t="s">
        <v>90</v>
      </c>
      <c r="I245" s="285" t="s">
        <v>112</v>
      </c>
      <c r="J245" s="285" t="s">
        <v>112</v>
      </c>
    </row>
    <row r="246" spans="2:10" s="28" customFormat="1" ht="15">
      <c r="B246" s="285" t="s">
        <v>585</v>
      </c>
      <c r="C246" s="285" t="s">
        <v>590</v>
      </c>
      <c r="D246" s="285" t="s">
        <v>585</v>
      </c>
      <c r="E246" s="285" t="s">
        <v>357</v>
      </c>
      <c r="F246" s="285" t="s">
        <v>90</v>
      </c>
      <c r="G246" s="285" t="s">
        <v>90</v>
      </c>
      <c r="H246" s="285" t="s">
        <v>90</v>
      </c>
      <c r="I246" s="285" t="s">
        <v>112</v>
      </c>
      <c r="J246" s="285" t="s">
        <v>112</v>
      </c>
    </row>
    <row r="247" spans="2:10" s="28" customFormat="1" ht="15">
      <c r="B247" s="285" t="s">
        <v>1077</v>
      </c>
      <c r="C247" s="285" t="s">
        <v>1078</v>
      </c>
      <c r="D247" s="285" t="s">
        <v>1077</v>
      </c>
      <c r="E247" s="285" t="s">
        <v>357</v>
      </c>
      <c r="F247" s="285" t="s">
        <v>90</v>
      </c>
      <c r="G247" s="285" t="s">
        <v>90</v>
      </c>
      <c r="H247" s="285" t="s">
        <v>90</v>
      </c>
      <c r="I247" s="285" t="s">
        <v>112</v>
      </c>
      <c r="J247" s="285" t="s">
        <v>112</v>
      </c>
    </row>
    <row r="248" spans="2:10" s="28" customFormat="1" ht="15">
      <c r="B248" s="285" t="s">
        <v>1100</v>
      </c>
      <c r="C248" s="285" t="s">
        <v>1102</v>
      </c>
      <c r="D248" s="285" t="s">
        <v>1100</v>
      </c>
      <c r="E248" s="285" t="s">
        <v>357</v>
      </c>
      <c r="F248" s="285" t="s">
        <v>90</v>
      </c>
      <c r="G248" s="285" t="s">
        <v>90</v>
      </c>
      <c r="H248" s="285" t="s">
        <v>90</v>
      </c>
      <c r="I248" s="285" t="s">
        <v>112</v>
      </c>
      <c r="J248" s="285" t="s">
        <v>112</v>
      </c>
    </row>
    <row r="249" spans="2:10" s="28" customFormat="1" ht="15">
      <c r="B249" s="285" t="s">
        <v>682</v>
      </c>
      <c r="C249" s="285" t="s">
        <v>685</v>
      </c>
      <c r="D249" s="285" t="s">
        <v>682</v>
      </c>
      <c r="E249" s="285" t="s">
        <v>357</v>
      </c>
      <c r="F249" s="285" t="s">
        <v>90</v>
      </c>
      <c r="G249" s="285" t="s">
        <v>90</v>
      </c>
      <c r="H249" s="285" t="s">
        <v>90</v>
      </c>
      <c r="I249" s="285" t="s">
        <v>112</v>
      </c>
      <c r="J249" s="285" t="s">
        <v>112</v>
      </c>
    </row>
    <row r="250" spans="2:10" s="28" customFormat="1" ht="15">
      <c r="B250" s="285" t="s">
        <v>696</v>
      </c>
      <c r="C250" s="285" t="s">
        <v>697</v>
      </c>
      <c r="D250" s="285" t="s">
        <v>696</v>
      </c>
      <c r="E250" s="285" t="s">
        <v>357</v>
      </c>
      <c r="F250" s="285" t="s">
        <v>90</v>
      </c>
      <c r="G250" s="285" t="s">
        <v>90</v>
      </c>
      <c r="H250" s="285" t="s">
        <v>90</v>
      </c>
      <c r="I250" s="285" t="s">
        <v>112</v>
      </c>
      <c r="J250" s="285" t="s">
        <v>112</v>
      </c>
    </row>
    <row r="251" spans="2:10" s="28" customFormat="1" ht="15">
      <c r="B251" s="285" t="s">
        <v>650</v>
      </c>
      <c r="C251" s="285" t="s">
        <v>652</v>
      </c>
      <c r="D251" s="285" t="s">
        <v>650</v>
      </c>
      <c r="E251" s="285" t="s">
        <v>357</v>
      </c>
      <c r="F251" s="285" t="s">
        <v>90</v>
      </c>
      <c r="G251" s="285" t="s">
        <v>90</v>
      </c>
      <c r="H251" s="285" t="s">
        <v>90</v>
      </c>
      <c r="I251" s="285" t="s">
        <v>112</v>
      </c>
      <c r="J251" s="285" t="s">
        <v>112</v>
      </c>
    </row>
    <row r="252" spans="2:10" s="28" customFormat="1" ht="15">
      <c r="B252" s="285" t="s">
        <v>942</v>
      </c>
      <c r="C252" s="285" t="s">
        <v>943</v>
      </c>
      <c r="D252" s="285" t="s">
        <v>942</v>
      </c>
      <c r="E252" s="285" t="s">
        <v>357</v>
      </c>
      <c r="F252" s="285" t="s">
        <v>90</v>
      </c>
      <c r="G252" s="285" t="s">
        <v>90</v>
      </c>
      <c r="H252" s="285" t="s">
        <v>90</v>
      </c>
      <c r="I252" s="285" t="s">
        <v>112</v>
      </c>
      <c r="J252" s="285" t="s">
        <v>112</v>
      </c>
    </row>
    <row r="253" spans="2:10" s="28" customFormat="1" ht="15">
      <c r="B253" s="285" t="s">
        <v>990</v>
      </c>
      <c r="C253" s="285" t="s">
        <v>991</v>
      </c>
      <c r="D253" s="285" t="s">
        <v>990</v>
      </c>
      <c r="E253" s="285" t="s">
        <v>357</v>
      </c>
      <c r="F253" s="285" t="s">
        <v>90</v>
      </c>
      <c r="G253" s="285" t="s">
        <v>90</v>
      </c>
      <c r="H253" s="285" t="s">
        <v>90</v>
      </c>
      <c r="I253" s="285" t="s">
        <v>112</v>
      </c>
      <c r="J253" s="285" t="s">
        <v>112</v>
      </c>
    </row>
    <row r="254" spans="2:10" s="28" customFormat="1" ht="15">
      <c r="B254" s="285" t="s">
        <v>653</v>
      </c>
      <c r="C254" s="285" t="s">
        <v>654</v>
      </c>
      <c r="D254" s="285" t="s">
        <v>653</v>
      </c>
      <c r="E254" s="285" t="s">
        <v>357</v>
      </c>
      <c r="F254" s="285" t="s">
        <v>90</v>
      </c>
      <c r="G254" s="285" t="s">
        <v>90</v>
      </c>
      <c r="H254" s="285" t="s">
        <v>90</v>
      </c>
      <c r="I254" s="285" t="s">
        <v>112</v>
      </c>
      <c r="J254" s="285" t="s">
        <v>112</v>
      </c>
    </row>
    <row r="255" spans="2:10" s="28" customFormat="1" ht="15">
      <c r="B255" s="285" t="s">
        <v>1128</v>
      </c>
      <c r="C255" s="285" t="s">
        <v>1140</v>
      </c>
      <c r="D255" s="285" t="s">
        <v>1128</v>
      </c>
      <c r="E255" s="285" t="s">
        <v>357</v>
      </c>
      <c r="F255" s="285" t="s">
        <v>90</v>
      </c>
      <c r="G255" s="285" t="s">
        <v>90</v>
      </c>
      <c r="H255" s="285" t="s">
        <v>90</v>
      </c>
      <c r="I255" s="285" t="s">
        <v>112</v>
      </c>
      <c r="J255" s="285" t="s">
        <v>112</v>
      </c>
    </row>
    <row r="256" spans="2:10" s="28" customFormat="1" ht="15">
      <c r="B256" s="285" t="s">
        <v>682</v>
      </c>
      <c r="C256" s="285" t="s">
        <v>686</v>
      </c>
      <c r="D256" s="285" t="s">
        <v>682</v>
      </c>
      <c r="E256" s="285" t="s">
        <v>357</v>
      </c>
      <c r="F256" s="285" t="s">
        <v>90</v>
      </c>
      <c r="G256" s="285" t="s">
        <v>90</v>
      </c>
      <c r="H256" s="285" t="s">
        <v>90</v>
      </c>
      <c r="I256" s="285" t="s">
        <v>112</v>
      </c>
      <c r="J256" s="285" t="s">
        <v>112</v>
      </c>
    </row>
    <row r="257" spans="2:10" s="28" customFormat="1" ht="15">
      <c r="B257" s="285" t="s">
        <v>885</v>
      </c>
      <c r="C257" s="285" t="s">
        <v>887</v>
      </c>
      <c r="D257" s="285" t="s">
        <v>885</v>
      </c>
      <c r="E257" s="285" t="s">
        <v>357</v>
      </c>
      <c r="F257" s="285" t="s">
        <v>90</v>
      </c>
      <c r="G257" s="285" t="s">
        <v>90</v>
      </c>
      <c r="H257" s="285" t="s">
        <v>90</v>
      </c>
      <c r="I257" s="285" t="s">
        <v>112</v>
      </c>
      <c r="J257" s="285" t="s">
        <v>112</v>
      </c>
    </row>
    <row r="258" spans="2:10" s="28" customFormat="1" ht="15">
      <c r="B258" s="285" t="s">
        <v>680</v>
      </c>
      <c r="C258" s="285" t="s">
        <v>681</v>
      </c>
      <c r="D258" s="285" t="s">
        <v>680</v>
      </c>
      <c r="E258" s="285" t="s">
        <v>357</v>
      </c>
      <c r="F258" s="285" t="s">
        <v>90</v>
      </c>
      <c r="G258" s="285" t="s">
        <v>90</v>
      </c>
      <c r="H258" s="285" t="s">
        <v>90</v>
      </c>
      <c r="I258" s="285" t="s">
        <v>112</v>
      </c>
      <c r="J258" s="285" t="s">
        <v>112</v>
      </c>
    </row>
    <row r="259" spans="2:10" s="28" customFormat="1" ht="15">
      <c r="B259" s="285" t="s">
        <v>585</v>
      </c>
      <c r="C259" s="285" t="s">
        <v>591</v>
      </c>
      <c r="D259" s="285" t="s">
        <v>585</v>
      </c>
      <c r="E259" s="285" t="s">
        <v>357</v>
      </c>
      <c r="F259" s="285" t="s">
        <v>90</v>
      </c>
      <c r="G259" s="285" t="s">
        <v>90</v>
      </c>
      <c r="H259" s="285" t="s">
        <v>90</v>
      </c>
      <c r="I259" s="285" t="s">
        <v>112</v>
      </c>
      <c r="J259" s="285" t="s">
        <v>112</v>
      </c>
    </row>
    <row r="260" spans="2:10" s="28" customFormat="1" ht="15">
      <c r="B260" s="285" t="s">
        <v>853</v>
      </c>
      <c r="C260" s="285" t="s">
        <v>854</v>
      </c>
      <c r="D260" s="285" t="s">
        <v>853</v>
      </c>
      <c r="E260" s="285" t="s">
        <v>357</v>
      </c>
      <c r="F260" s="285" t="s">
        <v>90</v>
      </c>
      <c r="G260" s="285" t="s">
        <v>90</v>
      </c>
      <c r="H260" s="285" t="s">
        <v>90</v>
      </c>
      <c r="I260" s="285" t="s">
        <v>112</v>
      </c>
      <c r="J260" s="285" t="s">
        <v>112</v>
      </c>
    </row>
    <row r="261" spans="2:10" s="28" customFormat="1" ht="15">
      <c r="B261" s="285" t="s">
        <v>1128</v>
      </c>
      <c r="C261" s="285" t="s">
        <v>1141</v>
      </c>
      <c r="D261" s="285" t="s">
        <v>1128</v>
      </c>
      <c r="E261" s="285" t="s">
        <v>357</v>
      </c>
      <c r="F261" s="285" t="s">
        <v>90</v>
      </c>
      <c r="G261" s="285" t="s">
        <v>90</v>
      </c>
      <c r="H261" s="285" t="s">
        <v>90</v>
      </c>
      <c r="I261" s="285" t="s">
        <v>112</v>
      </c>
      <c r="J261" s="285" t="s">
        <v>112</v>
      </c>
    </row>
    <row r="262" spans="2:10" s="28" customFormat="1" ht="15">
      <c r="B262" s="285" t="s">
        <v>1047</v>
      </c>
      <c r="C262" s="285" t="s">
        <v>1053</v>
      </c>
      <c r="D262" s="285" t="s">
        <v>1047</v>
      </c>
      <c r="E262" s="285" t="s">
        <v>357</v>
      </c>
      <c r="F262" s="285" t="s">
        <v>90</v>
      </c>
      <c r="G262" s="285" t="s">
        <v>90</v>
      </c>
      <c r="H262" s="285" t="s">
        <v>90</v>
      </c>
      <c r="I262" s="285" t="s">
        <v>112</v>
      </c>
      <c r="J262" s="285" t="s">
        <v>112</v>
      </c>
    </row>
    <row r="263" spans="2:10" s="28" customFormat="1" ht="15">
      <c r="B263" s="285" t="s">
        <v>853</v>
      </c>
      <c r="C263" s="285" t="s">
        <v>855</v>
      </c>
      <c r="D263" s="285" t="s">
        <v>853</v>
      </c>
      <c r="E263" s="285" t="s">
        <v>357</v>
      </c>
      <c r="F263" s="285" t="s">
        <v>90</v>
      </c>
      <c r="G263" s="285" t="s">
        <v>90</v>
      </c>
      <c r="H263" s="285" t="s">
        <v>90</v>
      </c>
      <c r="I263" s="285" t="s">
        <v>112</v>
      </c>
      <c r="J263" s="285" t="s">
        <v>112</v>
      </c>
    </row>
    <row r="264" spans="2:10" s="28" customFormat="1" ht="15">
      <c r="B264" s="285" t="s">
        <v>727</v>
      </c>
      <c r="C264" s="285" t="s">
        <v>728</v>
      </c>
      <c r="D264" s="285" t="s">
        <v>727</v>
      </c>
      <c r="E264" s="285" t="s">
        <v>357</v>
      </c>
      <c r="F264" s="285" t="s">
        <v>90</v>
      </c>
      <c r="G264" s="285" t="s">
        <v>90</v>
      </c>
      <c r="H264" s="285" t="s">
        <v>90</v>
      </c>
      <c r="I264" s="285" t="s">
        <v>112</v>
      </c>
      <c r="J264" s="285" t="s">
        <v>112</v>
      </c>
    </row>
    <row r="265" spans="2:10" s="28" customFormat="1" ht="15">
      <c r="B265" s="285" t="s">
        <v>830</v>
      </c>
      <c r="C265" s="285" t="s">
        <v>831</v>
      </c>
      <c r="D265" s="285" t="s">
        <v>830</v>
      </c>
      <c r="E265" s="285" t="s">
        <v>357</v>
      </c>
      <c r="F265" s="285" t="s">
        <v>90</v>
      </c>
      <c r="G265" s="285" t="s">
        <v>90</v>
      </c>
      <c r="H265" s="285" t="s">
        <v>90</v>
      </c>
      <c r="I265" s="285" t="s">
        <v>112</v>
      </c>
      <c r="J265" s="285" t="s">
        <v>112</v>
      </c>
    </row>
    <row r="266" spans="2:10" s="28" customFormat="1" ht="15">
      <c r="B266" s="285" t="s">
        <v>815</v>
      </c>
      <c r="C266" s="285" t="s">
        <v>817</v>
      </c>
      <c r="D266" s="285" t="s">
        <v>815</v>
      </c>
      <c r="E266" s="285" t="s">
        <v>357</v>
      </c>
      <c r="F266" s="285" t="s">
        <v>90</v>
      </c>
      <c r="G266" s="285" t="s">
        <v>90</v>
      </c>
      <c r="H266" s="285" t="s">
        <v>90</v>
      </c>
      <c r="I266" s="285" t="s">
        <v>112</v>
      </c>
      <c r="J266" s="285" t="s">
        <v>112</v>
      </c>
    </row>
    <row r="267" spans="2:10" s="28" customFormat="1" ht="15">
      <c r="B267" s="285" t="s">
        <v>815</v>
      </c>
      <c r="C267" s="285" t="s">
        <v>818</v>
      </c>
      <c r="D267" s="285" t="s">
        <v>815</v>
      </c>
      <c r="E267" s="285" t="s">
        <v>357</v>
      </c>
      <c r="F267" s="285" t="s">
        <v>90</v>
      </c>
      <c r="G267" s="285" t="s">
        <v>90</v>
      </c>
      <c r="H267" s="285" t="s">
        <v>90</v>
      </c>
      <c r="I267" s="285" t="s">
        <v>112</v>
      </c>
      <c r="J267" s="285" t="s">
        <v>112</v>
      </c>
    </row>
    <row r="268" spans="2:10" s="28" customFormat="1" ht="15">
      <c r="B268" s="285" t="s">
        <v>1262</v>
      </c>
      <c r="C268" s="285" t="s">
        <v>1266</v>
      </c>
      <c r="D268" s="285" t="s">
        <v>1262</v>
      </c>
      <c r="E268" s="285" t="s">
        <v>357</v>
      </c>
      <c r="F268" s="285" t="s">
        <v>90</v>
      </c>
      <c r="G268" s="285" t="s">
        <v>90</v>
      </c>
      <c r="H268" s="285" t="s">
        <v>90</v>
      </c>
      <c r="I268" s="285" t="s">
        <v>112</v>
      </c>
      <c r="J268" s="285" t="s">
        <v>112</v>
      </c>
    </row>
    <row r="269" spans="2:10" s="28" customFormat="1" ht="15">
      <c r="B269" s="285" t="s">
        <v>990</v>
      </c>
      <c r="C269" s="285" t="s">
        <v>992</v>
      </c>
      <c r="D269" s="285" t="s">
        <v>990</v>
      </c>
      <c r="E269" s="285" t="s">
        <v>357</v>
      </c>
      <c r="F269" s="285" t="s">
        <v>90</v>
      </c>
      <c r="G269" s="285" t="s">
        <v>90</v>
      </c>
      <c r="H269" s="285" t="s">
        <v>90</v>
      </c>
      <c r="I269" s="285" t="s">
        <v>112</v>
      </c>
      <c r="J269" s="285" t="s">
        <v>112</v>
      </c>
    </row>
    <row r="270" spans="2:10" s="28" customFormat="1" ht="15">
      <c r="B270" s="285" t="s">
        <v>983</v>
      </c>
      <c r="C270" s="285" t="s">
        <v>984</v>
      </c>
      <c r="D270" s="285" t="s">
        <v>983</v>
      </c>
      <c r="E270" s="285" t="s">
        <v>357</v>
      </c>
      <c r="F270" s="285" t="s">
        <v>90</v>
      </c>
      <c r="G270" s="285" t="s">
        <v>90</v>
      </c>
      <c r="H270" s="285" t="s">
        <v>90</v>
      </c>
      <c r="I270" s="285" t="s">
        <v>112</v>
      </c>
      <c r="J270" s="285" t="s">
        <v>112</v>
      </c>
    </row>
    <row r="271" spans="2:10" s="28" customFormat="1" ht="15">
      <c r="B271" s="285" t="s">
        <v>1228</v>
      </c>
      <c r="C271" s="285" t="s">
        <v>1229</v>
      </c>
      <c r="D271" s="285" t="s">
        <v>1228</v>
      </c>
      <c r="E271" s="285" t="s">
        <v>357</v>
      </c>
      <c r="F271" s="285" t="s">
        <v>90</v>
      </c>
      <c r="G271" s="285" t="s">
        <v>90</v>
      </c>
      <c r="H271" s="285" t="s">
        <v>90</v>
      </c>
      <c r="I271" s="285" t="s">
        <v>112</v>
      </c>
      <c r="J271" s="285" t="s">
        <v>112</v>
      </c>
    </row>
    <row r="272" spans="2:10" s="28" customFormat="1" ht="15">
      <c r="B272" s="285" t="s">
        <v>1200</v>
      </c>
      <c r="C272" s="285" t="s">
        <v>1205</v>
      </c>
      <c r="D272" s="285" t="s">
        <v>1200</v>
      </c>
      <c r="E272" s="285" t="s">
        <v>357</v>
      </c>
      <c r="F272" s="285" t="s">
        <v>90</v>
      </c>
      <c r="G272" s="285" t="s">
        <v>90</v>
      </c>
      <c r="H272" s="285" t="s">
        <v>90</v>
      </c>
      <c r="I272" s="285" t="s">
        <v>112</v>
      </c>
      <c r="J272" s="285" t="s">
        <v>112</v>
      </c>
    </row>
    <row r="273" spans="2:10" s="28" customFormat="1" ht="15">
      <c r="B273" s="285" t="s">
        <v>845</v>
      </c>
      <c r="C273" s="285" t="s">
        <v>846</v>
      </c>
      <c r="D273" s="285" t="s">
        <v>845</v>
      </c>
      <c r="E273" s="285" t="s">
        <v>357</v>
      </c>
      <c r="F273" s="285" t="s">
        <v>90</v>
      </c>
      <c r="G273" s="285" t="s">
        <v>90</v>
      </c>
      <c r="H273" s="285" t="s">
        <v>90</v>
      </c>
      <c r="I273" s="285" t="s">
        <v>112</v>
      </c>
      <c r="J273" s="285" t="s">
        <v>112</v>
      </c>
    </row>
    <row r="274" spans="2:10" s="28" customFormat="1" ht="15">
      <c r="B274" s="285" t="s">
        <v>1128</v>
      </c>
      <c r="C274" s="285" t="s">
        <v>1142</v>
      </c>
      <c r="D274" s="285" t="s">
        <v>1128</v>
      </c>
      <c r="E274" s="285" t="s">
        <v>357</v>
      </c>
      <c r="F274" s="285" t="s">
        <v>90</v>
      </c>
      <c r="G274" s="285" t="s">
        <v>90</v>
      </c>
      <c r="H274" s="285" t="s">
        <v>90</v>
      </c>
      <c r="I274" s="285" t="s">
        <v>112</v>
      </c>
      <c r="J274" s="285" t="s">
        <v>112</v>
      </c>
    </row>
    <row r="275" spans="2:10" s="28" customFormat="1" ht="15">
      <c r="B275" s="285" t="s">
        <v>630</v>
      </c>
      <c r="C275" s="285" t="s">
        <v>631</v>
      </c>
      <c r="D275" s="285" t="s">
        <v>630</v>
      </c>
      <c r="E275" s="285" t="s">
        <v>357</v>
      </c>
      <c r="F275" s="285" t="s">
        <v>90</v>
      </c>
      <c r="G275" s="285" t="s">
        <v>90</v>
      </c>
      <c r="H275" s="285" t="s">
        <v>90</v>
      </c>
      <c r="I275" s="285" t="s">
        <v>112</v>
      </c>
      <c r="J275" s="285" t="s">
        <v>112</v>
      </c>
    </row>
    <row r="276" spans="2:10" s="28" customFormat="1" ht="15">
      <c r="B276" s="285" t="s">
        <v>740</v>
      </c>
      <c r="C276" s="285" t="s">
        <v>741</v>
      </c>
      <c r="D276" s="285" t="s">
        <v>740</v>
      </c>
      <c r="E276" s="285" t="s">
        <v>357</v>
      </c>
      <c r="F276" s="285" t="s">
        <v>90</v>
      </c>
      <c r="G276" s="285" t="s">
        <v>90</v>
      </c>
      <c r="H276" s="285" t="s">
        <v>90</v>
      </c>
      <c r="I276" s="285" t="s">
        <v>112</v>
      </c>
      <c r="J276" s="285" t="s">
        <v>112</v>
      </c>
    </row>
    <row r="277" spans="2:10" s="28" customFormat="1" ht="15">
      <c r="B277" s="285" t="s">
        <v>1128</v>
      </c>
      <c r="C277" s="285" t="s">
        <v>1143</v>
      </c>
      <c r="D277" s="285" t="s">
        <v>1128</v>
      </c>
      <c r="E277" s="285" t="s">
        <v>357</v>
      </c>
      <c r="F277" s="285" t="s">
        <v>90</v>
      </c>
      <c r="G277" s="285" t="s">
        <v>90</v>
      </c>
      <c r="H277" s="285" t="s">
        <v>90</v>
      </c>
      <c r="I277" s="285" t="s">
        <v>112</v>
      </c>
      <c r="J277" s="285" t="s">
        <v>112</v>
      </c>
    </row>
    <row r="278" spans="2:10" s="28" customFormat="1" ht="15">
      <c r="B278" s="285" t="s">
        <v>871</v>
      </c>
      <c r="C278" s="285" t="s">
        <v>872</v>
      </c>
      <c r="D278" s="285" t="s">
        <v>871</v>
      </c>
      <c r="E278" s="285" t="s">
        <v>357</v>
      </c>
      <c r="F278" s="285" t="s">
        <v>90</v>
      </c>
      <c r="G278" s="285" t="s">
        <v>90</v>
      </c>
      <c r="H278" s="285" t="s">
        <v>90</v>
      </c>
      <c r="I278" s="285" t="s">
        <v>112</v>
      </c>
      <c r="J278" s="285" t="s">
        <v>112</v>
      </c>
    </row>
    <row r="279" spans="2:10" s="28" customFormat="1" ht="15">
      <c r="B279" s="285" t="s">
        <v>775</v>
      </c>
      <c r="C279" s="285" t="s">
        <v>776</v>
      </c>
      <c r="D279" s="285" t="s">
        <v>775</v>
      </c>
      <c r="E279" s="285" t="s">
        <v>357</v>
      </c>
      <c r="F279" s="285" t="s">
        <v>90</v>
      </c>
      <c r="G279" s="285" t="s">
        <v>90</v>
      </c>
      <c r="H279" s="285" t="s">
        <v>90</v>
      </c>
      <c r="I279" s="285" t="s">
        <v>112</v>
      </c>
      <c r="J279" s="285" t="s">
        <v>112</v>
      </c>
    </row>
    <row r="280" spans="2:10" s="28" customFormat="1" ht="15">
      <c r="B280" s="285" t="s">
        <v>539</v>
      </c>
      <c r="C280" s="285" t="s">
        <v>544</v>
      </c>
      <c r="D280" s="285" t="s">
        <v>539</v>
      </c>
      <c r="E280" s="285" t="s">
        <v>357</v>
      </c>
      <c r="F280" s="285" t="s">
        <v>90</v>
      </c>
      <c r="G280" s="285" t="s">
        <v>90</v>
      </c>
      <c r="H280" s="285" t="s">
        <v>90</v>
      </c>
      <c r="I280" s="285" t="s">
        <v>112</v>
      </c>
      <c r="J280" s="285" t="s">
        <v>112</v>
      </c>
    </row>
    <row r="281" spans="2:10" s="28" customFormat="1" ht="15">
      <c r="B281" s="285" t="s">
        <v>994</v>
      </c>
      <c r="C281" s="285" t="s">
        <v>995</v>
      </c>
      <c r="D281" s="285" t="s">
        <v>994</v>
      </c>
      <c r="E281" s="285" t="s">
        <v>357</v>
      </c>
      <c r="F281" s="285" t="s">
        <v>90</v>
      </c>
      <c r="G281" s="285" t="s">
        <v>90</v>
      </c>
      <c r="H281" s="285" t="s">
        <v>90</v>
      </c>
      <c r="I281" s="285" t="s">
        <v>112</v>
      </c>
      <c r="J281" s="285" t="s">
        <v>112</v>
      </c>
    </row>
    <row r="282" spans="2:10" s="28" customFormat="1" ht="15">
      <c r="B282" s="285" t="s">
        <v>780</v>
      </c>
      <c r="C282" s="285" t="s">
        <v>785</v>
      </c>
      <c r="D282" s="285" t="s">
        <v>780</v>
      </c>
      <c r="E282" s="285" t="s">
        <v>357</v>
      </c>
      <c r="F282" s="285" t="s">
        <v>90</v>
      </c>
      <c r="G282" s="285" t="s">
        <v>90</v>
      </c>
      <c r="H282" s="285" t="s">
        <v>90</v>
      </c>
      <c r="I282" s="285" t="s">
        <v>112</v>
      </c>
      <c r="J282" s="285" t="s">
        <v>112</v>
      </c>
    </row>
    <row r="283" spans="2:10" s="28" customFormat="1" ht="15">
      <c r="B283" s="285" t="s">
        <v>1128</v>
      </c>
      <c r="C283" s="285" t="s">
        <v>1144</v>
      </c>
      <c r="D283" s="285" t="s">
        <v>1128</v>
      </c>
      <c r="E283" s="285" t="s">
        <v>357</v>
      </c>
      <c r="F283" s="285" t="s">
        <v>90</v>
      </c>
      <c r="G283" s="285" t="s">
        <v>90</v>
      </c>
      <c r="H283" s="285" t="s">
        <v>90</v>
      </c>
      <c r="I283" s="285" t="s">
        <v>112</v>
      </c>
      <c r="J283" s="285" t="s">
        <v>112</v>
      </c>
    </row>
    <row r="284" spans="2:10" s="28" customFormat="1" ht="15">
      <c r="B284" s="285" t="s">
        <v>1110</v>
      </c>
      <c r="C284" s="285" t="s">
        <v>1111</v>
      </c>
      <c r="D284" s="285" t="s">
        <v>1110</v>
      </c>
      <c r="E284" s="285" t="s">
        <v>357</v>
      </c>
      <c r="F284" s="285" t="s">
        <v>90</v>
      </c>
      <c r="G284" s="285" t="s">
        <v>90</v>
      </c>
      <c r="H284" s="285" t="s">
        <v>90</v>
      </c>
      <c r="I284" s="285" t="s">
        <v>112</v>
      </c>
      <c r="J284" s="285" t="s">
        <v>112</v>
      </c>
    </row>
    <row r="285" spans="2:10" s="28" customFormat="1" ht="15">
      <c r="B285" s="285" t="s">
        <v>880</v>
      </c>
      <c r="C285" s="285" t="s">
        <v>881</v>
      </c>
      <c r="D285" s="285" t="s">
        <v>880</v>
      </c>
      <c r="E285" s="285" t="s">
        <v>357</v>
      </c>
      <c r="F285" s="285" t="s">
        <v>90</v>
      </c>
      <c r="G285" s="285" t="s">
        <v>90</v>
      </c>
      <c r="H285" s="285" t="s">
        <v>90</v>
      </c>
      <c r="I285" s="285" t="s">
        <v>112</v>
      </c>
      <c r="J285" s="285" t="s">
        <v>112</v>
      </c>
    </row>
    <row r="286" spans="2:10" s="28" customFormat="1" ht="15">
      <c r="B286" s="285" t="s">
        <v>798</v>
      </c>
      <c r="C286" s="285" t="s">
        <v>805</v>
      </c>
      <c r="D286" s="285" t="s">
        <v>798</v>
      </c>
      <c r="E286" s="285" t="s">
        <v>357</v>
      </c>
      <c r="F286" s="285" t="s">
        <v>90</v>
      </c>
      <c r="G286" s="285" t="s">
        <v>90</v>
      </c>
      <c r="H286" s="285" t="s">
        <v>90</v>
      </c>
      <c r="I286" s="285" t="s">
        <v>112</v>
      </c>
      <c r="J286" s="285" t="s">
        <v>112</v>
      </c>
    </row>
    <row r="287" spans="2:10" s="28" customFormat="1" ht="15">
      <c r="B287" s="285" t="s">
        <v>1280</v>
      </c>
      <c r="C287" s="285" t="s">
        <v>1282</v>
      </c>
      <c r="D287" s="285" t="s">
        <v>1280</v>
      </c>
      <c r="E287" s="285" t="s">
        <v>357</v>
      </c>
      <c r="F287" s="285" t="s">
        <v>90</v>
      </c>
      <c r="G287" s="285" t="s">
        <v>90</v>
      </c>
      <c r="H287" s="285" t="s">
        <v>90</v>
      </c>
      <c r="I287" s="285" t="s">
        <v>112</v>
      </c>
      <c r="J287" s="285" t="s">
        <v>112</v>
      </c>
    </row>
    <row r="288" spans="2:10" s="28" customFormat="1" ht="15">
      <c r="B288" s="285" t="s">
        <v>907</v>
      </c>
      <c r="C288" s="285" t="s">
        <v>909</v>
      </c>
      <c r="D288" s="285" t="s">
        <v>907</v>
      </c>
      <c r="E288" s="285" t="s">
        <v>357</v>
      </c>
      <c r="F288" s="285" t="s">
        <v>90</v>
      </c>
      <c r="G288" s="285" t="s">
        <v>90</v>
      </c>
      <c r="H288" s="285" t="s">
        <v>90</v>
      </c>
      <c r="I288" s="285" t="s">
        <v>112</v>
      </c>
      <c r="J288" s="285" t="s">
        <v>112</v>
      </c>
    </row>
    <row r="289" spans="2:10" s="28" customFormat="1" ht="15">
      <c r="B289" s="285" t="s">
        <v>554</v>
      </c>
      <c r="C289" s="285" t="s">
        <v>555</v>
      </c>
      <c r="D289" s="285" t="s">
        <v>554</v>
      </c>
      <c r="E289" s="285" t="s">
        <v>357</v>
      </c>
      <c r="F289" s="285" t="s">
        <v>90</v>
      </c>
      <c r="G289" s="285" t="s">
        <v>90</v>
      </c>
      <c r="H289" s="285" t="s">
        <v>90</v>
      </c>
      <c r="I289" s="285" t="s">
        <v>112</v>
      </c>
      <c r="J289" s="285" t="s">
        <v>112</v>
      </c>
    </row>
    <row r="290" spans="2:10" s="28" customFormat="1" ht="15">
      <c r="B290" s="285" t="s">
        <v>583</v>
      </c>
      <c r="C290" s="285" t="s">
        <v>592</v>
      </c>
      <c r="D290" s="285" t="s">
        <v>583</v>
      </c>
      <c r="E290" s="285" t="s">
        <v>357</v>
      </c>
      <c r="F290" s="285" t="s">
        <v>90</v>
      </c>
      <c r="G290" s="285" t="s">
        <v>90</v>
      </c>
      <c r="H290" s="285" t="s">
        <v>90</v>
      </c>
      <c r="I290" s="285" t="s">
        <v>112</v>
      </c>
      <c r="J290" s="285" t="s">
        <v>112</v>
      </c>
    </row>
    <row r="291" spans="2:10" s="28" customFormat="1" ht="15">
      <c r="B291" s="285" t="s">
        <v>719</v>
      </c>
      <c r="C291" s="285" t="s">
        <v>722</v>
      </c>
      <c r="D291" s="285" t="s">
        <v>719</v>
      </c>
      <c r="E291" s="285" t="s">
        <v>357</v>
      </c>
      <c r="F291" s="285" t="s">
        <v>90</v>
      </c>
      <c r="G291" s="285" t="s">
        <v>90</v>
      </c>
      <c r="H291" s="285" t="s">
        <v>90</v>
      </c>
      <c r="I291" s="285" t="s">
        <v>112</v>
      </c>
      <c r="J291" s="285" t="s">
        <v>112</v>
      </c>
    </row>
    <row r="292" spans="2:10" s="28" customFormat="1" ht="15">
      <c r="B292" s="285" t="s">
        <v>969</v>
      </c>
      <c r="C292" s="285" t="s">
        <v>970</v>
      </c>
      <c r="D292" s="285" t="s">
        <v>969</v>
      </c>
      <c r="E292" s="285" t="s">
        <v>357</v>
      </c>
      <c r="F292" s="285" t="s">
        <v>90</v>
      </c>
      <c r="G292" s="285" t="s">
        <v>90</v>
      </c>
      <c r="H292" s="285" t="s">
        <v>90</v>
      </c>
      <c r="I292" s="285" t="s">
        <v>112</v>
      </c>
      <c r="J292" s="285" t="s">
        <v>112</v>
      </c>
    </row>
    <row r="293" spans="2:10" s="28" customFormat="1" ht="15">
      <c r="B293" s="285" t="s">
        <v>1128</v>
      </c>
      <c r="C293" s="285" t="s">
        <v>1145</v>
      </c>
      <c r="D293" s="285" t="s">
        <v>1128</v>
      </c>
      <c r="E293" s="285" t="s">
        <v>357</v>
      </c>
      <c r="F293" s="285" t="s">
        <v>90</v>
      </c>
      <c r="G293" s="285" t="s">
        <v>90</v>
      </c>
      <c r="H293" s="285" t="s">
        <v>90</v>
      </c>
      <c r="I293" s="285" t="s">
        <v>112</v>
      </c>
      <c r="J293" s="285" t="s">
        <v>112</v>
      </c>
    </row>
    <row r="294" spans="2:10" s="28" customFormat="1" ht="15">
      <c r="B294" s="285" t="s">
        <v>729</v>
      </c>
      <c r="C294" s="285" t="s">
        <v>730</v>
      </c>
      <c r="D294" s="285" t="s">
        <v>729</v>
      </c>
      <c r="E294" s="285" t="s">
        <v>357</v>
      </c>
      <c r="F294" s="285" t="s">
        <v>90</v>
      </c>
      <c r="G294" s="285" t="s">
        <v>90</v>
      </c>
      <c r="H294" s="285" t="s">
        <v>90</v>
      </c>
      <c r="I294" s="285" t="s">
        <v>112</v>
      </c>
      <c r="J294" s="285" t="s">
        <v>112</v>
      </c>
    </row>
    <row r="295" spans="2:10" s="28" customFormat="1" ht="15">
      <c r="B295" s="285" t="s">
        <v>549</v>
      </c>
      <c r="C295" s="285" t="s">
        <v>550</v>
      </c>
      <c r="D295" s="285" t="s">
        <v>549</v>
      </c>
      <c r="E295" s="285" t="s">
        <v>357</v>
      </c>
      <c r="F295" s="285" t="s">
        <v>90</v>
      </c>
      <c r="G295" s="285" t="s">
        <v>90</v>
      </c>
      <c r="H295" s="285" t="s">
        <v>90</v>
      </c>
      <c r="I295" s="285" t="s">
        <v>112</v>
      </c>
      <c r="J295" s="285" t="s">
        <v>112</v>
      </c>
    </row>
    <row r="296" spans="2:10" s="28" customFormat="1" ht="15">
      <c r="B296" s="285" t="s">
        <v>549</v>
      </c>
      <c r="C296" s="285" t="s">
        <v>551</v>
      </c>
      <c r="D296" s="285" t="s">
        <v>549</v>
      </c>
      <c r="E296" s="285" t="s">
        <v>357</v>
      </c>
      <c r="F296" s="285" t="s">
        <v>90</v>
      </c>
      <c r="G296" s="285" t="s">
        <v>90</v>
      </c>
      <c r="H296" s="285" t="s">
        <v>90</v>
      </c>
      <c r="I296" s="285" t="s">
        <v>112</v>
      </c>
      <c r="J296" s="285" t="s">
        <v>112</v>
      </c>
    </row>
    <row r="297" spans="2:10" s="28" customFormat="1" ht="15">
      <c r="B297" s="285" t="s">
        <v>549</v>
      </c>
      <c r="C297" s="285" t="s">
        <v>552</v>
      </c>
      <c r="D297" s="285" t="s">
        <v>549</v>
      </c>
      <c r="E297" s="285" t="s">
        <v>357</v>
      </c>
      <c r="F297" s="285" t="s">
        <v>90</v>
      </c>
      <c r="G297" s="285" t="s">
        <v>90</v>
      </c>
      <c r="H297" s="285" t="s">
        <v>90</v>
      </c>
      <c r="I297" s="285" t="s">
        <v>112</v>
      </c>
      <c r="J297" s="285" t="s">
        <v>112</v>
      </c>
    </row>
    <row r="298" spans="2:10" s="28" customFormat="1" ht="15">
      <c r="B298" s="285" t="s">
        <v>907</v>
      </c>
      <c r="C298" s="285" t="s">
        <v>910</v>
      </c>
      <c r="D298" s="285" t="s">
        <v>907</v>
      </c>
      <c r="E298" s="285" t="s">
        <v>357</v>
      </c>
      <c r="F298" s="285" t="s">
        <v>90</v>
      </c>
      <c r="G298" s="285" t="s">
        <v>90</v>
      </c>
      <c r="H298" s="285" t="s">
        <v>90</v>
      </c>
      <c r="I298" s="285" t="s">
        <v>112</v>
      </c>
      <c r="J298" s="285" t="s">
        <v>112</v>
      </c>
    </row>
    <row r="299" spans="2:10" s="28" customFormat="1" ht="15">
      <c r="B299" s="285" t="s">
        <v>856</v>
      </c>
      <c r="C299" s="285" t="s">
        <v>857</v>
      </c>
      <c r="D299" s="285" t="s">
        <v>856</v>
      </c>
      <c r="E299" s="285" t="s">
        <v>357</v>
      </c>
      <c r="F299" s="285" t="s">
        <v>90</v>
      </c>
      <c r="G299" s="285" t="s">
        <v>90</v>
      </c>
      <c r="H299" s="285" t="s">
        <v>90</v>
      </c>
      <c r="I299" s="285" t="s">
        <v>112</v>
      </c>
      <c r="J299" s="285" t="s">
        <v>112</v>
      </c>
    </row>
    <row r="300" spans="2:10" s="28" customFormat="1" ht="15">
      <c r="B300" s="285" t="s">
        <v>1253</v>
      </c>
      <c r="C300" s="285" t="s">
        <v>1254</v>
      </c>
      <c r="D300" s="285" t="s">
        <v>1253</v>
      </c>
      <c r="E300" s="285" t="s">
        <v>357</v>
      </c>
      <c r="F300" s="285" t="s">
        <v>90</v>
      </c>
      <c r="G300" s="285" t="s">
        <v>90</v>
      </c>
      <c r="H300" s="285" t="s">
        <v>90</v>
      </c>
      <c r="I300" s="285" t="s">
        <v>112</v>
      </c>
      <c r="J300" s="285" t="s">
        <v>112</v>
      </c>
    </row>
    <row r="301" spans="2:10" s="28" customFormat="1" ht="15">
      <c r="B301" s="285" t="s">
        <v>612</v>
      </c>
      <c r="C301" s="285" t="s">
        <v>614</v>
      </c>
      <c r="D301" s="285" t="s">
        <v>612</v>
      </c>
      <c r="E301" s="285" t="s">
        <v>357</v>
      </c>
      <c r="F301" s="285" t="s">
        <v>90</v>
      </c>
      <c r="G301" s="285" t="s">
        <v>90</v>
      </c>
      <c r="H301" s="285" t="s">
        <v>90</v>
      </c>
      <c r="I301" s="285" t="s">
        <v>112</v>
      </c>
      <c r="J301" s="285" t="s">
        <v>112</v>
      </c>
    </row>
    <row r="302" spans="2:10" s="28" customFormat="1" ht="15">
      <c r="B302" s="285" t="s">
        <v>948</v>
      </c>
      <c r="C302" s="285" t="s">
        <v>949</v>
      </c>
      <c r="D302" s="285" t="s">
        <v>948</v>
      </c>
      <c r="E302" s="285" t="s">
        <v>357</v>
      </c>
      <c r="F302" s="285" t="s">
        <v>90</v>
      </c>
      <c r="G302" s="285" t="s">
        <v>90</v>
      </c>
      <c r="H302" s="285" t="s">
        <v>90</v>
      </c>
      <c r="I302" s="285" t="s">
        <v>112</v>
      </c>
      <c r="J302" s="285" t="s">
        <v>112</v>
      </c>
    </row>
    <row r="303" spans="2:10" s="28" customFormat="1" ht="15">
      <c r="B303" s="285" t="s">
        <v>761</v>
      </c>
      <c r="C303" s="285" t="s">
        <v>762</v>
      </c>
      <c r="D303" s="285" t="s">
        <v>761</v>
      </c>
      <c r="E303" s="285" t="s">
        <v>357</v>
      </c>
      <c r="F303" s="285" t="s">
        <v>90</v>
      </c>
      <c r="G303" s="285" t="s">
        <v>90</v>
      </c>
      <c r="H303" s="285" t="s">
        <v>90</v>
      </c>
      <c r="I303" s="285" t="s">
        <v>112</v>
      </c>
      <c r="J303" s="285" t="s">
        <v>112</v>
      </c>
    </row>
    <row r="304" spans="2:10" s="28" customFormat="1" ht="15">
      <c r="B304" s="285" t="s">
        <v>1045</v>
      </c>
      <c r="C304" s="285" t="s">
        <v>1046</v>
      </c>
      <c r="D304" s="285" t="s">
        <v>1045</v>
      </c>
      <c r="E304" s="285" t="s">
        <v>357</v>
      </c>
      <c r="F304" s="285" t="s">
        <v>90</v>
      </c>
      <c r="G304" s="285" t="s">
        <v>90</v>
      </c>
      <c r="H304" s="285" t="s">
        <v>90</v>
      </c>
      <c r="I304" s="285" t="s">
        <v>112</v>
      </c>
      <c r="J304" s="285" t="s">
        <v>112</v>
      </c>
    </row>
    <row r="305" spans="2:10" s="28" customFormat="1" ht="15">
      <c r="B305" s="285" t="s">
        <v>815</v>
      </c>
      <c r="C305" s="285" t="s">
        <v>819</v>
      </c>
      <c r="D305" s="285" t="s">
        <v>815</v>
      </c>
      <c r="E305" s="285" t="s">
        <v>357</v>
      </c>
      <c r="F305" s="285" t="s">
        <v>90</v>
      </c>
      <c r="G305" s="285" t="s">
        <v>90</v>
      </c>
      <c r="H305" s="285" t="s">
        <v>90</v>
      </c>
      <c r="I305" s="285" t="s">
        <v>112</v>
      </c>
      <c r="J305" s="285" t="s">
        <v>112</v>
      </c>
    </row>
    <row r="306" spans="2:10" s="28" customFormat="1" ht="15">
      <c r="B306" s="285" t="s">
        <v>948</v>
      </c>
      <c r="C306" s="285" t="s">
        <v>950</v>
      </c>
      <c r="D306" s="285" t="s">
        <v>948</v>
      </c>
      <c r="E306" s="285" t="s">
        <v>357</v>
      </c>
      <c r="F306" s="285" t="s">
        <v>90</v>
      </c>
      <c r="G306" s="285" t="s">
        <v>90</v>
      </c>
      <c r="H306" s="285" t="s">
        <v>90</v>
      </c>
      <c r="I306" s="285" t="s">
        <v>112</v>
      </c>
      <c r="J306" s="285" t="s">
        <v>112</v>
      </c>
    </row>
    <row r="307" spans="2:10" s="28" customFormat="1" ht="15">
      <c r="B307" s="285" t="s">
        <v>1100</v>
      </c>
      <c r="C307" s="285" t="s">
        <v>1103</v>
      </c>
      <c r="D307" s="285" t="s">
        <v>1100</v>
      </c>
      <c r="E307" s="285" t="s">
        <v>357</v>
      </c>
      <c r="F307" s="285" t="s">
        <v>90</v>
      </c>
      <c r="G307" s="285" t="s">
        <v>90</v>
      </c>
      <c r="H307" s="285" t="s">
        <v>90</v>
      </c>
      <c r="I307" s="285" t="s">
        <v>112</v>
      </c>
      <c r="J307" s="285" t="s">
        <v>112</v>
      </c>
    </row>
    <row r="308" spans="2:10" s="28" customFormat="1" ht="15">
      <c r="B308" s="285" t="s">
        <v>773</v>
      </c>
      <c r="C308" s="285" t="s">
        <v>774</v>
      </c>
      <c r="D308" s="285" t="s">
        <v>773</v>
      </c>
      <c r="E308" s="285" t="s">
        <v>357</v>
      </c>
      <c r="F308" s="285" t="s">
        <v>90</v>
      </c>
      <c r="G308" s="285" t="s">
        <v>90</v>
      </c>
      <c r="H308" s="285" t="s">
        <v>90</v>
      </c>
      <c r="I308" s="285" t="s">
        <v>112</v>
      </c>
      <c r="J308" s="285" t="s">
        <v>112</v>
      </c>
    </row>
    <row r="309" spans="2:10" s="28" customFormat="1" ht="15">
      <c r="B309" s="285" t="s">
        <v>637</v>
      </c>
      <c r="C309" s="285" t="s">
        <v>638</v>
      </c>
      <c r="D309" s="285" t="s">
        <v>637</v>
      </c>
      <c r="E309" s="285" t="s">
        <v>357</v>
      </c>
      <c r="F309" s="285" t="s">
        <v>90</v>
      </c>
      <c r="G309" s="285" t="s">
        <v>90</v>
      </c>
      <c r="H309" s="285" t="s">
        <v>90</v>
      </c>
      <c r="I309" s="285" t="s">
        <v>112</v>
      </c>
      <c r="J309" s="285" t="s">
        <v>112</v>
      </c>
    </row>
    <row r="310" spans="2:10" s="28" customFormat="1" ht="15">
      <c r="B310" s="285" t="s">
        <v>926</v>
      </c>
      <c r="C310" s="285" t="s">
        <v>929</v>
      </c>
      <c r="D310" s="285" t="s">
        <v>926</v>
      </c>
      <c r="E310" s="285" t="s">
        <v>357</v>
      </c>
      <c r="F310" s="285" t="s">
        <v>90</v>
      </c>
      <c r="G310" s="285" t="s">
        <v>90</v>
      </c>
      <c r="H310" s="285" t="s">
        <v>90</v>
      </c>
      <c r="I310" s="285" t="s">
        <v>112</v>
      </c>
      <c r="J310" s="285" t="s">
        <v>112</v>
      </c>
    </row>
    <row r="311" spans="2:10" s="28" customFormat="1" ht="15">
      <c r="B311" s="285" t="s">
        <v>637</v>
      </c>
      <c r="C311" s="285" t="s">
        <v>639</v>
      </c>
      <c r="D311" s="285" t="s">
        <v>637</v>
      </c>
      <c r="E311" s="285" t="s">
        <v>357</v>
      </c>
      <c r="F311" s="285" t="s">
        <v>90</v>
      </c>
      <c r="G311" s="285" t="s">
        <v>90</v>
      </c>
      <c r="H311" s="285" t="s">
        <v>90</v>
      </c>
      <c r="I311" s="285" t="s">
        <v>112</v>
      </c>
      <c r="J311" s="285" t="s">
        <v>112</v>
      </c>
    </row>
    <row r="312" spans="2:10" s="28" customFormat="1" ht="15">
      <c r="B312" s="285" t="s">
        <v>554</v>
      </c>
      <c r="C312" s="285" t="s">
        <v>556</v>
      </c>
      <c r="D312" s="285" t="s">
        <v>554</v>
      </c>
      <c r="E312" s="285" t="s">
        <v>357</v>
      </c>
      <c r="F312" s="285" t="s">
        <v>90</v>
      </c>
      <c r="G312" s="285" t="s">
        <v>90</v>
      </c>
      <c r="H312" s="285" t="s">
        <v>90</v>
      </c>
      <c r="I312" s="285" t="s">
        <v>112</v>
      </c>
      <c r="J312" s="285" t="s">
        <v>112</v>
      </c>
    </row>
    <row r="313" spans="2:10" s="28" customFormat="1" ht="15">
      <c r="B313" s="285" t="s">
        <v>1170</v>
      </c>
      <c r="C313" s="285" t="s">
        <v>1171</v>
      </c>
      <c r="D313" s="285" t="s">
        <v>1170</v>
      </c>
      <c r="E313" s="285" t="s">
        <v>357</v>
      </c>
      <c r="F313" s="285" t="s">
        <v>90</v>
      </c>
      <c r="G313" s="285" t="s">
        <v>90</v>
      </c>
      <c r="H313" s="285" t="s">
        <v>90</v>
      </c>
      <c r="I313" s="285" t="s">
        <v>112</v>
      </c>
      <c r="J313" s="285" t="s">
        <v>112</v>
      </c>
    </row>
    <row r="314" spans="2:10" s="28" customFormat="1" ht="15">
      <c r="B314" s="285" t="s">
        <v>1128</v>
      </c>
      <c r="C314" s="285" t="s">
        <v>1146</v>
      </c>
      <c r="D314" s="285" t="s">
        <v>1128</v>
      </c>
      <c r="E314" s="285" t="s">
        <v>357</v>
      </c>
      <c r="F314" s="285" t="s">
        <v>90</v>
      </c>
      <c r="G314" s="285" t="s">
        <v>90</v>
      </c>
      <c r="H314" s="285" t="s">
        <v>90</v>
      </c>
      <c r="I314" s="285" t="s">
        <v>112</v>
      </c>
      <c r="J314" s="285" t="s">
        <v>112</v>
      </c>
    </row>
    <row r="315" spans="2:10" s="28" customFormat="1" ht="15">
      <c r="B315" s="285" t="s">
        <v>622</v>
      </c>
      <c r="C315" s="285" t="s">
        <v>624</v>
      </c>
      <c r="D315" s="285" t="s">
        <v>622</v>
      </c>
      <c r="E315" s="285" t="s">
        <v>357</v>
      </c>
      <c r="F315" s="285" t="s">
        <v>90</v>
      </c>
      <c r="G315" s="285" t="s">
        <v>90</v>
      </c>
      <c r="H315" s="285" t="s">
        <v>90</v>
      </c>
      <c r="I315" s="285" t="s">
        <v>112</v>
      </c>
      <c r="J315" s="285" t="s">
        <v>112</v>
      </c>
    </row>
    <row r="316" spans="2:10" s="28" customFormat="1" ht="15">
      <c r="B316" s="285" t="s">
        <v>780</v>
      </c>
      <c r="C316" s="285" t="s">
        <v>786</v>
      </c>
      <c r="D316" s="285" t="s">
        <v>780</v>
      </c>
      <c r="E316" s="285" t="s">
        <v>357</v>
      </c>
      <c r="F316" s="285" t="s">
        <v>90</v>
      </c>
      <c r="G316" s="285" t="s">
        <v>90</v>
      </c>
      <c r="H316" s="285" t="s">
        <v>90</v>
      </c>
      <c r="I316" s="285" t="s">
        <v>112</v>
      </c>
      <c r="J316" s="285" t="s">
        <v>112</v>
      </c>
    </row>
    <row r="317" spans="2:10" s="28" customFormat="1" ht="15">
      <c r="B317" s="285" t="s">
        <v>1170</v>
      </c>
      <c r="C317" s="285" t="s">
        <v>1172</v>
      </c>
      <c r="D317" s="285" t="s">
        <v>1170</v>
      </c>
      <c r="E317" s="285" t="s">
        <v>357</v>
      </c>
      <c r="F317" s="285" t="s">
        <v>90</v>
      </c>
      <c r="G317" s="285" t="s">
        <v>90</v>
      </c>
      <c r="H317" s="285" t="s">
        <v>90</v>
      </c>
      <c r="I317" s="285" t="s">
        <v>112</v>
      </c>
      <c r="J317" s="285" t="s">
        <v>112</v>
      </c>
    </row>
    <row r="318" spans="2:10" s="28" customFormat="1" ht="15">
      <c r="B318" s="285" t="s">
        <v>935</v>
      </c>
      <c r="C318" s="285" t="s">
        <v>936</v>
      </c>
      <c r="D318" s="285" t="s">
        <v>935</v>
      </c>
      <c r="E318" s="285" t="s">
        <v>357</v>
      </c>
      <c r="F318" s="285" t="s">
        <v>90</v>
      </c>
      <c r="G318" s="285" t="s">
        <v>90</v>
      </c>
      <c r="H318" s="285" t="s">
        <v>90</v>
      </c>
      <c r="I318" s="285" t="s">
        <v>112</v>
      </c>
      <c r="J318" s="285" t="s">
        <v>112</v>
      </c>
    </row>
    <row r="319" spans="2:10" s="28" customFormat="1" ht="15">
      <c r="B319" s="285" t="s">
        <v>729</v>
      </c>
      <c r="C319" s="285" t="s">
        <v>731</v>
      </c>
      <c r="D319" s="285" t="s">
        <v>729</v>
      </c>
      <c r="E319" s="285" t="s">
        <v>357</v>
      </c>
      <c r="F319" s="285" t="s">
        <v>90</v>
      </c>
      <c r="G319" s="285" t="s">
        <v>90</v>
      </c>
      <c r="H319" s="285" t="s">
        <v>90</v>
      </c>
      <c r="I319" s="285" t="s">
        <v>112</v>
      </c>
      <c r="J319" s="285" t="s">
        <v>112</v>
      </c>
    </row>
    <row r="320" spans="2:10" s="28" customFormat="1" ht="15">
      <c r="B320" s="285" t="s">
        <v>815</v>
      </c>
      <c r="C320" s="285" t="s">
        <v>820</v>
      </c>
      <c r="D320" s="285" t="s">
        <v>815</v>
      </c>
      <c r="E320" s="285" t="s">
        <v>357</v>
      </c>
      <c r="F320" s="285" t="s">
        <v>90</v>
      </c>
      <c r="G320" s="285" t="s">
        <v>90</v>
      </c>
      <c r="H320" s="285" t="s">
        <v>90</v>
      </c>
      <c r="I320" s="285" t="s">
        <v>112</v>
      </c>
      <c r="J320" s="285" t="s">
        <v>112</v>
      </c>
    </row>
    <row r="321" spans="2:10" s="28" customFormat="1" ht="15">
      <c r="B321" s="285" t="s">
        <v>637</v>
      </c>
      <c r="C321" s="285" t="s">
        <v>640</v>
      </c>
      <c r="D321" s="285" t="s">
        <v>637</v>
      </c>
      <c r="E321" s="285" t="s">
        <v>357</v>
      </c>
      <c r="F321" s="285" t="s">
        <v>90</v>
      </c>
      <c r="G321" s="285" t="s">
        <v>90</v>
      </c>
      <c r="H321" s="285" t="s">
        <v>90</v>
      </c>
      <c r="I321" s="285" t="s">
        <v>112</v>
      </c>
      <c r="J321" s="285" t="s">
        <v>112</v>
      </c>
    </row>
    <row r="322" spans="2:10" s="28" customFormat="1" ht="15">
      <c r="B322" s="285" t="s">
        <v>1286</v>
      </c>
      <c r="C322" s="285" t="s">
        <v>1295</v>
      </c>
      <c r="D322" s="285" t="s">
        <v>1286</v>
      </c>
      <c r="E322" s="285" t="s">
        <v>357</v>
      </c>
      <c r="F322" s="285" t="s">
        <v>90</v>
      </c>
      <c r="G322" s="285" t="s">
        <v>90</v>
      </c>
      <c r="H322" s="285" t="s">
        <v>90</v>
      </c>
      <c r="I322" s="285" t="s">
        <v>112</v>
      </c>
      <c r="J322" s="285" t="s">
        <v>112</v>
      </c>
    </row>
    <row r="323" spans="2:10" s="28" customFormat="1" ht="15">
      <c r="B323" s="285" t="s">
        <v>960</v>
      </c>
      <c r="C323" s="285" t="s">
        <v>961</v>
      </c>
      <c r="D323" s="285" t="s">
        <v>960</v>
      </c>
      <c r="E323" s="285" t="s">
        <v>357</v>
      </c>
      <c r="F323" s="285" t="s">
        <v>90</v>
      </c>
      <c r="G323" s="285" t="s">
        <v>90</v>
      </c>
      <c r="H323" s="285" t="s">
        <v>90</v>
      </c>
      <c r="I323" s="285" t="s">
        <v>112</v>
      </c>
      <c r="J323" s="285" t="s">
        <v>112</v>
      </c>
    </row>
    <row r="324" spans="2:10" s="28" customFormat="1" ht="15">
      <c r="B324" s="285" t="s">
        <v>1170</v>
      </c>
      <c r="C324" s="285" t="s">
        <v>1173</v>
      </c>
      <c r="D324" s="285" t="s">
        <v>1170</v>
      </c>
      <c r="E324" s="285" t="s">
        <v>357</v>
      </c>
      <c r="F324" s="285" t="s">
        <v>90</v>
      </c>
      <c r="G324" s="285" t="s">
        <v>90</v>
      </c>
      <c r="H324" s="285" t="s">
        <v>90</v>
      </c>
      <c r="I324" s="285" t="s">
        <v>112</v>
      </c>
      <c r="J324" s="285" t="s">
        <v>112</v>
      </c>
    </row>
    <row r="325" spans="2:10" s="28" customFormat="1" ht="15">
      <c r="B325" s="285" t="s">
        <v>761</v>
      </c>
      <c r="C325" s="285" t="s">
        <v>763</v>
      </c>
      <c r="D325" s="285" t="s">
        <v>761</v>
      </c>
      <c r="E325" s="285" t="s">
        <v>357</v>
      </c>
      <c r="F325" s="285" t="s">
        <v>90</v>
      </c>
      <c r="G325" s="285" t="s">
        <v>90</v>
      </c>
      <c r="H325" s="285" t="s">
        <v>90</v>
      </c>
      <c r="I325" s="285" t="s">
        <v>112</v>
      </c>
      <c r="J325" s="285" t="s">
        <v>112</v>
      </c>
    </row>
    <row r="326" spans="2:10" s="28" customFormat="1" ht="15">
      <c r="B326" s="285" t="s">
        <v>698</v>
      </c>
      <c r="C326" s="285" t="s">
        <v>699</v>
      </c>
      <c r="D326" s="285" t="s">
        <v>698</v>
      </c>
      <c r="E326" s="285" t="s">
        <v>357</v>
      </c>
      <c r="F326" s="285" t="s">
        <v>90</v>
      </c>
      <c r="G326" s="285" t="s">
        <v>90</v>
      </c>
      <c r="H326" s="285" t="s">
        <v>90</v>
      </c>
      <c r="I326" s="285" t="s">
        <v>112</v>
      </c>
      <c r="J326" s="285" t="s">
        <v>112</v>
      </c>
    </row>
    <row r="327" spans="2:10" s="28" customFormat="1" ht="15">
      <c r="B327" s="285" t="s">
        <v>907</v>
      </c>
      <c r="C327" s="285" t="s">
        <v>911</v>
      </c>
      <c r="D327" s="285" t="s">
        <v>907</v>
      </c>
      <c r="E327" s="285" t="s">
        <v>357</v>
      </c>
      <c r="F327" s="285" t="s">
        <v>90</v>
      </c>
      <c r="G327" s="285" t="s">
        <v>90</v>
      </c>
      <c r="H327" s="285" t="s">
        <v>90</v>
      </c>
      <c r="I327" s="285" t="s">
        <v>112</v>
      </c>
      <c r="J327" s="285" t="s">
        <v>112</v>
      </c>
    </row>
    <row r="328" spans="2:10" s="28" customFormat="1" ht="15">
      <c r="B328" s="285" t="s">
        <v>653</v>
      </c>
      <c r="C328" s="285" t="s">
        <v>655</v>
      </c>
      <c r="D328" s="285" t="s">
        <v>653</v>
      </c>
      <c r="E328" s="285" t="s">
        <v>357</v>
      </c>
      <c r="F328" s="285" t="s">
        <v>90</v>
      </c>
      <c r="G328" s="285" t="s">
        <v>90</v>
      </c>
      <c r="H328" s="285" t="s">
        <v>90</v>
      </c>
      <c r="I328" s="285" t="s">
        <v>112</v>
      </c>
      <c r="J328" s="285" t="s">
        <v>112</v>
      </c>
    </row>
    <row r="329" spans="2:10" s="28" customFormat="1" ht="15">
      <c r="B329" s="285" t="s">
        <v>1010</v>
      </c>
      <c r="C329" s="285" t="s">
        <v>1015</v>
      </c>
      <c r="D329" s="285" t="s">
        <v>1010</v>
      </c>
      <c r="E329" s="285" t="s">
        <v>357</v>
      </c>
      <c r="F329" s="285" t="s">
        <v>90</v>
      </c>
      <c r="G329" s="285" t="s">
        <v>90</v>
      </c>
      <c r="H329" s="285" t="s">
        <v>90</v>
      </c>
      <c r="I329" s="285" t="s">
        <v>112</v>
      </c>
      <c r="J329" s="285" t="s">
        <v>112</v>
      </c>
    </row>
    <row r="330" spans="2:10" s="28" customFormat="1" ht="15">
      <c r="B330" s="285" t="s">
        <v>1077</v>
      </c>
      <c r="C330" s="285" t="s">
        <v>1079</v>
      </c>
      <c r="D330" s="285" t="s">
        <v>1077</v>
      </c>
      <c r="E330" s="285" t="s">
        <v>357</v>
      </c>
      <c r="F330" s="285" t="s">
        <v>90</v>
      </c>
      <c r="G330" s="285" t="s">
        <v>90</v>
      </c>
      <c r="H330" s="285" t="s">
        <v>90</v>
      </c>
      <c r="I330" s="285" t="s">
        <v>112</v>
      </c>
      <c r="J330" s="285" t="s">
        <v>112</v>
      </c>
    </row>
    <row r="331" spans="2:10" s="28" customFormat="1" ht="15">
      <c r="B331" s="285" t="s">
        <v>1001</v>
      </c>
      <c r="C331" s="285" t="s">
        <v>1002</v>
      </c>
      <c r="D331" s="285" t="s">
        <v>1001</v>
      </c>
      <c r="E331" s="285" t="s">
        <v>357</v>
      </c>
      <c r="F331" s="285" t="s">
        <v>90</v>
      </c>
      <c r="G331" s="285" t="s">
        <v>90</v>
      </c>
      <c r="H331" s="285" t="s">
        <v>90</v>
      </c>
      <c r="I331" s="285" t="s">
        <v>112</v>
      </c>
      <c r="J331" s="285" t="s">
        <v>112</v>
      </c>
    </row>
    <row r="332" spans="2:10" s="28" customFormat="1" ht="15">
      <c r="B332" s="285" t="s">
        <v>1128</v>
      </c>
      <c r="C332" s="285" t="s">
        <v>1147</v>
      </c>
      <c r="D332" s="285" t="s">
        <v>1128</v>
      </c>
      <c r="E332" s="285" t="s">
        <v>357</v>
      </c>
      <c r="F332" s="285" t="s">
        <v>90</v>
      </c>
      <c r="G332" s="285" t="s">
        <v>90</v>
      </c>
      <c r="H332" s="285" t="s">
        <v>90</v>
      </c>
      <c r="I332" s="285" t="s">
        <v>112</v>
      </c>
      <c r="J332" s="285" t="s">
        <v>112</v>
      </c>
    </row>
    <row r="333" spans="2:10" s="28" customFormat="1" ht="15">
      <c r="B333" s="285" t="s">
        <v>1001</v>
      </c>
      <c r="C333" s="285" t="s">
        <v>1003</v>
      </c>
      <c r="D333" s="285" t="s">
        <v>1001</v>
      </c>
      <c r="E333" s="285" t="s">
        <v>357</v>
      </c>
      <c r="F333" s="285" t="s">
        <v>90</v>
      </c>
      <c r="G333" s="285" t="s">
        <v>90</v>
      </c>
      <c r="H333" s="285" t="s">
        <v>90</v>
      </c>
      <c r="I333" s="285" t="s">
        <v>112</v>
      </c>
      <c r="J333" s="285" t="s">
        <v>112</v>
      </c>
    </row>
    <row r="334" spans="2:10" s="28" customFormat="1" ht="15">
      <c r="B334" s="285" t="s">
        <v>933</v>
      </c>
      <c r="C334" s="285" t="s">
        <v>934</v>
      </c>
      <c r="D334" s="285" t="s">
        <v>933</v>
      </c>
      <c r="E334" s="285" t="s">
        <v>357</v>
      </c>
      <c r="F334" s="285" t="s">
        <v>90</v>
      </c>
      <c r="G334" s="285" t="s">
        <v>90</v>
      </c>
      <c r="H334" s="285" t="s">
        <v>90</v>
      </c>
      <c r="I334" s="285" t="s">
        <v>112</v>
      </c>
      <c r="J334" s="285" t="s">
        <v>112</v>
      </c>
    </row>
    <row r="335" spans="2:10" s="28" customFormat="1" ht="15">
      <c r="B335" s="285" t="s">
        <v>1277</v>
      </c>
      <c r="C335" s="285" t="s">
        <v>1278</v>
      </c>
      <c r="D335" s="285" t="s">
        <v>1277</v>
      </c>
      <c r="E335" s="285" t="s">
        <v>357</v>
      </c>
      <c r="F335" s="285" t="s">
        <v>90</v>
      </c>
      <c r="G335" s="285" t="s">
        <v>90</v>
      </c>
      <c r="H335" s="285" t="s">
        <v>90</v>
      </c>
      <c r="I335" s="285" t="s">
        <v>112</v>
      </c>
      <c r="J335" s="285" t="s">
        <v>112</v>
      </c>
    </row>
    <row r="336" spans="2:10" s="28" customFormat="1" ht="15">
      <c r="B336" s="285" t="s">
        <v>1001</v>
      </c>
      <c r="C336" s="285" t="s">
        <v>1004</v>
      </c>
      <c r="D336" s="285" t="s">
        <v>1001</v>
      </c>
      <c r="E336" s="285" t="s">
        <v>357</v>
      </c>
      <c r="F336" s="285" t="s">
        <v>90</v>
      </c>
      <c r="G336" s="285" t="s">
        <v>90</v>
      </c>
      <c r="H336" s="285" t="s">
        <v>90</v>
      </c>
      <c r="I336" s="285" t="s">
        <v>112</v>
      </c>
      <c r="J336" s="285" t="s">
        <v>112</v>
      </c>
    </row>
    <row r="337" spans="2:10" s="28" customFormat="1" ht="15">
      <c r="B337" s="285" t="s">
        <v>637</v>
      </c>
      <c r="C337" s="285" t="s">
        <v>641</v>
      </c>
      <c r="D337" s="285" t="s">
        <v>637</v>
      </c>
      <c r="E337" s="285" t="s">
        <v>357</v>
      </c>
      <c r="F337" s="285" t="s">
        <v>90</v>
      </c>
      <c r="G337" s="285" t="s">
        <v>90</v>
      </c>
      <c r="H337" s="285" t="s">
        <v>90</v>
      </c>
      <c r="I337" s="285" t="s">
        <v>112</v>
      </c>
      <c r="J337" s="285" t="s">
        <v>112</v>
      </c>
    </row>
    <row r="338" spans="2:10" s="28" customFormat="1" ht="15">
      <c r="B338" s="285" t="s">
        <v>1100</v>
      </c>
      <c r="C338" s="285" t="s">
        <v>1104</v>
      </c>
      <c r="D338" s="285" t="s">
        <v>1100</v>
      </c>
      <c r="E338" s="285" t="s">
        <v>357</v>
      </c>
      <c r="F338" s="285" t="s">
        <v>90</v>
      </c>
      <c r="G338" s="285" t="s">
        <v>90</v>
      </c>
      <c r="H338" s="285" t="s">
        <v>90</v>
      </c>
      <c r="I338" s="285" t="s">
        <v>112</v>
      </c>
      <c r="J338" s="285" t="s">
        <v>112</v>
      </c>
    </row>
    <row r="339" spans="2:10" s="28" customFormat="1" ht="15">
      <c r="B339" s="285" t="s">
        <v>583</v>
      </c>
      <c r="C339" s="285" t="s">
        <v>593</v>
      </c>
      <c r="D339" s="285" t="s">
        <v>583</v>
      </c>
      <c r="E339" s="285" t="s">
        <v>357</v>
      </c>
      <c r="F339" s="285" t="s">
        <v>90</v>
      </c>
      <c r="G339" s="285" t="s">
        <v>90</v>
      </c>
      <c r="H339" s="285" t="s">
        <v>90</v>
      </c>
      <c r="I339" s="285" t="s">
        <v>112</v>
      </c>
      <c r="J339" s="285" t="s">
        <v>112</v>
      </c>
    </row>
    <row r="340" spans="2:10" s="28" customFormat="1" ht="15">
      <c r="B340" s="285" t="s">
        <v>1286</v>
      </c>
      <c r="C340" s="285" t="s">
        <v>1296</v>
      </c>
      <c r="D340" s="285" t="s">
        <v>1286</v>
      </c>
      <c r="E340" s="285" t="s">
        <v>357</v>
      </c>
      <c r="F340" s="285" t="s">
        <v>90</v>
      </c>
      <c r="G340" s="285" t="s">
        <v>90</v>
      </c>
      <c r="H340" s="285" t="s">
        <v>90</v>
      </c>
      <c r="I340" s="285" t="s">
        <v>112</v>
      </c>
      <c r="J340" s="285" t="s">
        <v>112</v>
      </c>
    </row>
    <row r="341" spans="2:10" s="28" customFormat="1" ht="15">
      <c r="B341" s="285" t="s">
        <v>583</v>
      </c>
      <c r="C341" s="285" t="s">
        <v>594</v>
      </c>
      <c r="D341" s="285" t="s">
        <v>583</v>
      </c>
      <c r="E341" s="285" t="s">
        <v>357</v>
      </c>
      <c r="F341" s="285" t="s">
        <v>90</v>
      </c>
      <c r="G341" s="285" t="s">
        <v>90</v>
      </c>
      <c r="H341" s="285" t="s">
        <v>90</v>
      </c>
      <c r="I341" s="285" t="s">
        <v>112</v>
      </c>
      <c r="J341" s="285" t="s">
        <v>112</v>
      </c>
    </row>
    <row r="342" spans="2:10" s="28" customFormat="1" ht="15">
      <c r="B342" s="285" t="s">
        <v>1286</v>
      </c>
      <c r="C342" s="285" t="s">
        <v>1297</v>
      </c>
      <c r="D342" s="285" t="s">
        <v>1286</v>
      </c>
      <c r="E342" s="285" t="s">
        <v>357</v>
      </c>
      <c r="F342" s="285" t="s">
        <v>90</v>
      </c>
      <c r="G342" s="285" t="s">
        <v>90</v>
      </c>
      <c r="H342" s="285" t="s">
        <v>90</v>
      </c>
      <c r="I342" s="285" t="s">
        <v>112</v>
      </c>
      <c r="J342" s="285" t="s">
        <v>112</v>
      </c>
    </row>
    <row r="343" spans="2:10" s="28" customFormat="1" ht="15">
      <c r="B343" s="285" t="s">
        <v>563</v>
      </c>
      <c r="C343" s="285" t="s">
        <v>564</v>
      </c>
      <c r="D343" s="285" t="s">
        <v>563</v>
      </c>
      <c r="E343" s="285" t="s">
        <v>357</v>
      </c>
      <c r="F343" s="285" t="s">
        <v>90</v>
      </c>
      <c r="G343" s="285" t="s">
        <v>90</v>
      </c>
      <c r="H343" s="285" t="s">
        <v>90</v>
      </c>
      <c r="I343" s="285" t="s">
        <v>112</v>
      </c>
      <c r="J343" s="285" t="s">
        <v>112</v>
      </c>
    </row>
    <row r="344" spans="2:10" s="28" customFormat="1" ht="15">
      <c r="B344" s="285" t="s">
        <v>1277</v>
      </c>
      <c r="C344" s="285" t="s">
        <v>1279</v>
      </c>
      <c r="D344" s="285" t="s">
        <v>1277</v>
      </c>
      <c r="E344" s="285" t="s">
        <v>357</v>
      </c>
      <c r="F344" s="285" t="s">
        <v>90</v>
      </c>
      <c r="G344" s="285" t="s">
        <v>90</v>
      </c>
      <c r="H344" s="285" t="s">
        <v>90</v>
      </c>
      <c r="I344" s="285" t="s">
        <v>112</v>
      </c>
      <c r="J344" s="285" t="s">
        <v>112</v>
      </c>
    </row>
    <row r="345" spans="2:10" s="28" customFormat="1" ht="15">
      <c r="B345" s="285" t="s">
        <v>815</v>
      </c>
      <c r="C345" s="285" t="s">
        <v>821</v>
      </c>
      <c r="D345" s="285" t="s">
        <v>815</v>
      </c>
      <c r="E345" s="285" t="s">
        <v>357</v>
      </c>
      <c r="F345" s="285" t="s">
        <v>90</v>
      </c>
      <c r="G345" s="285" t="s">
        <v>90</v>
      </c>
      <c r="H345" s="285" t="s">
        <v>90</v>
      </c>
      <c r="I345" s="285" t="s">
        <v>112</v>
      </c>
      <c r="J345" s="285" t="s">
        <v>112</v>
      </c>
    </row>
    <row r="346" spans="2:10" s="28" customFormat="1" ht="15">
      <c r="B346" s="285" t="s">
        <v>775</v>
      </c>
      <c r="C346" s="285" t="s">
        <v>777</v>
      </c>
      <c r="D346" s="285" t="s">
        <v>775</v>
      </c>
      <c r="E346" s="285" t="s">
        <v>357</v>
      </c>
      <c r="F346" s="285" t="s">
        <v>90</v>
      </c>
      <c r="G346" s="285" t="s">
        <v>90</v>
      </c>
      <c r="H346" s="285" t="s">
        <v>90</v>
      </c>
      <c r="I346" s="285" t="s">
        <v>112</v>
      </c>
      <c r="J346" s="285" t="s">
        <v>112</v>
      </c>
    </row>
    <row r="347" spans="2:10" s="28" customFormat="1" ht="15">
      <c r="B347" s="285" t="s">
        <v>609</v>
      </c>
      <c r="C347" s="285" t="s">
        <v>610</v>
      </c>
      <c r="D347" s="285" t="s">
        <v>609</v>
      </c>
      <c r="E347" s="285" t="s">
        <v>357</v>
      </c>
      <c r="F347" s="285" t="s">
        <v>90</v>
      </c>
      <c r="G347" s="285" t="s">
        <v>90</v>
      </c>
      <c r="H347" s="285" t="s">
        <v>90</v>
      </c>
      <c r="I347" s="285" t="s">
        <v>112</v>
      </c>
      <c r="J347" s="285" t="s">
        <v>112</v>
      </c>
    </row>
    <row r="348" spans="2:10" s="28" customFormat="1" ht="15">
      <c r="B348" s="285" t="s">
        <v>1255</v>
      </c>
      <c r="C348" s="285" t="s">
        <v>1256</v>
      </c>
      <c r="D348" s="285" t="s">
        <v>1255</v>
      </c>
      <c r="E348" s="285" t="s">
        <v>357</v>
      </c>
      <c r="F348" s="285" t="s">
        <v>90</v>
      </c>
      <c r="G348" s="285" t="s">
        <v>90</v>
      </c>
      <c r="H348" s="285" t="s">
        <v>90</v>
      </c>
      <c r="I348" s="285" t="s">
        <v>112</v>
      </c>
      <c r="J348" s="285" t="s">
        <v>112</v>
      </c>
    </row>
    <row r="349" spans="2:10" s="28" customFormat="1" ht="15">
      <c r="B349" s="285" t="s">
        <v>729</v>
      </c>
      <c r="C349" s="285" t="s">
        <v>732</v>
      </c>
      <c r="D349" s="285" t="s">
        <v>729</v>
      </c>
      <c r="E349" s="285" t="s">
        <v>357</v>
      </c>
      <c r="F349" s="285" t="s">
        <v>90</v>
      </c>
      <c r="G349" s="285" t="s">
        <v>90</v>
      </c>
      <c r="H349" s="285" t="s">
        <v>90</v>
      </c>
      <c r="I349" s="285" t="s">
        <v>112</v>
      </c>
      <c r="J349" s="285" t="s">
        <v>112</v>
      </c>
    </row>
    <row r="350" spans="2:10" s="28" customFormat="1" ht="15">
      <c r="B350" s="285" t="s">
        <v>994</v>
      </c>
      <c r="C350" s="285" t="s">
        <v>996</v>
      </c>
      <c r="D350" s="285" t="s">
        <v>994</v>
      </c>
      <c r="E350" s="285" t="s">
        <v>357</v>
      </c>
      <c r="F350" s="285" t="s">
        <v>90</v>
      </c>
      <c r="G350" s="285" t="s">
        <v>90</v>
      </c>
      <c r="H350" s="285" t="s">
        <v>90</v>
      </c>
      <c r="I350" s="285" t="s">
        <v>112</v>
      </c>
      <c r="J350" s="285" t="s">
        <v>112</v>
      </c>
    </row>
    <row r="351" spans="2:10" s="28" customFormat="1" ht="15">
      <c r="B351" s="285" t="s">
        <v>609</v>
      </c>
      <c r="C351" s="285" t="s">
        <v>611</v>
      </c>
      <c r="D351" s="285" t="s">
        <v>609</v>
      </c>
      <c r="E351" s="285" t="s">
        <v>357</v>
      </c>
      <c r="F351" s="285" t="s">
        <v>90</v>
      </c>
      <c r="G351" s="285" t="s">
        <v>90</v>
      </c>
      <c r="H351" s="285" t="s">
        <v>90</v>
      </c>
      <c r="I351" s="285" t="s">
        <v>112</v>
      </c>
      <c r="J351" s="285" t="s">
        <v>112</v>
      </c>
    </row>
    <row r="352" spans="2:10" s="28" customFormat="1" ht="15">
      <c r="B352" s="285" t="s">
        <v>845</v>
      </c>
      <c r="C352" s="285" t="s">
        <v>847</v>
      </c>
      <c r="D352" s="285" t="s">
        <v>845</v>
      </c>
      <c r="E352" s="285" t="s">
        <v>357</v>
      </c>
      <c r="F352" s="285" t="s">
        <v>90</v>
      </c>
      <c r="G352" s="285" t="s">
        <v>90</v>
      </c>
      <c r="H352" s="285" t="s">
        <v>90</v>
      </c>
      <c r="I352" s="285" t="s">
        <v>112</v>
      </c>
      <c r="J352" s="285" t="s">
        <v>112</v>
      </c>
    </row>
    <row r="353" spans="2:10" s="28" customFormat="1" ht="15">
      <c r="B353" s="285" t="s">
        <v>622</v>
      </c>
      <c r="C353" s="285" t="s">
        <v>625</v>
      </c>
      <c r="D353" s="285" t="s">
        <v>622</v>
      </c>
      <c r="E353" s="285" t="s">
        <v>357</v>
      </c>
      <c r="F353" s="285" t="s">
        <v>90</v>
      </c>
      <c r="G353" s="285" t="s">
        <v>90</v>
      </c>
      <c r="H353" s="285" t="s">
        <v>90</v>
      </c>
      <c r="I353" s="285" t="s">
        <v>112</v>
      </c>
      <c r="J353" s="285" t="s">
        <v>112</v>
      </c>
    </row>
    <row r="354" spans="2:10" s="28" customFormat="1" ht="15">
      <c r="B354" s="285" t="s">
        <v>975</v>
      </c>
      <c r="C354" s="285" t="s">
        <v>979</v>
      </c>
      <c r="D354" s="285" t="s">
        <v>975</v>
      </c>
      <c r="E354" s="285" t="s">
        <v>357</v>
      </c>
      <c r="F354" s="285" t="s">
        <v>90</v>
      </c>
      <c r="G354" s="285" t="s">
        <v>90</v>
      </c>
      <c r="H354" s="285" t="s">
        <v>90</v>
      </c>
      <c r="I354" s="285" t="s">
        <v>112</v>
      </c>
      <c r="J354" s="285" t="s">
        <v>112</v>
      </c>
    </row>
    <row r="355" spans="2:10" s="28" customFormat="1" ht="15">
      <c r="B355" s="285" t="s">
        <v>1195</v>
      </c>
      <c r="C355" s="285" t="s">
        <v>1198</v>
      </c>
      <c r="D355" s="285" t="s">
        <v>1195</v>
      </c>
      <c r="E355" s="285" t="s">
        <v>357</v>
      </c>
      <c r="F355" s="285" t="s">
        <v>90</v>
      </c>
      <c r="G355" s="285" t="s">
        <v>90</v>
      </c>
      <c r="H355" s="285" t="s">
        <v>90</v>
      </c>
      <c r="I355" s="285" t="s">
        <v>112</v>
      </c>
      <c r="J355" s="285" t="s">
        <v>112</v>
      </c>
    </row>
    <row r="356" spans="2:10" s="28" customFormat="1" ht="15">
      <c r="B356" s="285" t="s">
        <v>994</v>
      </c>
      <c r="C356" s="285" t="s">
        <v>997</v>
      </c>
      <c r="D356" s="285" t="s">
        <v>994</v>
      </c>
      <c r="E356" s="285" t="s">
        <v>357</v>
      </c>
      <c r="F356" s="285" t="s">
        <v>90</v>
      </c>
      <c r="G356" s="285" t="s">
        <v>90</v>
      </c>
      <c r="H356" s="285" t="s">
        <v>90</v>
      </c>
      <c r="I356" s="285" t="s">
        <v>112</v>
      </c>
      <c r="J356" s="285" t="s">
        <v>112</v>
      </c>
    </row>
    <row r="357" spans="2:10" s="28" customFormat="1" ht="15">
      <c r="B357" s="285" t="s">
        <v>707</v>
      </c>
      <c r="C357" s="285" t="s">
        <v>708</v>
      </c>
      <c r="D357" s="285" t="s">
        <v>707</v>
      </c>
      <c r="E357" s="285" t="s">
        <v>357</v>
      </c>
      <c r="F357" s="285" t="s">
        <v>90</v>
      </c>
      <c r="G357" s="285" t="s">
        <v>90</v>
      </c>
      <c r="H357" s="285" t="s">
        <v>90</v>
      </c>
      <c r="I357" s="285" t="s">
        <v>112</v>
      </c>
      <c r="J357" s="285" t="s">
        <v>112</v>
      </c>
    </row>
    <row r="358" spans="2:10" s="28" customFormat="1" ht="15">
      <c r="B358" s="285" t="s">
        <v>619</v>
      </c>
      <c r="C358" s="285" t="s">
        <v>620</v>
      </c>
      <c r="D358" s="285" t="s">
        <v>619</v>
      </c>
      <c r="E358" s="285" t="s">
        <v>357</v>
      </c>
      <c r="F358" s="285" t="s">
        <v>90</v>
      </c>
      <c r="G358" s="285" t="s">
        <v>90</v>
      </c>
      <c r="H358" s="285" t="s">
        <v>90</v>
      </c>
      <c r="I358" s="285" t="s">
        <v>112</v>
      </c>
      <c r="J358" s="285" t="s">
        <v>112</v>
      </c>
    </row>
    <row r="359" spans="2:10" s="28" customFormat="1" ht="15">
      <c r="B359" s="285" t="s">
        <v>1001</v>
      </c>
      <c r="C359" s="285" t="s">
        <v>1005</v>
      </c>
      <c r="D359" s="285" t="s">
        <v>1001</v>
      </c>
      <c r="E359" s="285" t="s">
        <v>357</v>
      </c>
      <c r="F359" s="285" t="s">
        <v>90</v>
      </c>
      <c r="G359" s="285" t="s">
        <v>90</v>
      </c>
      <c r="H359" s="285" t="s">
        <v>90</v>
      </c>
      <c r="I359" s="285" t="s">
        <v>112</v>
      </c>
      <c r="J359" s="285" t="s">
        <v>112</v>
      </c>
    </row>
    <row r="360" spans="2:10" s="28" customFormat="1" ht="15">
      <c r="B360" s="285" t="s">
        <v>1128</v>
      </c>
      <c r="C360" s="285" t="s">
        <v>1148</v>
      </c>
      <c r="D360" s="285" t="s">
        <v>1128</v>
      </c>
      <c r="E360" s="285" t="s">
        <v>357</v>
      </c>
      <c r="F360" s="285" t="s">
        <v>90</v>
      </c>
      <c r="G360" s="285" t="s">
        <v>90</v>
      </c>
      <c r="H360" s="285" t="s">
        <v>90</v>
      </c>
      <c r="I360" s="285" t="s">
        <v>112</v>
      </c>
      <c r="J360" s="285" t="s">
        <v>112</v>
      </c>
    </row>
    <row r="361" spans="2:10" s="28" customFormat="1" ht="15">
      <c r="B361" s="285" t="s">
        <v>885</v>
      </c>
      <c r="C361" s="285" t="s">
        <v>888</v>
      </c>
      <c r="D361" s="285" t="s">
        <v>885</v>
      </c>
      <c r="E361" s="285" t="s">
        <v>357</v>
      </c>
      <c r="F361" s="285" t="s">
        <v>90</v>
      </c>
      <c r="G361" s="285" t="s">
        <v>90</v>
      </c>
      <c r="H361" s="285" t="s">
        <v>90</v>
      </c>
      <c r="I361" s="285" t="s">
        <v>112</v>
      </c>
      <c r="J361" s="285" t="s">
        <v>112</v>
      </c>
    </row>
    <row r="362" spans="2:10" s="28" customFormat="1" ht="15">
      <c r="B362" s="285" t="s">
        <v>1100</v>
      </c>
      <c r="C362" s="285" t="s">
        <v>1105</v>
      </c>
      <c r="D362" s="285" t="s">
        <v>1100</v>
      </c>
      <c r="E362" s="285" t="s">
        <v>357</v>
      </c>
      <c r="F362" s="285" t="s">
        <v>90</v>
      </c>
      <c r="G362" s="285" t="s">
        <v>90</v>
      </c>
      <c r="H362" s="285" t="s">
        <v>90</v>
      </c>
      <c r="I362" s="285" t="s">
        <v>112</v>
      </c>
      <c r="J362" s="285" t="s">
        <v>112</v>
      </c>
    </row>
    <row r="363" spans="2:10" s="28" customFormat="1" ht="15">
      <c r="B363" s="285" t="s">
        <v>1253</v>
      </c>
      <c r="C363" s="285" t="s">
        <v>1257</v>
      </c>
      <c r="D363" s="285" t="s">
        <v>1253</v>
      </c>
      <c r="E363" s="285" t="s">
        <v>357</v>
      </c>
      <c r="F363" s="285" t="s">
        <v>90</v>
      </c>
      <c r="G363" s="285" t="s">
        <v>90</v>
      </c>
      <c r="H363" s="285" t="s">
        <v>90</v>
      </c>
      <c r="I363" s="285" t="s">
        <v>112</v>
      </c>
      <c r="J363" s="285" t="s">
        <v>112</v>
      </c>
    </row>
    <row r="364" spans="2:10" s="28" customFormat="1" ht="15">
      <c r="B364" s="285" t="s">
        <v>885</v>
      </c>
      <c r="C364" s="285" t="s">
        <v>889</v>
      </c>
      <c r="D364" s="285" t="s">
        <v>885</v>
      </c>
      <c r="E364" s="285" t="s">
        <v>357</v>
      </c>
      <c r="F364" s="285" t="s">
        <v>90</v>
      </c>
      <c r="G364" s="285" t="s">
        <v>90</v>
      </c>
      <c r="H364" s="285" t="s">
        <v>90</v>
      </c>
      <c r="I364" s="285" t="s">
        <v>112</v>
      </c>
      <c r="J364" s="285" t="s">
        <v>112</v>
      </c>
    </row>
    <row r="365" spans="2:10" s="28" customFormat="1" ht="15">
      <c r="B365" s="285" t="s">
        <v>1244</v>
      </c>
      <c r="C365" s="285" t="s">
        <v>1245</v>
      </c>
      <c r="D365" s="285" t="s">
        <v>1244</v>
      </c>
      <c r="E365" s="285" t="s">
        <v>357</v>
      </c>
      <c r="F365" s="285" t="s">
        <v>90</v>
      </c>
      <c r="G365" s="285" t="s">
        <v>90</v>
      </c>
      <c r="H365" s="285" t="s">
        <v>90</v>
      </c>
      <c r="I365" s="285" t="s">
        <v>112</v>
      </c>
      <c r="J365" s="285" t="s">
        <v>112</v>
      </c>
    </row>
    <row r="366" spans="2:10" s="28" customFormat="1" ht="15">
      <c r="B366" s="285" t="s">
        <v>798</v>
      </c>
      <c r="C366" s="285" t="s">
        <v>806</v>
      </c>
      <c r="D366" s="285" t="s">
        <v>798</v>
      </c>
      <c r="E366" s="285" t="s">
        <v>357</v>
      </c>
      <c r="F366" s="285" t="s">
        <v>90</v>
      </c>
      <c r="G366" s="285" t="s">
        <v>90</v>
      </c>
      <c r="H366" s="285" t="s">
        <v>90</v>
      </c>
      <c r="I366" s="285" t="s">
        <v>112</v>
      </c>
      <c r="J366" s="285" t="s">
        <v>112</v>
      </c>
    </row>
    <row r="367" spans="2:10" s="28" customFormat="1" ht="15">
      <c r="B367" s="285" t="s">
        <v>1280</v>
      </c>
      <c r="C367" s="285" t="s">
        <v>1283</v>
      </c>
      <c r="D367" s="285" t="s">
        <v>1280</v>
      </c>
      <c r="E367" s="285" t="s">
        <v>357</v>
      </c>
      <c r="F367" s="285" t="s">
        <v>90</v>
      </c>
      <c r="G367" s="285" t="s">
        <v>90</v>
      </c>
      <c r="H367" s="285" t="s">
        <v>90</v>
      </c>
      <c r="I367" s="285" t="s">
        <v>112</v>
      </c>
      <c r="J367" s="285" t="s">
        <v>112</v>
      </c>
    </row>
    <row r="368" spans="2:10" s="28" customFormat="1" ht="15">
      <c r="B368" s="285" t="s">
        <v>1069</v>
      </c>
      <c r="C368" s="285" t="s">
        <v>1070</v>
      </c>
      <c r="D368" s="285" t="s">
        <v>1069</v>
      </c>
      <c r="E368" s="285" t="s">
        <v>357</v>
      </c>
      <c r="F368" s="285" t="s">
        <v>90</v>
      </c>
      <c r="G368" s="285" t="s">
        <v>90</v>
      </c>
      <c r="H368" s="285" t="s">
        <v>90</v>
      </c>
      <c r="I368" s="285" t="s">
        <v>112</v>
      </c>
      <c r="J368" s="285" t="s">
        <v>112</v>
      </c>
    </row>
    <row r="369" spans="2:10" s="28" customFormat="1" ht="15">
      <c r="B369" s="285" t="s">
        <v>585</v>
      </c>
      <c r="C369" s="285" t="s">
        <v>595</v>
      </c>
      <c r="D369" s="285" t="s">
        <v>585</v>
      </c>
      <c r="E369" s="285" t="s">
        <v>357</v>
      </c>
      <c r="F369" s="285" t="s">
        <v>90</v>
      </c>
      <c r="G369" s="285" t="s">
        <v>90</v>
      </c>
      <c r="H369" s="285" t="s">
        <v>90</v>
      </c>
      <c r="I369" s="285" t="s">
        <v>112</v>
      </c>
      <c r="J369" s="285" t="s">
        <v>112</v>
      </c>
    </row>
    <row r="370" spans="2:10" s="28" customFormat="1" ht="15">
      <c r="B370" s="285" t="s">
        <v>1066</v>
      </c>
      <c r="C370" s="285" t="s">
        <v>1068</v>
      </c>
      <c r="D370" s="285" t="s">
        <v>1066</v>
      </c>
      <c r="E370" s="285" t="s">
        <v>357</v>
      </c>
      <c r="F370" s="285" t="s">
        <v>90</v>
      </c>
      <c r="G370" s="285" t="s">
        <v>90</v>
      </c>
      <c r="H370" s="285" t="s">
        <v>90</v>
      </c>
      <c r="I370" s="285" t="s">
        <v>112</v>
      </c>
      <c r="J370" s="285" t="s">
        <v>112</v>
      </c>
    </row>
    <row r="371" spans="2:10" s="28" customFormat="1" ht="15">
      <c r="B371" s="285" t="s">
        <v>1047</v>
      </c>
      <c r="C371" s="285" t="s">
        <v>1054</v>
      </c>
      <c r="D371" s="285" t="s">
        <v>1047</v>
      </c>
      <c r="E371" s="285" t="s">
        <v>357</v>
      </c>
      <c r="F371" s="285" t="s">
        <v>90</v>
      </c>
      <c r="G371" s="285" t="s">
        <v>90</v>
      </c>
      <c r="H371" s="285" t="s">
        <v>90</v>
      </c>
      <c r="I371" s="285" t="s">
        <v>112</v>
      </c>
      <c r="J371" s="285" t="s">
        <v>112</v>
      </c>
    </row>
    <row r="372" spans="2:10" s="28" customFormat="1" ht="15">
      <c r="B372" s="285" t="s">
        <v>637</v>
      </c>
      <c r="C372" s="285" t="s">
        <v>642</v>
      </c>
      <c r="D372" s="285" t="s">
        <v>637</v>
      </c>
      <c r="E372" s="285" t="s">
        <v>357</v>
      </c>
      <c r="F372" s="285" t="s">
        <v>90</v>
      </c>
      <c r="G372" s="285" t="s">
        <v>90</v>
      </c>
      <c r="H372" s="285" t="s">
        <v>90</v>
      </c>
      <c r="I372" s="285" t="s">
        <v>112</v>
      </c>
      <c r="J372" s="285" t="s">
        <v>112</v>
      </c>
    </row>
    <row r="373" spans="2:10" s="28" customFormat="1" ht="15">
      <c r="B373" s="285" t="s">
        <v>650</v>
      </c>
      <c r="C373" s="285" t="s">
        <v>656</v>
      </c>
      <c r="D373" s="285" t="s">
        <v>650</v>
      </c>
      <c r="E373" s="285" t="s">
        <v>357</v>
      </c>
      <c r="F373" s="285" t="s">
        <v>90</v>
      </c>
      <c r="G373" s="285" t="s">
        <v>90</v>
      </c>
      <c r="H373" s="285" t="s">
        <v>90</v>
      </c>
      <c r="I373" s="285" t="s">
        <v>112</v>
      </c>
      <c r="J373" s="285" t="s">
        <v>112</v>
      </c>
    </row>
    <row r="374" spans="2:10" s="28" customFormat="1" ht="15">
      <c r="B374" s="285" t="s">
        <v>1195</v>
      </c>
      <c r="C374" s="285" t="s">
        <v>1199</v>
      </c>
      <c r="D374" s="285" t="s">
        <v>1195</v>
      </c>
      <c r="E374" s="285" t="s">
        <v>357</v>
      </c>
      <c r="F374" s="285" t="s">
        <v>90</v>
      </c>
      <c r="G374" s="285" t="s">
        <v>90</v>
      </c>
      <c r="H374" s="285" t="s">
        <v>90</v>
      </c>
      <c r="I374" s="285" t="s">
        <v>112</v>
      </c>
      <c r="J374" s="285" t="s">
        <v>112</v>
      </c>
    </row>
    <row r="375" spans="2:10" s="28" customFormat="1" ht="15">
      <c r="B375" s="285" t="s">
        <v>557</v>
      </c>
      <c r="C375" s="285" t="s">
        <v>558</v>
      </c>
      <c r="D375" s="285" t="s">
        <v>557</v>
      </c>
      <c r="E375" s="285" t="s">
        <v>357</v>
      </c>
      <c r="F375" s="285" t="s">
        <v>90</v>
      </c>
      <c r="G375" s="285" t="s">
        <v>90</v>
      </c>
      <c r="H375" s="285" t="s">
        <v>90</v>
      </c>
      <c r="I375" s="285" t="s">
        <v>112</v>
      </c>
      <c r="J375" s="285" t="s">
        <v>112</v>
      </c>
    </row>
    <row r="376" spans="2:10" s="28" customFormat="1" ht="15">
      <c r="B376" s="285" t="s">
        <v>798</v>
      </c>
      <c r="C376" s="285" t="s">
        <v>807</v>
      </c>
      <c r="D376" s="285" t="s">
        <v>798</v>
      </c>
      <c r="E376" s="285" t="s">
        <v>357</v>
      </c>
      <c r="F376" s="285" t="s">
        <v>90</v>
      </c>
      <c r="G376" s="285" t="s">
        <v>90</v>
      </c>
      <c r="H376" s="285" t="s">
        <v>90</v>
      </c>
      <c r="I376" s="285" t="s">
        <v>112</v>
      </c>
      <c r="J376" s="285" t="s">
        <v>112</v>
      </c>
    </row>
    <row r="377" spans="2:10" s="28" customFormat="1" ht="15">
      <c r="B377" s="285" t="s">
        <v>1174</v>
      </c>
      <c r="C377" s="285" t="s">
        <v>1176</v>
      </c>
      <c r="D377" s="285" t="s">
        <v>1174</v>
      </c>
      <c r="E377" s="285" t="s">
        <v>357</v>
      </c>
      <c r="F377" s="285" t="s">
        <v>90</v>
      </c>
      <c r="G377" s="285" t="s">
        <v>90</v>
      </c>
      <c r="H377" s="285" t="s">
        <v>90</v>
      </c>
      <c r="I377" s="285" t="s">
        <v>112</v>
      </c>
      <c r="J377" s="285" t="s">
        <v>112</v>
      </c>
    </row>
    <row r="378" spans="2:10" s="28" customFormat="1" ht="15">
      <c r="B378" s="285" t="s">
        <v>703</v>
      </c>
      <c r="C378" s="285" t="s">
        <v>704</v>
      </c>
      <c r="D378" s="285" t="s">
        <v>703</v>
      </c>
      <c r="E378" s="285" t="s">
        <v>357</v>
      </c>
      <c r="F378" s="285" t="s">
        <v>90</v>
      </c>
      <c r="G378" s="285" t="s">
        <v>90</v>
      </c>
      <c r="H378" s="285" t="s">
        <v>90</v>
      </c>
      <c r="I378" s="285" t="s">
        <v>112</v>
      </c>
      <c r="J378" s="285" t="s">
        <v>112</v>
      </c>
    </row>
    <row r="379" spans="2:10" s="28" customFormat="1" ht="15">
      <c r="B379" s="285" t="s">
        <v>1286</v>
      </c>
      <c r="C379" s="285" t="s">
        <v>1298</v>
      </c>
      <c r="D379" s="285" t="s">
        <v>1286</v>
      </c>
      <c r="E379" s="285" t="s">
        <v>357</v>
      </c>
      <c r="F379" s="285" t="s">
        <v>90</v>
      </c>
      <c r="G379" s="285" t="s">
        <v>90</v>
      </c>
      <c r="H379" s="285" t="s">
        <v>90</v>
      </c>
      <c r="I379" s="285" t="s">
        <v>112</v>
      </c>
      <c r="J379" s="285" t="s">
        <v>112</v>
      </c>
    </row>
    <row r="380" spans="2:10" s="28" customFormat="1" ht="15">
      <c r="B380" s="285" t="s">
        <v>942</v>
      </c>
      <c r="C380" s="285" t="s">
        <v>944</v>
      </c>
      <c r="D380" s="285" t="s">
        <v>942</v>
      </c>
      <c r="E380" s="285" t="s">
        <v>357</v>
      </c>
      <c r="F380" s="285" t="s">
        <v>90</v>
      </c>
      <c r="G380" s="285" t="s">
        <v>90</v>
      </c>
      <c r="H380" s="285" t="s">
        <v>90</v>
      </c>
      <c r="I380" s="285" t="s">
        <v>112</v>
      </c>
      <c r="J380" s="285" t="s">
        <v>112</v>
      </c>
    </row>
    <row r="381" spans="2:10" s="28" customFormat="1" ht="15">
      <c r="B381" s="285" t="s">
        <v>735</v>
      </c>
      <c r="C381" s="285" t="s">
        <v>736</v>
      </c>
      <c r="D381" s="285" t="s">
        <v>735</v>
      </c>
      <c r="E381" s="285" t="s">
        <v>357</v>
      </c>
      <c r="F381" s="285" t="s">
        <v>90</v>
      </c>
      <c r="G381" s="285" t="s">
        <v>90</v>
      </c>
      <c r="H381" s="285" t="s">
        <v>90</v>
      </c>
      <c r="I381" s="285" t="s">
        <v>112</v>
      </c>
      <c r="J381" s="285" t="s">
        <v>112</v>
      </c>
    </row>
    <row r="382" spans="2:10" s="28" customFormat="1" ht="15">
      <c r="B382" s="285" t="s">
        <v>815</v>
      </c>
      <c r="C382" s="285" t="s">
        <v>822</v>
      </c>
      <c r="D382" s="285" t="s">
        <v>815</v>
      </c>
      <c r="E382" s="285" t="s">
        <v>357</v>
      </c>
      <c r="F382" s="285" t="s">
        <v>90</v>
      </c>
      <c r="G382" s="285" t="s">
        <v>90</v>
      </c>
      <c r="H382" s="285" t="s">
        <v>90</v>
      </c>
      <c r="I382" s="285" t="s">
        <v>112</v>
      </c>
      <c r="J382" s="285" t="s">
        <v>112</v>
      </c>
    </row>
    <row r="383" spans="2:10" s="28" customFormat="1" ht="15">
      <c r="B383" s="285" t="s">
        <v>1237</v>
      </c>
      <c r="C383" s="285" t="s">
        <v>1238</v>
      </c>
      <c r="D383" s="285" t="s">
        <v>1237</v>
      </c>
      <c r="E383" s="285" t="s">
        <v>357</v>
      </c>
      <c r="F383" s="285" t="s">
        <v>90</v>
      </c>
      <c r="G383" s="285" t="s">
        <v>90</v>
      </c>
      <c r="H383" s="285" t="s">
        <v>90</v>
      </c>
      <c r="I383" s="285" t="s">
        <v>112</v>
      </c>
      <c r="J383" s="285" t="s">
        <v>112</v>
      </c>
    </row>
    <row r="384" spans="2:10" s="28" customFormat="1" ht="15">
      <c r="B384" s="285" t="s">
        <v>942</v>
      </c>
      <c r="C384" s="285" t="s">
        <v>945</v>
      </c>
      <c r="D384" s="285" t="s">
        <v>942</v>
      </c>
      <c r="E384" s="285" t="s">
        <v>357</v>
      </c>
      <c r="F384" s="285" t="s">
        <v>90</v>
      </c>
      <c r="G384" s="285" t="s">
        <v>90</v>
      </c>
      <c r="H384" s="285" t="s">
        <v>90</v>
      </c>
      <c r="I384" s="285" t="s">
        <v>112</v>
      </c>
      <c r="J384" s="285" t="s">
        <v>112</v>
      </c>
    </row>
    <row r="385" spans="2:10" s="28" customFormat="1" ht="15">
      <c r="B385" s="285" t="s">
        <v>907</v>
      </c>
      <c r="C385" s="285" t="s">
        <v>912</v>
      </c>
      <c r="D385" s="285" t="s">
        <v>907</v>
      </c>
      <c r="E385" s="285" t="s">
        <v>357</v>
      </c>
      <c r="F385" s="285" t="s">
        <v>90</v>
      </c>
      <c r="G385" s="285" t="s">
        <v>90</v>
      </c>
      <c r="H385" s="285" t="s">
        <v>90</v>
      </c>
      <c r="I385" s="285" t="s">
        <v>112</v>
      </c>
      <c r="J385" s="285" t="s">
        <v>112</v>
      </c>
    </row>
    <row r="386" spans="2:10" s="28" customFormat="1" ht="15">
      <c r="B386" s="285" t="s">
        <v>703</v>
      </c>
      <c r="C386" s="285" t="s">
        <v>705</v>
      </c>
      <c r="D386" s="285" t="s">
        <v>703</v>
      </c>
      <c r="E386" s="285" t="s">
        <v>357</v>
      </c>
      <c r="F386" s="285" t="s">
        <v>90</v>
      </c>
      <c r="G386" s="285" t="s">
        <v>90</v>
      </c>
      <c r="H386" s="285" t="s">
        <v>90</v>
      </c>
      <c r="I386" s="285" t="s">
        <v>112</v>
      </c>
      <c r="J386" s="285" t="s">
        <v>112</v>
      </c>
    </row>
    <row r="387" spans="2:10" s="28" customFormat="1" ht="15">
      <c r="B387" s="285" t="s">
        <v>815</v>
      </c>
      <c r="C387" s="285" t="s">
        <v>823</v>
      </c>
      <c r="D387" s="285" t="s">
        <v>815</v>
      </c>
      <c r="E387" s="285" t="s">
        <v>357</v>
      </c>
      <c r="F387" s="285" t="s">
        <v>90</v>
      </c>
      <c r="G387" s="285" t="s">
        <v>90</v>
      </c>
      <c r="H387" s="285" t="s">
        <v>90</v>
      </c>
      <c r="I387" s="285" t="s">
        <v>112</v>
      </c>
      <c r="J387" s="285" t="s">
        <v>112</v>
      </c>
    </row>
    <row r="388" spans="2:10" s="28" customFormat="1" ht="15">
      <c r="B388" s="285" t="s">
        <v>1319</v>
      </c>
      <c r="C388" s="285" t="s">
        <v>1320</v>
      </c>
      <c r="D388" s="285" t="s">
        <v>1319</v>
      </c>
      <c r="E388" s="285" t="s">
        <v>357</v>
      </c>
      <c r="F388" s="285" t="s">
        <v>90</v>
      </c>
      <c r="G388" s="285" t="s">
        <v>90</v>
      </c>
      <c r="H388" s="285" t="s">
        <v>90</v>
      </c>
      <c r="I388" s="285" t="s">
        <v>112</v>
      </c>
      <c r="J388" s="285" t="s">
        <v>112</v>
      </c>
    </row>
    <row r="389" spans="2:10" s="28" customFormat="1" ht="15">
      <c r="B389" s="285" t="s">
        <v>907</v>
      </c>
      <c r="C389" s="285" t="s">
        <v>913</v>
      </c>
      <c r="D389" s="285" t="s">
        <v>907</v>
      </c>
      <c r="E389" s="285" t="s">
        <v>357</v>
      </c>
      <c r="F389" s="285" t="s">
        <v>90</v>
      </c>
      <c r="G389" s="285" t="s">
        <v>90</v>
      </c>
      <c r="H389" s="285" t="s">
        <v>90</v>
      </c>
      <c r="I389" s="285" t="s">
        <v>112</v>
      </c>
      <c r="J389" s="285" t="s">
        <v>112</v>
      </c>
    </row>
    <row r="390" spans="2:10" s="28" customFormat="1" ht="15">
      <c r="B390" s="285" t="s">
        <v>990</v>
      </c>
      <c r="C390" s="285" t="s">
        <v>993</v>
      </c>
      <c r="D390" s="285" t="s">
        <v>990</v>
      </c>
      <c r="E390" s="285" t="s">
        <v>357</v>
      </c>
      <c r="F390" s="285" t="s">
        <v>90</v>
      </c>
      <c r="G390" s="285" t="s">
        <v>90</v>
      </c>
      <c r="H390" s="285" t="s">
        <v>90</v>
      </c>
      <c r="I390" s="285" t="s">
        <v>112</v>
      </c>
      <c r="J390" s="285" t="s">
        <v>112</v>
      </c>
    </row>
    <row r="391" spans="2:10" s="28" customFormat="1" ht="15">
      <c r="B391" s="285" t="s">
        <v>1220</v>
      </c>
      <c r="C391" s="285" t="s">
        <v>1222</v>
      </c>
      <c r="D391" s="285" t="s">
        <v>1220</v>
      </c>
      <c r="E391" s="285" t="s">
        <v>357</v>
      </c>
      <c r="F391" s="285" t="s">
        <v>90</v>
      </c>
      <c r="G391" s="285" t="s">
        <v>90</v>
      </c>
      <c r="H391" s="285" t="s">
        <v>90</v>
      </c>
      <c r="I391" s="285" t="s">
        <v>112</v>
      </c>
      <c r="J391" s="285" t="s">
        <v>112</v>
      </c>
    </row>
    <row r="392" spans="2:10" s="28" customFormat="1" ht="15">
      <c r="B392" s="285" t="s">
        <v>637</v>
      </c>
      <c r="C392" s="285" t="s">
        <v>643</v>
      </c>
      <c r="D392" s="285" t="s">
        <v>637</v>
      </c>
      <c r="E392" s="285" t="s">
        <v>357</v>
      </c>
      <c r="F392" s="285" t="s">
        <v>90</v>
      </c>
      <c r="G392" s="285" t="s">
        <v>90</v>
      </c>
      <c r="H392" s="285" t="s">
        <v>90</v>
      </c>
      <c r="I392" s="285" t="s">
        <v>112</v>
      </c>
      <c r="J392" s="285" t="s">
        <v>112</v>
      </c>
    </row>
    <row r="393" spans="2:10" s="28" customFormat="1" ht="15">
      <c r="B393" s="285" t="s">
        <v>845</v>
      </c>
      <c r="C393" s="285" t="s">
        <v>848</v>
      </c>
      <c r="D393" s="285" t="s">
        <v>845</v>
      </c>
      <c r="E393" s="285" t="s">
        <v>357</v>
      </c>
      <c r="F393" s="285" t="s">
        <v>90</v>
      </c>
      <c r="G393" s="285" t="s">
        <v>90</v>
      </c>
      <c r="H393" s="285" t="s">
        <v>90</v>
      </c>
      <c r="I393" s="285" t="s">
        <v>112</v>
      </c>
      <c r="J393" s="285" t="s">
        <v>112</v>
      </c>
    </row>
    <row r="394" spans="2:10" s="28" customFormat="1" ht="15">
      <c r="B394" s="285" t="s">
        <v>740</v>
      </c>
      <c r="C394" s="285" t="s">
        <v>742</v>
      </c>
      <c r="D394" s="285" t="s">
        <v>740</v>
      </c>
      <c r="E394" s="285" t="s">
        <v>357</v>
      </c>
      <c r="F394" s="285" t="s">
        <v>90</v>
      </c>
      <c r="G394" s="285" t="s">
        <v>90</v>
      </c>
      <c r="H394" s="285" t="s">
        <v>90</v>
      </c>
      <c r="I394" s="285" t="s">
        <v>112</v>
      </c>
      <c r="J394" s="285" t="s">
        <v>112</v>
      </c>
    </row>
    <row r="395" spans="2:10" s="28" customFormat="1" ht="15">
      <c r="B395" s="285" t="s">
        <v>637</v>
      </c>
      <c r="C395" s="285" t="s">
        <v>644</v>
      </c>
      <c r="D395" s="285" t="s">
        <v>637</v>
      </c>
      <c r="E395" s="285" t="s">
        <v>357</v>
      </c>
      <c r="F395" s="285" t="s">
        <v>90</v>
      </c>
      <c r="G395" s="285" t="s">
        <v>90</v>
      </c>
      <c r="H395" s="285" t="s">
        <v>90</v>
      </c>
      <c r="I395" s="285" t="s">
        <v>112</v>
      </c>
      <c r="J395" s="285" t="s">
        <v>112</v>
      </c>
    </row>
    <row r="396" spans="2:10" s="28" customFormat="1" ht="15">
      <c r="B396" s="285" t="s">
        <v>1083</v>
      </c>
      <c r="C396" s="285" t="s">
        <v>1087</v>
      </c>
      <c r="D396" s="285" t="s">
        <v>1083</v>
      </c>
      <c r="E396" s="285" t="s">
        <v>357</v>
      </c>
      <c r="F396" s="285" t="s">
        <v>90</v>
      </c>
      <c r="G396" s="285" t="s">
        <v>90</v>
      </c>
      <c r="H396" s="285" t="s">
        <v>90</v>
      </c>
      <c r="I396" s="285" t="s">
        <v>112</v>
      </c>
      <c r="J396" s="285" t="s">
        <v>112</v>
      </c>
    </row>
    <row r="397" spans="2:10" s="28" customFormat="1" ht="15">
      <c r="B397" s="285" t="s">
        <v>764</v>
      </c>
      <c r="C397" s="285" t="s">
        <v>765</v>
      </c>
      <c r="D397" s="285" t="s">
        <v>764</v>
      </c>
      <c r="E397" s="285" t="s">
        <v>357</v>
      </c>
      <c r="F397" s="285" t="s">
        <v>90</v>
      </c>
      <c r="G397" s="285" t="s">
        <v>90</v>
      </c>
      <c r="H397" s="285" t="s">
        <v>90</v>
      </c>
      <c r="I397" s="285" t="s">
        <v>112</v>
      </c>
      <c r="J397" s="285" t="s">
        <v>112</v>
      </c>
    </row>
    <row r="398" spans="2:10" s="28" customFormat="1" ht="15">
      <c r="B398" s="285" t="s">
        <v>583</v>
      </c>
      <c r="C398" s="285" t="s">
        <v>596</v>
      </c>
      <c r="D398" s="285" t="s">
        <v>583</v>
      </c>
      <c r="E398" s="285" t="s">
        <v>357</v>
      </c>
      <c r="F398" s="285" t="s">
        <v>90</v>
      </c>
      <c r="G398" s="285" t="s">
        <v>90</v>
      </c>
      <c r="H398" s="285" t="s">
        <v>90</v>
      </c>
      <c r="I398" s="285" t="s">
        <v>112</v>
      </c>
      <c r="J398" s="285" t="s">
        <v>112</v>
      </c>
    </row>
    <row r="399" spans="2:10" s="28" customFormat="1" ht="15">
      <c r="B399" s="285" t="s">
        <v>798</v>
      </c>
      <c r="C399" s="285" t="s">
        <v>808</v>
      </c>
      <c r="D399" s="285" t="s">
        <v>798</v>
      </c>
      <c r="E399" s="285" t="s">
        <v>357</v>
      </c>
      <c r="F399" s="285" t="s">
        <v>90</v>
      </c>
      <c r="G399" s="285" t="s">
        <v>90</v>
      </c>
      <c r="H399" s="285" t="s">
        <v>90</v>
      </c>
      <c r="I399" s="285" t="s">
        <v>112</v>
      </c>
      <c r="J399" s="285" t="s">
        <v>112</v>
      </c>
    </row>
    <row r="400" spans="2:10" s="28" customFormat="1" ht="15">
      <c r="B400" s="285" t="s">
        <v>703</v>
      </c>
      <c r="C400" s="285" t="s">
        <v>706</v>
      </c>
      <c r="D400" s="285" t="s">
        <v>703</v>
      </c>
      <c r="E400" s="285" t="s">
        <v>357</v>
      </c>
      <c r="F400" s="285" t="s">
        <v>90</v>
      </c>
      <c r="G400" s="285" t="s">
        <v>90</v>
      </c>
      <c r="H400" s="285" t="s">
        <v>90</v>
      </c>
      <c r="I400" s="285" t="s">
        <v>112</v>
      </c>
      <c r="J400" s="285" t="s">
        <v>112</v>
      </c>
    </row>
    <row r="401" spans="2:10" s="28" customFormat="1" ht="15">
      <c r="B401" s="285" t="s">
        <v>907</v>
      </c>
      <c r="C401" s="285" t="s">
        <v>914</v>
      </c>
      <c r="D401" s="285" t="s">
        <v>907</v>
      </c>
      <c r="E401" s="285" t="s">
        <v>357</v>
      </c>
      <c r="F401" s="285" t="s">
        <v>90</v>
      </c>
      <c r="G401" s="285" t="s">
        <v>90</v>
      </c>
      <c r="H401" s="285" t="s">
        <v>90</v>
      </c>
      <c r="I401" s="285" t="s">
        <v>112</v>
      </c>
      <c r="J401" s="285" t="s">
        <v>112</v>
      </c>
    </row>
    <row r="402" spans="2:10" s="28" customFormat="1" ht="15">
      <c r="B402" s="285" t="s">
        <v>1128</v>
      </c>
      <c r="C402" s="285" t="s">
        <v>1149</v>
      </c>
      <c r="D402" s="285" t="s">
        <v>1128</v>
      </c>
      <c r="E402" s="285" t="s">
        <v>357</v>
      </c>
      <c r="F402" s="285" t="s">
        <v>90</v>
      </c>
      <c r="G402" s="285" t="s">
        <v>90</v>
      </c>
      <c r="H402" s="285" t="s">
        <v>90</v>
      </c>
      <c r="I402" s="285" t="s">
        <v>112</v>
      </c>
      <c r="J402" s="285" t="s">
        <v>112</v>
      </c>
    </row>
    <row r="403" spans="2:10" s="28" customFormat="1" ht="15">
      <c r="B403" s="285" t="s">
        <v>937</v>
      </c>
      <c r="C403" s="285" t="s">
        <v>939</v>
      </c>
      <c r="D403" s="285" t="s">
        <v>937</v>
      </c>
      <c r="E403" s="285" t="s">
        <v>357</v>
      </c>
      <c r="F403" s="285" t="s">
        <v>90</v>
      </c>
      <c r="G403" s="285" t="s">
        <v>90</v>
      </c>
      <c r="H403" s="285" t="s">
        <v>90</v>
      </c>
      <c r="I403" s="285" t="s">
        <v>112</v>
      </c>
      <c r="J403" s="285" t="s">
        <v>112</v>
      </c>
    </row>
    <row r="404" spans="2:10" s="28" customFormat="1" ht="15">
      <c r="B404" s="285" t="s">
        <v>937</v>
      </c>
      <c r="C404" s="285" t="s">
        <v>940</v>
      </c>
      <c r="D404" s="285" t="s">
        <v>937</v>
      </c>
      <c r="E404" s="285" t="s">
        <v>357</v>
      </c>
      <c r="F404" s="285" t="s">
        <v>90</v>
      </c>
      <c r="G404" s="285" t="s">
        <v>90</v>
      </c>
      <c r="H404" s="285" t="s">
        <v>90</v>
      </c>
      <c r="I404" s="285" t="s">
        <v>112</v>
      </c>
      <c r="J404" s="285" t="s">
        <v>112</v>
      </c>
    </row>
    <row r="405" spans="2:10" s="28" customFormat="1" ht="15">
      <c r="B405" s="285" t="s">
        <v>937</v>
      </c>
      <c r="C405" s="285" t="s">
        <v>941</v>
      </c>
      <c r="D405" s="285" t="s">
        <v>937</v>
      </c>
      <c r="E405" s="285" t="s">
        <v>357</v>
      </c>
      <c r="F405" s="285" t="s">
        <v>90</v>
      </c>
      <c r="G405" s="285" t="s">
        <v>90</v>
      </c>
      <c r="H405" s="285" t="s">
        <v>90</v>
      </c>
      <c r="I405" s="285" t="s">
        <v>112</v>
      </c>
      <c r="J405" s="285" t="s">
        <v>112</v>
      </c>
    </row>
    <row r="406" spans="2:10" s="28" customFormat="1" ht="15">
      <c r="B406" s="285" t="s">
        <v>1010</v>
      </c>
      <c r="C406" s="285" t="s">
        <v>1016</v>
      </c>
      <c r="D406" s="285" t="s">
        <v>1010</v>
      </c>
      <c r="E406" s="285" t="s">
        <v>357</v>
      </c>
      <c r="F406" s="285" t="s">
        <v>90</v>
      </c>
      <c r="G406" s="285" t="s">
        <v>90</v>
      </c>
      <c r="H406" s="285" t="s">
        <v>90</v>
      </c>
      <c r="I406" s="285" t="s">
        <v>112</v>
      </c>
      <c r="J406" s="285" t="s">
        <v>112</v>
      </c>
    </row>
    <row r="407" spans="2:10" s="28" customFormat="1" ht="15">
      <c r="B407" s="285" t="s">
        <v>1083</v>
      </c>
      <c r="C407" s="285" t="s">
        <v>1088</v>
      </c>
      <c r="D407" s="285" t="s">
        <v>1083</v>
      </c>
      <c r="E407" s="285" t="s">
        <v>357</v>
      </c>
      <c r="F407" s="285" t="s">
        <v>90</v>
      </c>
      <c r="G407" s="285" t="s">
        <v>90</v>
      </c>
      <c r="H407" s="285" t="s">
        <v>90</v>
      </c>
      <c r="I407" s="285" t="s">
        <v>112</v>
      </c>
      <c r="J407" s="285" t="s">
        <v>112</v>
      </c>
    </row>
    <row r="408" spans="2:10" s="28" customFormat="1" ht="15">
      <c r="B408" s="285" t="s">
        <v>985</v>
      </c>
      <c r="C408" s="285" t="s">
        <v>987</v>
      </c>
      <c r="D408" s="285" t="s">
        <v>985</v>
      </c>
      <c r="E408" s="285" t="s">
        <v>357</v>
      </c>
      <c r="F408" s="285" t="s">
        <v>90</v>
      </c>
      <c r="G408" s="285" t="s">
        <v>90</v>
      </c>
      <c r="H408" s="285" t="s">
        <v>90</v>
      </c>
      <c r="I408" s="285" t="s">
        <v>112</v>
      </c>
      <c r="J408" s="285" t="s">
        <v>112</v>
      </c>
    </row>
    <row r="409" spans="2:10" s="28" customFormat="1" ht="15">
      <c r="B409" s="285" t="s">
        <v>1117</v>
      </c>
      <c r="C409" s="285" t="s">
        <v>1121</v>
      </c>
      <c r="D409" s="285" t="s">
        <v>1117</v>
      </c>
      <c r="E409" s="285" t="s">
        <v>357</v>
      </c>
      <c r="F409" s="285" t="s">
        <v>90</v>
      </c>
      <c r="G409" s="285" t="s">
        <v>90</v>
      </c>
      <c r="H409" s="285" t="s">
        <v>90</v>
      </c>
      <c r="I409" s="285" t="s">
        <v>112</v>
      </c>
      <c r="J409" s="285" t="s">
        <v>112</v>
      </c>
    </row>
    <row r="410" spans="2:10" s="28" customFormat="1" ht="15">
      <c r="B410" s="285" t="s">
        <v>830</v>
      </c>
      <c r="C410" s="285" t="s">
        <v>832</v>
      </c>
      <c r="D410" s="285" t="s">
        <v>830</v>
      </c>
      <c r="E410" s="285" t="s">
        <v>357</v>
      </c>
      <c r="F410" s="285" t="s">
        <v>90</v>
      </c>
      <c r="G410" s="285" t="s">
        <v>90</v>
      </c>
      <c r="H410" s="285" t="s">
        <v>90</v>
      </c>
      <c r="I410" s="285" t="s">
        <v>112</v>
      </c>
      <c r="J410" s="285" t="s">
        <v>112</v>
      </c>
    </row>
    <row r="411" spans="2:10" s="28" customFormat="1" ht="15">
      <c r="B411" s="285" t="s">
        <v>1239</v>
      </c>
      <c r="C411" s="285" t="s">
        <v>1240</v>
      </c>
      <c r="D411" s="285" t="s">
        <v>1239</v>
      </c>
      <c r="E411" s="285" t="s">
        <v>357</v>
      </c>
      <c r="F411" s="285" t="s">
        <v>90</v>
      </c>
      <c r="G411" s="285" t="s">
        <v>90</v>
      </c>
      <c r="H411" s="285" t="s">
        <v>90</v>
      </c>
      <c r="I411" s="285" t="s">
        <v>112</v>
      </c>
      <c r="J411" s="285" t="s">
        <v>112</v>
      </c>
    </row>
    <row r="412" spans="2:10" s="28" customFormat="1" ht="15">
      <c r="B412" s="285" t="s">
        <v>698</v>
      </c>
      <c r="C412" s="285" t="s">
        <v>700</v>
      </c>
      <c r="D412" s="285" t="s">
        <v>698</v>
      </c>
      <c r="E412" s="285" t="s">
        <v>357</v>
      </c>
      <c r="F412" s="285" t="s">
        <v>90</v>
      </c>
      <c r="G412" s="285" t="s">
        <v>90</v>
      </c>
      <c r="H412" s="285" t="s">
        <v>90</v>
      </c>
      <c r="I412" s="285" t="s">
        <v>112</v>
      </c>
      <c r="J412" s="285" t="s">
        <v>112</v>
      </c>
    </row>
    <row r="413" spans="2:10" s="28" customFormat="1" ht="15">
      <c r="B413" s="285" t="s">
        <v>798</v>
      </c>
      <c r="C413" s="285" t="s">
        <v>809</v>
      </c>
      <c r="D413" s="285" t="s">
        <v>798</v>
      </c>
      <c r="E413" s="285" t="s">
        <v>357</v>
      </c>
      <c r="F413" s="285" t="s">
        <v>90</v>
      </c>
      <c r="G413" s="285" t="s">
        <v>90</v>
      </c>
      <c r="H413" s="285" t="s">
        <v>90</v>
      </c>
      <c r="I413" s="285" t="s">
        <v>112</v>
      </c>
      <c r="J413" s="285" t="s">
        <v>112</v>
      </c>
    </row>
    <row r="414" spans="2:10" s="28" customFormat="1" ht="15">
      <c r="B414" s="285" t="s">
        <v>1117</v>
      </c>
      <c r="C414" s="285" t="s">
        <v>1122</v>
      </c>
      <c r="D414" s="285" t="s">
        <v>1117</v>
      </c>
      <c r="E414" s="285" t="s">
        <v>357</v>
      </c>
      <c r="F414" s="285" t="s">
        <v>90</v>
      </c>
      <c r="G414" s="285" t="s">
        <v>90</v>
      </c>
      <c r="H414" s="285" t="s">
        <v>90</v>
      </c>
      <c r="I414" s="285" t="s">
        <v>112</v>
      </c>
      <c r="J414" s="285" t="s">
        <v>112</v>
      </c>
    </row>
    <row r="415" spans="2:10" s="28" customFormat="1" ht="15">
      <c r="B415" s="285" t="s">
        <v>798</v>
      </c>
      <c r="C415" s="285" t="s">
        <v>810</v>
      </c>
      <c r="D415" s="285" t="s">
        <v>798</v>
      </c>
      <c r="E415" s="285" t="s">
        <v>357</v>
      </c>
      <c r="F415" s="285" t="s">
        <v>90</v>
      </c>
      <c r="G415" s="285" t="s">
        <v>90</v>
      </c>
      <c r="H415" s="285" t="s">
        <v>90</v>
      </c>
      <c r="I415" s="285" t="s">
        <v>112</v>
      </c>
      <c r="J415" s="285" t="s">
        <v>112</v>
      </c>
    </row>
    <row r="416" spans="2:10" s="28" customFormat="1" ht="15">
      <c r="B416" s="285" t="s">
        <v>539</v>
      </c>
      <c r="C416" s="285" t="s">
        <v>545</v>
      </c>
      <c r="D416" s="285" t="s">
        <v>539</v>
      </c>
      <c r="E416" s="285" t="s">
        <v>357</v>
      </c>
      <c r="F416" s="285" t="s">
        <v>90</v>
      </c>
      <c r="G416" s="285" t="s">
        <v>90</v>
      </c>
      <c r="H416" s="285" t="s">
        <v>90</v>
      </c>
      <c r="I416" s="285" t="s">
        <v>112</v>
      </c>
      <c r="J416" s="285" t="s">
        <v>112</v>
      </c>
    </row>
    <row r="417" spans="2:10" s="28" customFormat="1" ht="15">
      <c r="B417" s="285" t="s">
        <v>674</v>
      </c>
      <c r="C417" s="285" t="s">
        <v>675</v>
      </c>
      <c r="D417" s="285" t="s">
        <v>674</v>
      </c>
      <c r="E417" s="285" t="s">
        <v>357</v>
      </c>
      <c r="F417" s="285" t="s">
        <v>90</v>
      </c>
      <c r="G417" s="285" t="s">
        <v>90</v>
      </c>
      <c r="H417" s="285" t="s">
        <v>90</v>
      </c>
      <c r="I417" s="285" t="s">
        <v>112</v>
      </c>
      <c r="J417" s="285" t="s">
        <v>112</v>
      </c>
    </row>
    <row r="418" spans="2:10" s="28" customFormat="1" ht="15">
      <c r="B418" s="285" t="s">
        <v>539</v>
      </c>
      <c r="C418" s="285" t="s">
        <v>546</v>
      </c>
      <c r="D418" s="285" t="s">
        <v>539</v>
      </c>
      <c r="E418" s="285" t="s">
        <v>357</v>
      </c>
      <c r="F418" s="285" t="s">
        <v>90</v>
      </c>
      <c r="G418" s="285" t="s">
        <v>90</v>
      </c>
      <c r="H418" s="285" t="s">
        <v>90</v>
      </c>
      <c r="I418" s="285" t="s">
        <v>112</v>
      </c>
      <c r="J418" s="285" t="s">
        <v>112</v>
      </c>
    </row>
    <row r="419" spans="2:10" s="28" customFormat="1" ht="15">
      <c r="B419" s="285" t="s">
        <v>766</v>
      </c>
      <c r="C419" s="285" t="s">
        <v>770</v>
      </c>
      <c r="D419" s="285" t="s">
        <v>766</v>
      </c>
      <c r="E419" s="285" t="s">
        <v>357</v>
      </c>
      <c r="F419" s="285" t="s">
        <v>90</v>
      </c>
      <c r="G419" s="285" t="s">
        <v>90</v>
      </c>
      <c r="H419" s="285" t="s">
        <v>90</v>
      </c>
      <c r="I419" s="285" t="s">
        <v>112</v>
      </c>
      <c r="J419" s="285" t="s">
        <v>112</v>
      </c>
    </row>
    <row r="420" spans="2:10" s="28" customFormat="1" ht="15">
      <c r="B420" s="285" t="s">
        <v>1255</v>
      </c>
      <c r="C420" s="285" t="s">
        <v>1258</v>
      </c>
      <c r="D420" s="285" t="s">
        <v>1255</v>
      </c>
      <c r="E420" s="285" t="s">
        <v>357</v>
      </c>
      <c r="F420" s="285" t="s">
        <v>90</v>
      </c>
      <c r="G420" s="285" t="s">
        <v>90</v>
      </c>
      <c r="H420" s="285" t="s">
        <v>90</v>
      </c>
      <c r="I420" s="285" t="s">
        <v>112</v>
      </c>
      <c r="J420" s="285" t="s">
        <v>112</v>
      </c>
    </row>
    <row r="421" spans="2:10" s="28" customFormat="1" ht="15">
      <c r="B421" s="285" t="s">
        <v>926</v>
      </c>
      <c r="C421" s="285" t="s">
        <v>930</v>
      </c>
      <c r="D421" s="285" t="s">
        <v>926</v>
      </c>
      <c r="E421" s="285" t="s">
        <v>357</v>
      </c>
      <c r="F421" s="285" t="s">
        <v>90</v>
      </c>
      <c r="G421" s="285" t="s">
        <v>90</v>
      </c>
      <c r="H421" s="285" t="s">
        <v>90</v>
      </c>
      <c r="I421" s="285" t="s">
        <v>112</v>
      </c>
      <c r="J421" s="285" t="s">
        <v>112</v>
      </c>
    </row>
    <row r="422" spans="2:10" s="28" customFormat="1" ht="15">
      <c r="B422" s="285" t="s">
        <v>926</v>
      </c>
      <c r="C422" s="285" t="s">
        <v>931</v>
      </c>
      <c r="D422" s="285" t="s">
        <v>926</v>
      </c>
      <c r="E422" s="285" t="s">
        <v>357</v>
      </c>
      <c r="F422" s="285" t="s">
        <v>90</v>
      </c>
      <c r="G422" s="285" t="s">
        <v>90</v>
      </c>
      <c r="H422" s="285" t="s">
        <v>90</v>
      </c>
      <c r="I422" s="285" t="s">
        <v>112</v>
      </c>
      <c r="J422" s="285" t="s">
        <v>112</v>
      </c>
    </row>
    <row r="423" spans="2:10" s="28" customFormat="1" ht="15">
      <c r="B423" s="285" t="s">
        <v>1006</v>
      </c>
      <c r="C423" s="285" t="s">
        <v>1008</v>
      </c>
      <c r="D423" s="285" t="s">
        <v>1006</v>
      </c>
      <c r="E423" s="285" t="s">
        <v>357</v>
      </c>
      <c r="F423" s="285" t="s">
        <v>90</v>
      </c>
      <c r="G423" s="285" t="s">
        <v>90</v>
      </c>
      <c r="H423" s="285" t="s">
        <v>90</v>
      </c>
      <c r="I423" s="285" t="s">
        <v>112</v>
      </c>
      <c r="J423" s="285" t="s">
        <v>112</v>
      </c>
    </row>
    <row r="424" spans="2:10" s="28" customFormat="1" ht="15">
      <c r="B424" s="285" t="s">
        <v>1255</v>
      </c>
      <c r="C424" s="285" t="s">
        <v>1259</v>
      </c>
      <c r="D424" s="285" t="s">
        <v>1255</v>
      </c>
      <c r="E424" s="285" t="s">
        <v>357</v>
      </c>
      <c r="F424" s="285" t="s">
        <v>90</v>
      </c>
      <c r="G424" s="285" t="s">
        <v>90</v>
      </c>
      <c r="H424" s="285" t="s">
        <v>90</v>
      </c>
      <c r="I424" s="285" t="s">
        <v>112</v>
      </c>
      <c r="J424" s="285" t="s">
        <v>112</v>
      </c>
    </row>
    <row r="425" spans="2:10" s="28" customFormat="1" ht="15">
      <c r="B425" s="285" t="s">
        <v>532</v>
      </c>
      <c r="C425" s="285" t="s">
        <v>533</v>
      </c>
      <c r="D425" s="285" t="s">
        <v>532</v>
      </c>
      <c r="E425" s="285" t="s">
        <v>357</v>
      </c>
      <c r="F425" s="285" t="s">
        <v>90</v>
      </c>
      <c r="G425" s="285" t="s">
        <v>90</v>
      </c>
      <c r="H425" s="285" t="s">
        <v>90</v>
      </c>
      <c r="I425" s="285" t="s">
        <v>112</v>
      </c>
      <c r="J425" s="285" t="s">
        <v>112</v>
      </c>
    </row>
    <row r="426" spans="2:10" s="28" customFormat="1" ht="15">
      <c r="B426" s="285" t="s">
        <v>1319</v>
      </c>
      <c r="C426" s="285" t="s">
        <v>1321</v>
      </c>
      <c r="D426" s="285" t="s">
        <v>1319</v>
      </c>
      <c r="E426" s="285" t="s">
        <v>357</v>
      </c>
      <c r="F426" s="285" t="s">
        <v>90</v>
      </c>
      <c r="G426" s="285" t="s">
        <v>90</v>
      </c>
      <c r="H426" s="285" t="s">
        <v>90</v>
      </c>
      <c r="I426" s="285" t="s">
        <v>112</v>
      </c>
      <c r="J426" s="285" t="s">
        <v>112</v>
      </c>
    </row>
    <row r="427" spans="2:10" s="28" customFormat="1" ht="15">
      <c r="B427" s="285" t="s">
        <v>960</v>
      </c>
      <c r="C427" s="285" t="s">
        <v>962</v>
      </c>
      <c r="D427" s="285" t="s">
        <v>960</v>
      </c>
      <c r="E427" s="285" t="s">
        <v>357</v>
      </c>
      <c r="F427" s="285" t="s">
        <v>90</v>
      </c>
      <c r="G427" s="285" t="s">
        <v>90</v>
      </c>
      <c r="H427" s="285" t="s">
        <v>90</v>
      </c>
      <c r="I427" s="285" t="s">
        <v>112</v>
      </c>
      <c r="J427" s="285" t="s">
        <v>112</v>
      </c>
    </row>
    <row r="428" spans="2:10" s="28" customFormat="1" ht="15">
      <c r="B428" s="285" t="s">
        <v>960</v>
      </c>
      <c r="C428" s="285" t="s">
        <v>963</v>
      </c>
      <c r="D428" s="285" t="s">
        <v>960</v>
      </c>
      <c r="E428" s="285" t="s">
        <v>357</v>
      </c>
      <c r="F428" s="285" t="s">
        <v>90</v>
      </c>
      <c r="G428" s="285" t="s">
        <v>90</v>
      </c>
      <c r="H428" s="285" t="s">
        <v>90</v>
      </c>
      <c r="I428" s="285" t="s">
        <v>112</v>
      </c>
      <c r="J428" s="285" t="s">
        <v>112</v>
      </c>
    </row>
    <row r="429" spans="2:10" s="28" customFormat="1" ht="15">
      <c r="B429" s="285" t="s">
        <v>663</v>
      </c>
      <c r="C429" s="285" t="s">
        <v>666</v>
      </c>
      <c r="D429" s="285" t="s">
        <v>663</v>
      </c>
      <c r="E429" s="285" t="s">
        <v>357</v>
      </c>
      <c r="F429" s="285" t="s">
        <v>90</v>
      </c>
      <c r="G429" s="285" t="s">
        <v>90</v>
      </c>
      <c r="H429" s="285" t="s">
        <v>90</v>
      </c>
      <c r="I429" s="285" t="s">
        <v>112</v>
      </c>
      <c r="J429" s="285" t="s">
        <v>112</v>
      </c>
    </row>
    <row r="430" spans="2:10" s="28" customFormat="1" ht="15">
      <c r="B430" s="285" t="s">
        <v>663</v>
      </c>
      <c r="C430" s="285" t="s">
        <v>667</v>
      </c>
      <c r="D430" s="285" t="s">
        <v>663</v>
      </c>
      <c r="E430" s="285" t="s">
        <v>357</v>
      </c>
      <c r="F430" s="285" t="s">
        <v>90</v>
      </c>
      <c r="G430" s="285" t="s">
        <v>90</v>
      </c>
      <c r="H430" s="285" t="s">
        <v>90</v>
      </c>
      <c r="I430" s="285" t="s">
        <v>112</v>
      </c>
      <c r="J430" s="285" t="s">
        <v>112</v>
      </c>
    </row>
    <row r="431" spans="2:10" s="28" customFormat="1" ht="15">
      <c r="B431" s="285" t="s">
        <v>830</v>
      </c>
      <c r="C431" s="285" t="s">
        <v>833</v>
      </c>
      <c r="D431" s="285" t="s">
        <v>830</v>
      </c>
      <c r="E431" s="285" t="s">
        <v>357</v>
      </c>
      <c r="F431" s="285" t="s">
        <v>90</v>
      </c>
      <c r="G431" s="285" t="s">
        <v>90</v>
      </c>
      <c r="H431" s="285" t="s">
        <v>90</v>
      </c>
      <c r="I431" s="285" t="s">
        <v>112</v>
      </c>
      <c r="J431" s="285" t="s">
        <v>112</v>
      </c>
    </row>
    <row r="432" spans="2:10" s="28" customFormat="1" ht="15">
      <c r="B432" s="285" t="s">
        <v>663</v>
      </c>
      <c r="C432" s="285" t="s">
        <v>668</v>
      </c>
      <c r="D432" s="285" t="s">
        <v>663</v>
      </c>
      <c r="E432" s="285" t="s">
        <v>357</v>
      </c>
      <c r="F432" s="285" t="s">
        <v>90</v>
      </c>
      <c r="G432" s="285" t="s">
        <v>90</v>
      </c>
      <c r="H432" s="285" t="s">
        <v>90</v>
      </c>
      <c r="I432" s="285" t="s">
        <v>112</v>
      </c>
      <c r="J432" s="285" t="s">
        <v>112</v>
      </c>
    </row>
    <row r="433" spans="2:10" s="28" customFormat="1" ht="15">
      <c r="B433" s="285" t="s">
        <v>1250</v>
      </c>
      <c r="C433" s="285" t="s">
        <v>1251</v>
      </c>
      <c r="D433" s="285" t="s">
        <v>1250</v>
      </c>
      <c r="E433" s="285" t="s">
        <v>357</v>
      </c>
      <c r="F433" s="285" t="s">
        <v>90</v>
      </c>
      <c r="G433" s="285" t="s">
        <v>90</v>
      </c>
      <c r="H433" s="285" t="s">
        <v>90</v>
      </c>
      <c r="I433" s="285" t="s">
        <v>112</v>
      </c>
      <c r="J433" s="285" t="s">
        <v>112</v>
      </c>
    </row>
    <row r="434" spans="2:10" s="28" customFormat="1" ht="15">
      <c r="B434" s="285" t="s">
        <v>830</v>
      </c>
      <c r="C434" s="285" t="s">
        <v>834</v>
      </c>
      <c r="D434" s="285" t="s">
        <v>830</v>
      </c>
      <c r="E434" s="285" t="s">
        <v>357</v>
      </c>
      <c r="F434" s="285" t="s">
        <v>90</v>
      </c>
      <c r="G434" s="285" t="s">
        <v>90</v>
      </c>
      <c r="H434" s="285" t="s">
        <v>90</v>
      </c>
      <c r="I434" s="285" t="s">
        <v>112</v>
      </c>
      <c r="J434" s="285" t="s">
        <v>112</v>
      </c>
    </row>
    <row r="435" spans="2:10" s="28" customFormat="1" ht="15">
      <c r="B435" s="285" t="s">
        <v>830</v>
      </c>
      <c r="C435" s="285" t="s">
        <v>835</v>
      </c>
      <c r="D435" s="285" t="s">
        <v>830</v>
      </c>
      <c r="E435" s="285" t="s">
        <v>357</v>
      </c>
      <c r="F435" s="285" t="s">
        <v>90</v>
      </c>
      <c r="G435" s="285" t="s">
        <v>90</v>
      </c>
      <c r="H435" s="285" t="s">
        <v>90</v>
      </c>
      <c r="I435" s="285" t="s">
        <v>112</v>
      </c>
      <c r="J435" s="285" t="s">
        <v>112</v>
      </c>
    </row>
    <row r="436" spans="2:10" s="28" customFormat="1" ht="15">
      <c r="B436" s="285" t="s">
        <v>557</v>
      </c>
      <c r="C436" s="285" t="s">
        <v>559</v>
      </c>
      <c r="D436" s="285" t="s">
        <v>557</v>
      </c>
      <c r="E436" s="285" t="s">
        <v>357</v>
      </c>
      <c r="F436" s="285" t="s">
        <v>90</v>
      </c>
      <c r="G436" s="285" t="s">
        <v>90</v>
      </c>
      <c r="H436" s="285" t="s">
        <v>90</v>
      </c>
      <c r="I436" s="285" t="s">
        <v>112</v>
      </c>
      <c r="J436" s="285" t="s">
        <v>112</v>
      </c>
    </row>
    <row r="437" spans="2:10" s="28" customFormat="1" ht="15">
      <c r="B437" s="285" t="s">
        <v>830</v>
      </c>
      <c r="C437" s="285" t="s">
        <v>836</v>
      </c>
      <c r="D437" s="285" t="s">
        <v>830</v>
      </c>
      <c r="E437" s="285" t="s">
        <v>357</v>
      </c>
      <c r="F437" s="285" t="s">
        <v>90</v>
      </c>
      <c r="G437" s="285" t="s">
        <v>90</v>
      </c>
      <c r="H437" s="285" t="s">
        <v>90</v>
      </c>
      <c r="I437" s="285" t="s">
        <v>112</v>
      </c>
      <c r="J437" s="285" t="s">
        <v>112</v>
      </c>
    </row>
    <row r="438" spans="2:10" s="28" customFormat="1" ht="15">
      <c r="B438" s="285" t="s">
        <v>780</v>
      </c>
      <c r="C438" s="285" t="s">
        <v>787</v>
      </c>
      <c r="D438" s="285" t="s">
        <v>780</v>
      </c>
      <c r="E438" s="285" t="s">
        <v>357</v>
      </c>
      <c r="F438" s="285" t="s">
        <v>90</v>
      </c>
      <c r="G438" s="285" t="s">
        <v>90</v>
      </c>
      <c r="H438" s="285" t="s">
        <v>90</v>
      </c>
      <c r="I438" s="285" t="s">
        <v>112</v>
      </c>
      <c r="J438" s="285" t="s">
        <v>112</v>
      </c>
    </row>
    <row r="439" spans="2:10" s="28" customFormat="1" ht="15">
      <c r="B439" s="285" t="s">
        <v>915</v>
      </c>
      <c r="C439" s="285" t="s">
        <v>922</v>
      </c>
      <c r="D439" s="285" t="s">
        <v>915</v>
      </c>
      <c r="E439" s="285" t="s">
        <v>357</v>
      </c>
      <c r="F439" s="285" t="s">
        <v>90</v>
      </c>
      <c r="G439" s="285" t="s">
        <v>90</v>
      </c>
      <c r="H439" s="285" t="s">
        <v>90</v>
      </c>
      <c r="I439" s="285" t="s">
        <v>112</v>
      </c>
      <c r="J439" s="285" t="s">
        <v>112</v>
      </c>
    </row>
    <row r="440" spans="2:10" s="28" customFormat="1" ht="15">
      <c r="B440" s="285" t="s">
        <v>960</v>
      </c>
      <c r="C440" s="285" t="s">
        <v>964</v>
      </c>
      <c r="D440" s="285" t="s">
        <v>960</v>
      </c>
      <c r="E440" s="285" t="s">
        <v>357</v>
      </c>
      <c r="F440" s="285" t="s">
        <v>90</v>
      </c>
      <c r="G440" s="285" t="s">
        <v>90</v>
      </c>
      <c r="H440" s="285" t="s">
        <v>90</v>
      </c>
      <c r="I440" s="285" t="s">
        <v>112</v>
      </c>
      <c r="J440" s="285" t="s">
        <v>112</v>
      </c>
    </row>
    <row r="441" spans="2:10" s="28" customFormat="1" ht="15">
      <c r="B441" s="285" t="s">
        <v>915</v>
      </c>
      <c r="C441" s="285" t="s">
        <v>923</v>
      </c>
      <c r="D441" s="285" t="s">
        <v>915</v>
      </c>
      <c r="E441" s="285" t="s">
        <v>357</v>
      </c>
      <c r="F441" s="285" t="s">
        <v>90</v>
      </c>
      <c r="G441" s="285" t="s">
        <v>90</v>
      </c>
      <c r="H441" s="285" t="s">
        <v>90</v>
      </c>
      <c r="I441" s="285" t="s">
        <v>112</v>
      </c>
      <c r="J441" s="285" t="s">
        <v>112</v>
      </c>
    </row>
    <row r="442" spans="2:10" s="28" customFormat="1" ht="15">
      <c r="B442" s="285" t="s">
        <v>532</v>
      </c>
      <c r="C442" s="285" t="s">
        <v>534</v>
      </c>
      <c r="D442" s="285" t="s">
        <v>532</v>
      </c>
      <c r="E442" s="285" t="s">
        <v>357</v>
      </c>
      <c r="F442" s="285" t="s">
        <v>90</v>
      </c>
      <c r="G442" s="285" t="s">
        <v>90</v>
      </c>
      <c r="H442" s="285" t="s">
        <v>90</v>
      </c>
      <c r="I442" s="285" t="s">
        <v>112</v>
      </c>
      <c r="J442" s="285" t="s">
        <v>112</v>
      </c>
    </row>
    <row r="443" spans="2:10" s="28" customFormat="1" ht="15">
      <c r="B443" s="285" t="s">
        <v>926</v>
      </c>
      <c r="C443" s="285" t="s">
        <v>932</v>
      </c>
      <c r="D443" s="285" t="s">
        <v>926</v>
      </c>
      <c r="E443" s="285" t="s">
        <v>357</v>
      </c>
      <c r="F443" s="285" t="s">
        <v>90</v>
      </c>
      <c r="G443" s="285" t="s">
        <v>90</v>
      </c>
      <c r="H443" s="285" t="s">
        <v>90</v>
      </c>
      <c r="I443" s="285" t="s">
        <v>112</v>
      </c>
      <c r="J443" s="285" t="s">
        <v>112</v>
      </c>
    </row>
    <row r="444" spans="2:10" s="28" customFormat="1" ht="15">
      <c r="B444" s="285" t="s">
        <v>663</v>
      </c>
      <c r="C444" s="285" t="s">
        <v>669</v>
      </c>
      <c r="D444" s="285" t="s">
        <v>663</v>
      </c>
      <c r="E444" s="285" t="s">
        <v>357</v>
      </c>
      <c r="F444" s="285" t="s">
        <v>90</v>
      </c>
      <c r="G444" s="285" t="s">
        <v>90</v>
      </c>
      <c r="H444" s="285" t="s">
        <v>90</v>
      </c>
      <c r="I444" s="285" t="s">
        <v>112</v>
      </c>
      <c r="J444" s="285" t="s">
        <v>112</v>
      </c>
    </row>
    <row r="445" spans="2:10" s="28" customFormat="1" ht="15">
      <c r="B445" s="285" t="s">
        <v>633</v>
      </c>
      <c r="C445" s="285" t="s">
        <v>635</v>
      </c>
      <c r="D445" s="285" t="s">
        <v>633</v>
      </c>
      <c r="E445" s="285" t="s">
        <v>357</v>
      </c>
      <c r="F445" s="285" t="s">
        <v>90</v>
      </c>
      <c r="G445" s="285" t="s">
        <v>90</v>
      </c>
      <c r="H445" s="285" t="s">
        <v>90</v>
      </c>
      <c r="I445" s="285" t="s">
        <v>112</v>
      </c>
      <c r="J445" s="285" t="s">
        <v>112</v>
      </c>
    </row>
    <row r="446" spans="2:10" s="28" customFormat="1" ht="15">
      <c r="B446" s="285" t="s">
        <v>557</v>
      </c>
      <c r="C446" s="285" t="s">
        <v>560</v>
      </c>
      <c r="D446" s="285" t="s">
        <v>557</v>
      </c>
      <c r="E446" s="285" t="s">
        <v>357</v>
      </c>
      <c r="F446" s="285" t="s">
        <v>90</v>
      </c>
      <c r="G446" s="285" t="s">
        <v>90</v>
      </c>
      <c r="H446" s="285" t="s">
        <v>90</v>
      </c>
      <c r="I446" s="285" t="s">
        <v>112</v>
      </c>
      <c r="J446" s="285" t="s">
        <v>112</v>
      </c>
    </row>
    <row r="447" spans="2:10" s="28" customFormat="1" ht="15">
      <c r="B447" s="285" t="s">
        <v>549</v>
      </c>
      <c r="C447" s="285" t="s">
        <v>553</v>
      </c>
      <c r="D447" s="285" t="s">
        <v>549</v>
      </c>
      <c r="E447" s="285" t="s">
        <v>357</v>
      </c>
      <c r="F447" s="285" t="s">
        <v>90</v>
      </c>
      <c r="G447" s="285" t="s">
        <v>90</v>
      </c>
      <c r="H447" s="285" t="s">
        <v>90</v>
      </c>
      <c r="I447" s="285" t="s">
        <v>112</v>
      </c>
      <c r="J447" s="285" t="s">
        <v>112</v>
      </c>
    </row>
    <row r="448" spans="2:10" s="28" customFormat="1" ht="15">
      <c r="B448" s="285" t="s">
        <v>585</v>
      </c>
      <c r="C448" s="285" t="s">
        <v>597</v>
      </c>
      <c r="D448" s="285" t="s">
        <v>585</v>
      </c>
      <c r="E448" s="285" t="s">
        <v>357</v>
      </c>
      <c r="F448" s="285" t="s">
        <v>90</v>
      </c>
      <c r="G448" s="285" t="s">
        <v>90</v>
      </c>
      <c r="H448" s="285" t="s">
        <v>90</v>
      </c>
      <c r="I448" s="285" t="s">
        <v>112</v>
      </c>
      <c r="J448" s="285" t="s">
        <v>112</v>
      </c>
    </row>
    <row r="449" spans="2:10" s="28" customFormat="1" ht="15">
      <c r="B449" s="285" t="s">
        <v>729</v>
      </c>
      <c r="C449" s="285" t="s">
        <v>733</v>
      </c>
      <c r="D449" s="285" t="s">
        <v>729</v>
      </c>
      <c r="E449" s="285" t="s">
        <v>357</v>
      </c>
      <c r="F449" s="285" t="s">
        <v>90</v>
      </c>
      <c r="G449" s="285" t="s">
        <v>90</v>
      </c>
      <c r="H449" s="285" t="s">
        <v>90</v>
      </c>
      <c r="I449" s="285" t="s">
        <v>112</v>
      </c>
      <c r="J449" s="285" t="s">
        <v>112</v>
      </c>
    </row>
    <row r="450" spans="2:10" s="28" customFormat="1" ht="15">
      <c r="B450" s="285" t="s">
        <v>1280</v>
      </c>
      <c r="C450" s="285" t="s">
        <v>1284</v>
      </c>
      <c r="D450" s="285" t="s">
        <v>1280</v>
      </c>
      <c r="E450" s="285" t="s">
        <v>357</v>
      </c>
      <c r="F450" s="285" t="s">
        <v>90</v>
      </c>
      <c r="G450" s="285" t="s">
        <v>90</v>
      </c>
      <c r="H450" s="285" t="s">
        <v>90</v>
      </c>
      <c r="I450" s="285" t="s">
        <v>112</v>
      </c>
      <c r="J450" s="285" t="s">
        <v>112</v>
      </c>
    </row>
    <row r="451" spans="2:10" s="28" customFormat="1" ht="15">
      <c r="B451" s="285" t="s">
        <v>1239</v>
      </c>
      <c r="C451" s="285" t="s">
        <v>1241</v>
      </c>
      <c r="D451" s="285" t="s">
        <v>1239</v>
      </c>
      <c r="E451" s="285" t="s">
        <v>357</v>
      </c>
      <c r="F451" s="285" t="s">
        <v>90</v>
      </c>
      <c r="G451" s="285" t="s">
        <v>90</v>
      </c>
      <c r="H451" s="285" t="s">
        <v>90</v>
      </c>
      <c r="I451" s="285" t="s">
        <v>112</v>
      </c>
      <c r="J451" s="285" t="s">
        <v>112</v>
      </c>
    </row>
    <row r="452" spans="2:10" s="28" customFormat="1" ht="15">
      <c r="B452" s="285" t="s">
        <v>633</v>
      </c>
      <c r="C452" s="285" t="s">
        <v>636</v>
      </c>
      <c r="D452" s="285" t="s">
        <v>633</v>
      </c>
      <c r="E452" s="285" t="s">
        <v>357</v>
      </c>
      <c r="F452" s="285" t="s">
        <v>90</v>
      </c>
      <c r="G452" s="285" t="s">
        <v>90</v>
      </c>
      <c r="H452" s="285" t="s">
        <v>90</v>
      </c>
      <c r="I452" s="285" t="s">
        <v>112</v>
      </c>
      <c r="J452" s="285" t="s">
        <v>112</v>
      </c>
    </row>
    <row r="453" spans="2:10" s="28" customFormat="1" ht="15">
      <c r="B453" s="285" t="s">
        <v>737</v>
      </c>
      <c r="C453" s="285" t="s">
        <v>738</v>
      </c>
      <c r="D453" s="285" t="s">
        <v>737</v>
      </c>
      <c r="E453" s="285" t="s">
        <v>357</v>
      </c>
      <c r="F453" s="285" t="s">
        <v>90</v>
      </c>
      <c r="G453" s="285" t="s">
        <v>90</v>
      </c>
      <c r="H453" s="285" t="s">
        <v>90</v>
      </c>
      <c r="I453" s="285" t="s">
        <v>112</v>
      </c>
      <c r="J453" s="285" t="s">
        <v>112</v>
      </c>
    </row>
    <row r="454" spans="2:10" s="28" customFormat="1" ht="15">
      <c r="B454" s="285" t="s">
        <v>1250</v>
      </c>
      <c r="C454" s="285" t="s">
        <v>1252</v>
      </c>
      <c r="D454" s="285" t="s">
        <v>1250</v>
      </c>
      <c r="E454" s="285" t="s">
        <v>357</v>
      </c>
      <c r="F454" s="285" t="s">
        <v>90</v>
      </c>
      <c r="G454" s="285" t="s">
        <v>90</v>
      </c>
      <c r="H454" s="285" t="s">
        <v>90</v>
      </c>
      <c r="I454" s="285" t="s">
        <v>112</v>
      </c>
      <c r="J454" s="285" t="s">
        <v>112</v>
      </c>
    </row>
    <row r="455" spans="2:10" s="28" customFormat="1" ht="15">
      <c r="B455" s="285" t="s">
        <v>1128</v>
      </c>
      <c r="C455" s="285" t="s">
        <v>1150</v>
      </c>
      <c r="D455" s="285" t="s">
        <v>1128</v>
      </c>
      <c r="E455" s="285" t="s">
        <v>357</v>
      </c>
      <c r="F455" s="285" t="s">
        <v>90</v>
      </c>
      <c r="G455" s="285" t="s">
        <v>90</v>
      </c>
      <c r="H455" s="285" t="s">
        <v>90</v>
      </c>
      <c r="I455" s="285" t="s">
        <v>112</v>
      </c>
      <c r="J455" s="285" t="s">
        <v>112</v>
      </c>
    </row>
    <row r="456" spans="2:10" s="28" customFormat="1" ht="15">
      <c r="B456" s="285" t="s">
        <v>1047</v>
      </c>
      <c r="C456" s="285" t="s">
        <v>1055</v>
      </c>
      <c r="D456" s="285" t="s">
        <v>1047</v>
      </c>
      <c r="E456" s="285" t="s">
        <v>357</v>
      </c>
      <c r="F456" s="285" t="s">
        <v>90</v>
      </c>
      <c r="G456" s="285" t="s">
        <v>90</v>
      </c>
      <c r="H456" s="285" t="s">
        <v>90</v>
      </c>
      <c r="I456" s="285" t="s">
        <v>112</v>
      </c>
      <c r="J456" s="285" t="s">
        <v>112</v>
      </c>
    </row>
    <row r="457" spans="2:10" s="28" customFormat="1" ht="15">
      <c r="B457" s="285" t="s">
        <v>737</v>
      </c>
      <c r="C457" s="285" t="s">
        <v>739</v>
      </c>
      <c r="D457" s="285" t="s">
        <v>737</v>
      </c>
      <c r="E457" s="285" t="s">
        <v>357</v>
      </c>
      <c r="F457" s="285" t="s">
        <v>90</v>
      </c>
      <c r="G457" s="285" t="s">
        <v>90</v>
      </c>
      <c r="H457" s="285" t="s">
        <v>90</v>
      </c>
      <c r="I457" s="285" t="s">
        <v>112</v>
      </c>
      <c r="J457" s="285" t="s">
        <v>112</v>
      </c>
    </row>
    <row r="458" spans="2:10" s="28" customFormat="1" ht="15">
      <c r="B458" s="285" t="s">
        <v>650</v>
      </c>
      <c r="C458" s="285" t="s">
        <v>657</v>
      </c>
      <c r="D458" s="285" t="s">
        <v>650</v>
      </c>
      <c r="E458" s="285" t="s">
        <v>357</v>
      </c>
      <c r="F458" s="285" t="s">
        <v>90</v>
      </c>
      <c r="G458" s="285" t="s">
        <v>90</v>
      </c>
      <c r="H458" s="285" t="s">
        <v>90</v>
      </c>
      <c r="I458" s="285" t="s">
        <v>112</v>
      </c>
      <c r="J458" s="285" t="s">
        <v>112</v>
      </c>
    </row>
    <row r="459" spans="2:10" s="28" customFormat="1" ht="15">
      <c r="B459" s="285" t="s">
        <v>1200</v>
      </c>
      <c r="C459" s="285" t="s">
        <v>1206</v>
      </c>
      <c r="D459" s="285" t="s">
        <v>1200</v>
      </c>
      <c r="E459" s="285" t="s">
        <v>357</v>
      </c>
      <c r="F459" s="285" t="s">
        <v>90</v>
      </c>
      <c r="G459" s="285" t="s">
        <v>90</v>
      </c>
      <c r="H459" s="285" t="s">
        <v>90</v>
      </c>
      <c r="I459" s="285" t="s">
        <v>112</v>
      </c>
      <c r="J459" s="285" t="s">
        <v>112</v>
      </c>
    </row>
    <row r="460" spans="2:10" s="28" customFormat="1" ht="15">
      <c r="B460" s="285" t="s">
        <v>915</v>
      </c>
      <c r="C460" s="285" t="s">
        <v>924</v>
      </c>
      <c r="D460" s="285" t="s">
        <v>915</v>
      </c>
      <c r="E460" s="285" t="s">
        <v>357</v>
      </c>
      <c r="F460" s="285" t="s">
        <v>90</v>
      </c>
      <c r="G460" s="285" t="s">
        <v>90</v>
      </c>
      <c r="H460" s="285" t="s">
        <v>90</v>
      </c>
      <c r="I460" s="285" t="s">
        <v>112</v>
      </c>
      <c r="J460" s="285" t="s">
        <v>112</v>
      </c>
    </row>
    <row r="461" spans="2:10" s="28" customFormat="1" ht="15">
      <c r="B461" s="285" t="s">
        <v>650</v>
      </c>
      <c r="C461" s="285" t="s">
        <v>658</v>
      </c>
      <c r="D461" s="285" t="s">
        <v>650</v>
      </c>
      <c r="E461" s="285" t="s">
        <v>357</v>
      </c>
      <c r="F461" s="285" t="s">
        <v>90</v>
      </c>
      <c r="G461" s="285" t="s">
        <v>90</v>
      </c>
      <c r="H461" s="285" t="s">
        <v>90</v>
      </c>
      <c r="I461" s="285" t="s">
        <v>112</v>
      </c>
      <c r="J461" s="285" t="s">
        <v>112</v>
      </c>
    </row>
    <row r="462" spans="2:10" s="28" customFormat="1" ht="15">
      <c r="B462" s="285" t="s">
        <v>1128</v>
      </c>
      <c r="C462" s="285" t="s">
        <v>1151</v>
      </c>
      <c r="D462" s="285" t="s">
        <v>1128</v>
      </c>
      <c r="E462" s="285" t="s">
        <v>357</v>
      </c>
      <c r="F462" s="285" t="s">
        <v>90</v>
      </c>
      <c r="G462" s="285" t="s">
        <v>90</v>
      </c>
      <c r="H462" s="285" t="s">
        <v>90</v>
      </c>
      <c r="I462" s="285" t="s">
        <v>112</v>
      </c>
      <c r="J462" s="285" t="s">
        <v>112</v>
      </c>
    </row>
    <row r="463" spans="2:10" s="28" customFormat="1" ht="15">
      <c r="B463" s="285" t="s">
        <v>845</v>
      </c>
      <c r="C463" s="285" t="s">
        <v>849</v>
      </c>
      <c r="D463" s="285" t="s">
        <v>845</v>
      </c>
      <c r="E463" s="285" t="s">
        <v>357</v>
      </c>
      <c r="F463" s="285" t="s">
        <v>90</v>
      </c>
      <c r="G463" s="285" t="s">
        <v>90</v>
      </c>
      <c r="H463" s="285" t="s">
        <v>90</v>
      </c>
      <c r="I463" s="285" t="s">
        <v>112</v>
      </c>
      <c r="J463" s="285" t="s">
        <v>112</v>
      </c>
    </row>
    <row r="464" spans="2:10" s="28" customFormat="1" ht="15">
      <c r="B464" s="285" t="s">
        <v>729</v>
      </c>
      <c r="C464" s="285" t="s">
        <v>734</v>
      </c>
      <c r="D464" s="285" t="s">
        <v>729</v>
      </c>
      <c r="E464" s="285" t="s">
        <v>357</v>
      </c>
      <c r="F464" s="285" t="s">
        <v>90</v>
      </c>
      <c r="G464" s="285" t="s">
        <v>90</v>
      </c>
      <c r="H464" s="285" t="s">
        <v>90</v>
      </c>
      <c r="I464" s="285" t="s">
        <v>112</v>
      </c>
      <c r="J464" s="285" t="s">
        <v>112</v>
      </c>
    </row>
    <row r="465" spans="2:10" s="28" customFormat="1" ht="15">
      <c r="B465" s="285" t="s">
        <v>1128</v>
      </c>
      <c r="C465" s="285" t="s">
        <v>1152</v>
      </c>
      <c r="D465" s="285" t="s">
        <v>1128</v>
      </c>
      <c r="E465" s="285" t="s">
        <v>357</v>
      </c>
      <c r="F465" s="285" t="s">
        <v>90</v>
      </c>
      <c r="G465" s="285" t="s">
        <v>90</v>
      </c>
      <c r="H465" s="285" t="s">
        <v>90</v>
      </c>
      <c r="I465" s="285" t="s">
        <v>112</v>
      </c>
      <c r="J465" s="285" t="s">
        <v>112</v>
      </c>
    </row>
    <row r="466" spans="2:10" s="28" customFormat="1" ht="15">
      <c r="B466" s="285" t="s">
        <v>1080</v>
      </c>
      <c r="C466" s="285" t="s">
        <v>1081</v>
      </c>
      <c r="D466" s="285" t="s">
        <v>1080</v>
      </c>
      <c r="E466" s="285" t="s">
        <v>357</v>
      </c>
      <c r="F466" s="285" t="s">
        <v>90</v>
      </c>
      <c r="G466" s="285" t="s">
        <v>90</v>
      </c>
      <c r="H466" s="285" t="s">
        <v>90</v>
      </c>
      <c r="I466" s="285" t="s">
        <v>112</v>
      </c>
      <c r="J466" s="285" t="s">
        <v>112</v>
      </c>
    </row>
    <row r="467" spans="2:10" s="28" customFormat="1" ht="15">
      <c r="B467" s="285" t="s">
        <v>951</v>
      </c>
      <c r="C467" s="285" t="s">
        <v>952</v>
      </c>
      <c r="D467" s="285" t="s">
        <v>951</v>
      </c>
      <c r="E467" s="285" t="s">
        <v>357</v>
      </c>
      <c r="F467" s="285" t="s">
        <v>90</v>
      </c>
      <c r="G467" s="285" t="s">
        <v>90</v>
      </c>
      <c r="H467" s="285" t="s">
        <v>90</v>
      </c>
      <c r="I467" s="285" t="s">
        <v>112</v>
      </c>
      <c r="J467" s="285" t="s">
        <v>112</v>
      </c>
    </row>
    <row r="468" spans="2:10" s="28" customFormat="1" ht="15">
      <c r="B468" s="285" t="s">
        <v>951</v>
      </c>
      <c r="C468" s="285" t="s">
        <v>953</v>
      </c>
      <c r="D468" s="285" t="s">
        <v>951</v>
      </c>
      <c r="E468" s="285" t="s">
        <v>357</v>
      </c>
      <c r="F468" s="285" t="s">
        <v>90</v>
      </c>
      <c r="G468" s="285" t="s">
        <v>90</v>
      </c>
      <c r="H468" s="285" t="s">
        <v>90</v>
      </c>
      <c r="I468" s="285" t="s">
        <v>112</v>
      </c>
      <c r="J468" s="285" t="s">
        <v>112</v>
      </c>
    </row>
    <row r="469" spans="2:10" s="28" customFormat="1" ht="15">
      <c r="B469" s="285" t="s">
        <v>951</v>
      </c>
      <c r="C469" s="285" t="s">
        <v>954</v>
      </c>
      <c r="D469" s="285" t="s">
        <v>951</v>
      </c>
      <c r="E469" s="285" t="s">
        <v>357</v>
      </c>
      <c r="F469" s="285" t="s">
        <v>90</v>
      </c>
      <c r="G469" s="285" t="s">
        <v>90</v>
      </c>
      <c r="H469" s="285" t="s">
        <v>90</v>
      </c>
      <c r="I469" s="285" t="s">
        <v>112</v>
      </c>
      <c r="J469" s="285" t="s">
        <v>112</v>
      </c>
    </row>
    <row r="470" spans="2:10" s="28" customFormat="1" ht="15">
      <c r="B470" s="285" t="s">
        <v>719</v>
      </c>
      <c r="C470" s="285" t="s">
        <v>723</v>
      </c>
      <c r="D470" s="285" t="s">
        <v>719</v>
      </c>
      <c r="E470" s="285" t="s">
        <v>357</v>
      </c>
      <c r="F470" s="285" t="s">
        <v>90</v>
      </c>
      <c r="G470" s="285" t="s">
        <v>90</v>
      </c>
      <c r="H470" s="285" t="s">
        <v>90</v>
      </c>
      <c r="I470" s="285" t="s">
        <v>112</v>
      </c>
      <c r="J470" s="285" t="s">
        <v>112</v>
      </c>
    </row>
    <row r="471" spans="2:10" s="28" customFormat="1" ht="15">
      <c r="B471" s="285" t="s">
        <v>1047</v>
      </c>
      <c r="C471" s="285" t="s">
        <v>1056</v>
      </c>
      <c r="D471" s="285" t="s">
        <v>1047</v>
      </c>
      <c r="E471" s="285" t="s">
        <v>357</v>
      </c>
      <c r="F471" s="285" t="s">
        <v>90</v>
      </c>
      <c r="G471" s="285" t="s">
        <v>90</v>
      </c>
      <c r="H471" s="285" t="s">
        <v>90</v>
      </c>
      <c r="I471" s="285" t="s">
        <v>112</v>
      </c>
      <c r="J471" s="285" t="s">
        <v>112</v>
      </c>
    </row>
    <row r="472" spans="2:10" s="28" customFormat="1" ht="15">
      <c r="B472" s="285" t="s">
        <v>951</v>
      </c>
      <c r="C472" s="285" t="s">
        <v>955</v>
      </c>
      <c r="D472" s="285" t="s">
        <v>951</v>
      </c>
      <c r="E472" s="285" t="s">
        <v>357</v>
      </c>
      <c r="F472" s="285" t="s">
        <v>90</v>
      </c>
      <c r="G472" s="285" t="s">
        <v>90</v>
      </c>
      <c r="H472" s="285" t="s">
        <v>90</v>
      </c>
      <c r="I472" s="285" t="s">
        <v>112</v>
      </c>
      <c r="J472" s="285" t="s">
        <v>112</v>
      </c>
    </row>
    <row r="473" spans="2:10" s="28" customFormat="1" ht="15">
      <c r="B473" s="285" t="s">
        <v>1128</v>
      </c>
      <c r="C473" s="285" t="s">
        <v>1153</v>
      </c>
      <c r="D473" s="285" t="s">
        <v>1128</v>
      </c>
      <c r="E473" s="285" t="s">
        <v>357</v>
      </c>
      <c r="F473" s="285" t="s">
        <v>90</v>
      </c>
      <c r="G473" s="285" t="s">
        <v>90</v>
      </c>
      <c r="H473" s="285" t="s">
        <v>90</v>
      </c>
      <c r="I473" s="285" t="s">
        <v>112</v>
      </c>
      <c r="J473" s="285" t="s">
        <v>112</v>
      </c>
    </row>
    <row r="474" spans="2:10" s="28" customFormat="1" ht="15">
      <c r="B474" s="285" t="s">
        <v>1200</v>
      </c>
      <c r="C474" s="285" t="s">
        <v>1207</v>
      </c>
      <c r="D474" s="285" t="s">
        <v>1200</v>
      </c>
      <c r="E474" s="285" t="s">
        <v>357</v>
      </c>
      <c r="F474" s="285" t="s">
        <v>90</v>
      </c>
      <c r="G474" s="285" t="s">
        <v>90</v>
      </c>
      <c r="H474" s="285" t="s">
        <v>90</v>
      </c>
      <c r="I474" s="285" t="s">
        <v>112</v>
      </c>
      <c r="J474" s="285" t="s">
        <v>112</v>
      </c>
    </row>
    <row r="475" spans="2:10" s="28" customFormat="1" ht="15">
      <c r="B475" s="285" t="s">
        <v>1322</v>
      </c>
      <c r="C475" s="285" t="s">
        <v>1323</v>
      </c>
      <c r="D475" s="285" t="s">
        <v>1322</v>
      </c>
      <c r="E475" s="285" t="s">
        <v>357</v>
      </c>
      <c r="F475" s="285" t="s">
        <v>90</v>
      </c>
      <c r="G475" s="285" t="s">
        <v>90</v>
      </c>
      <c r="H475" s="285" t="s">
        <v>90</v>
      </c>
      <c r="I475" s="285" t="s">
        <v>112</v>
      </c>
      <c r="J475" s="285" t="s">
        <v>112</v>
      </c>
    </row>
    <row r="476" spans="2:10" s="28" customFormat="1" ht="15">
      <c r="B476" s="285" t="s">
        <v>1322</v>
      </c>
      <c r="C476" s="285" t="s">
        <v>1324</v>
      </c>
      <c r="D476" s="285" t="s">
        <v>1322</v>
      </c>
      <c r="E476" s="285" t="s">
        <v>357</v>
      </c>
      <c r="F476" s="285" t="s">
        <v>90</v>
      </c>
      <c r="G476" s="285" t="s">
        <v>90</v>
      </c>
      <c r="H476" s="285" t="s">
        <v>90</v>
      </c>
      <c r="I476" s="285" t="s">
        <v>112</v>
      </c>
      <c r="J476" s="285" t="s">
        <v>112</v>
      </c>
    </row>
    <row r="477" spans="2:10" s="28" customFormat="1" ht="15">
      <c r="B477" s="285" t="s">
        <v>1322</v>
      </c>
      <c r="C477" s="285" t="s">
        <v>1325</v>
      </c>
      <c r="D477" s="285" t="s">
        <v>1322</v>
      </c>
      <c r="E477" s="285" t="s">
        <v>357</v>
      </c>
      <c r="F477" s="285" t="s">
        <v>90</v>
      </c>
      <c r="G477" s="285" t="s">
        <v>90</v>
      </c>
      <c r="H477" s="285" t="s">
        <v>90</v>
      </c>
      <c r="I477" s="285" t="s">
        <v>112</v>
      </c>
      <c r="J477" s="285" t="s">
        <v>112</v>
      </c>
    </row>
    <row r="478" spans="2:10" s="28" customFormat="1" ht="15">
      <c r="B478" s="285" t="s">
        <v>1262</v>
      </c>
      <c r="C478" s="285" t="s">
        <v>1267</v>
      </c>
      <c r="D478" s="285" t="s">
        <v>1262</v>
      </c>
      <c r="E478" s="285" t="s">
        <v>357</v>
      </c>
      <c r="F478" s="285" t="s">
        <v>90</v>
      </c>
      <c r="G478" s="285" t="s">
        <v>90</v>
      </c>
      <c r="H478" s="285" t="s">
        <v>90</v>
      </c>
      <c r="I478" s="285" t="s">
        <v>112</v>
      </c>
      <c r="J478" s="285" t="s">
        <v>112</v>
      </c>
    </row>
    <row r="479" spans="2:10" s="28" customFormat="1" ht="15">
      <c r="B479" s="285" t="s">
        <v>994</v>
      </c>
      <c r="C479" s="285" t="s">
        <v>998</v>
      </c>
      <c r="D479" s="285" t="s">
        <v>994</v>
      </c>
      <c r="E479" s="285" t="s">
        <v>357</v>
      </c>
      <c r="F479" s="285" t="s">
        <v>90</v>
      </c>
      <c r="G479" s="285" t="s">
        <v>90</v>
      </c>
      <c r="H479" s="285" t="s">
        <v>90</v>
      </c>
      <c r="I479" s="285" t="s">
        <v>112</v>
      </c>
      <c r="J479" s="285" t="s">
        <v>112</v>
      </c>
    </row>
    <row r="480" spans="2:10" s="28" customFormat="1" ht="15">
      <c r="B480" s="285" t="s">
        <v>709</v>
      </c>
      <c r="C480" s="285" t="s">
        <v>710</v>
      </c>
      <c r="D480" s="285" t="s">
        <v>709</v>
      </c>
      <c r="E480" s="285" t="s">
        <v>357</v>
      </c>
      <c r="F480" s="285" t="s">
        <v>90</v>
      </c>
      <c r="G480" s="285" t="s">
        <v>90</v>
      </c>
      <c r="H480" s="285" t="s">
        <v>90</v>
      </c>
      <c r="I480" s="285" t="s">
        <v>112</v>
      </c>
      <c r="J480" s="285" t="s">
        <v>112</v>
      </c>
    </row>
    <row r="481" spans="2:10" s="28" customFormat="1" ht="15">
      <c r="B481" s="285" t="s">
        <v>619</v>
      </c>
      <c r="C481" s="285" t="s">
        <v>621</v>
      </c>
      <c r="D481" s="285" t="s">
        <v>619</v>
      </c>
      <c r="E481" s="285" t="s">
        <v>357</v>
      </c>
      <c r="F481" s="285" t="s">
        <v>90</v>
      </c>
      <c r="G481" s="285" t="s">
        <v>90</v>
      </c>
      <c r="H481" s="285" t="s">
        <v>90</v>
      </c>
      <c r="I481" s="285" t="s">
        <v>112</v>
      </c>
      <c r="J481" s="285" t="s">
        <v>112</v>
      </c>
    </row>
    <row r="482" spans="2:10" s="28" customFormat="1" ht="15">
      <c r="B482" s="285" t="s">
        <v>1255</v>
      </c>
      <c r="C482" s="285" t="s">
        <v>1260</v>
      </c>
      <c r="D482" s="285" t="s">
        <v>1255</v>
      </c>
      <c r="E482" s="285" t="s">
        <v>357</v>
      </c>
      <c r="F482" s="285" t="s">
        <v>90</v>
      </c>
      <c r="G482" s="285" t="s">
        <v>90</v>
      </c>
      <c r="H482" s="285" t="s">
        <v>90</v>
      </c>
      <c r="I482" s="285" t="s">
        <v>112</v>
      </c>
      <c r="J482" s="285" t="s">
        <v>112</v>
      </c>
    </row>
    <row r="483" spans="2:10" s="28" customFormat="1" ht="15">
      <c r="B483" s="285" t="s">
        <v>1255</v>
      </c>
      <c r="C483" s="285" t="s">
        <v>1261</v>
      </c>
      <c r="D483" s="285" t="s">
        <v>1255</v>
      </c>
      <c r="E483" s="285" t="s">
        <v>357</v>
      </c>
      <c r="F483" s="285" t="s">
        <v>90</v>
      </c>
      <c r="G483" s="285" t="s">
        <v>90</v>
      </c>
      <c r="H483" s="285" t="s">
        <v>90</v>
      </c>
      <c r="I483" s="285" t="s">
        <v>112</v>
      </c>
      <c r="J483" s="285" t="s">
        <v>112</v>
      </c>
    </row>
    <row r="484" spans="2:10" s="28" customFormat="1" ht="15">
      <c r="B484" s="285" t="s">
        <v>994</v>
      </c>
      <c r="C484" s="285" t="s">
        <v>999</v>
      </c>
      <c r="D484" s="285" t="s">
        <v>994</v>
      </c>
      <c r="E484" s="285" t="s">
        <v>357</v>
      </c>
      <c r="F484" s="285" t="s">
        <v>90</v>
      </c>
      <c r="G484" s="285" t="s">
        <v>90</v>
      </c>
      <c r="H484" s="285" t="s">
        <v>90</v>
      </c>
      <c r="I484" s="285" t="s">
        <v>112</v>
      </c>
      <c r="J484" s="285" t="s">
        <v>112</v>
      </c>
    </row>
    <row r="485" spans="2:10" s="28" customFormat="1" ht="15">
      <c r="B485" s="285" t="s">
        <v>885</v>
      </c>
      <c r="C485" s="285" t="s">
        <v>890</v>
      </c>
      <c r="D485" s="285" t="s">
        <v>885</v>
      </c>
      <c r="E485" s="285" t="s">
        <v>357</v>
      </c>
      <c r="F485" s="285" t="s">
        <v>90</v>
      </c>
      <c r="G485" s="285" t="s">
        <v>90</v>
      </c>
      <c r="H485" s="285" t="s">
        <v>90</v>
      </c>
      <c r="I485" s="285" t="s">
        <v>112</v>
      </c>
      <c r="J485" s="285" t="s">
        <v>112</v>
      </c>
    </row>
    <row r="486" spans="2:10" s="28" customFormat="1" ht="15">
      <c r="B486" s="285" t="s">
        <v>585</v>
      </c>
      <c r="C486" s="285" t="s">
        <v>598</v>
      </c>
      <c r="D486" s="285" t="s">
        <v>585</v>
      </c>
      <c r="E486" s="285" t="s">
        <v>357</v>
      </c>
      <c r="F486" s="285" t="s">
        <v>90</v>
      </c>
      <c r="G486" s="285" t="s">
        <v>90</v>
      </c>
      <c r="H486" s="285" t="s">
        <v>90</v>
      </c>
      <c r="I486" s="285" t="s">
        <v>112</v>
      </c>
      <c r="J486" s="285" t="s">
        <v>112</v>
      </c>
    </row>
    <row r="487" spans="2:10" s="28" customFormat="1" ht="15">
      <c r="B487" s="285" t="s">
        <v>1242</v>
      </c>
      <c r="C487" s="285" t="s">
        <v>1243</v>
      </c>
      <c r="D487" s="285" t="s">
        <v>1242</v>
      </c>
      <c r="E487" s="285" t="s">
        <v>357</v>
      </c>
      <c r="F487" s="285" t="s">
        <v>90</v>
      </c>
      <c r="G487" s="285" t="s">
        <v>90</v>
      </c>
      <c r="H487" s="285" t="s">
        <v>90</v>
      </c>
      <c r="I487" s="285" t="s">
        <v>112</v>
      </c>
      <c r="J487" s="285" t="s">
        <v>112</v>
      </c>
    </row>
    <row r="488" spans="2:10" s="28" customFormat="1" ht="15">
      <c r="B488" s="285" t="s">
        <v>1174</v>
      </c>
      <c r="C488" s="285" t="s">
        <v>1177</v>
      </c>
      <c r="D488" s="285" t="s">
        <v>1174</v>
      </c>
      <c r="E488" s="285" t="s">
        <v>357</v>
      </c>
      <c r="F488" s="285" t="s">
        <v>90</v>
      </c>
      <c r="G488" s="285" t="s">
        <v>90</v>
      </c>
      <c r="H488" s="285" t="s">
        <v>90</v>
      </c>
      <c r="I488" s="285" t="s">
        <v>112</v>
      </c>
      <c r="J488" s="285" t="s">
        <v>112</v>
      </c>
    </row>
    <row r="489" spans="2:10" s="28" customFormat="1" ht="15">
      <c r="B489" s="285" t="s">
        <v>1174</v>
      </c>
      <c r="C489" s="285" t="s">
        <v>1178</v>
      </c>
      <c r="D489" s="285" t="s">
        <v>1174</v>
      </c>
      <c r="E489" s="285" t="s">
        <v>357</v>
      </c>
      <c r="F489" s="285" t="s">
        <v>90</v>
      </c>
      <c r="G489" s="285" t="s">
        <v>90</v>
      </c>
      <c r="H489" s="285" t="s">
        <v>90</v>
      </c>
      <c r="I489" s="285" t="s">
        <v>112</v>
      </c>
      <c r="J489" s="285" t="s">
        <v>112</v>
      </c>
    </row>
    <row r="490" spans="2:10" s="28" customFormat="1" ht="15">
      <c r="B490" s="285" t="s">
        <v>1286</v>
      </c>
      <c r="C490" s="285" t="s">
        <v>1299</v>
      </c>
      <c r="D490" s="285" t="s">
        <v>1286</v>
      </c>
      <c r="E490" s="285" t="s">
        <v>357</v>
      </c>
      <c r="F490" s="285" t="s">
        <v>90</v>
      </c>
      <c r="G490" s="285" t="s">
        <v>90</v>
      </c>
      <c r="H490" s="285" t="s">
        <v>90</v>
      </c>
      <c r="I490" s="285" t="s">
        <v>112</v>
      </c>
      <c r="J490" s="285" t="s">
        <v>112</v>
      </c>
    </row>
    <row r="491" spans="2:10" s="28" customFormat="1" ht="15">
      <c r="B491" s="285" t="s">
        <v>563</v>
      </c>
      <c r="C491" s="285" t="s">
        <v>565</v>
      </c>
      <c r="D491" s="285" t="s">
        <v>563</v>
      </c>
      <c r="E491" s="285" t="s">
        <v>357</v>
      </c>
      <c r="F491" s="285" t="s">
        <v>90</v>
      </c>
      <c r="G491" s="285" t="s">
        <v>90</v>
      </c>
      <c r="H491" s="285" t="s">
        <v>90</v>
      </c>
      <c r="I491" s="285" t="s">
        <v>112</v>
      </c>
      <c r="J491" s="285" t="s">
        <v>112</v>
      </c>
    </row>
    <row r="492" spans="2:10" s="28" customFormat="1" ht="15">
      <c r="B492" s="285" t="s">
        <v>698</v>
      </c>
      <c r="C492" s="285" t="s">
        <v>701</v>
      </c>
      <c r="D492" s="285" t="s">
        <v>698</v>
      </c>
      <c r="E492" s="285" t="s">
        <v>357</v>
      </c>
      <c r="F492" s="285" t="s">
        <v>90</v>
      </c>
      <c r="G492" s="285" t="s">
        <v>90</v>
      </c>
      <c r="H492" s="285" t="s">
        <v>90</v>
      </c>
      <c r="I492" s="285" t="s">
        <v>112</v>
      </c>
      <c r="J492" s="285" t="s">
        <v>112</v>
      </c>
    </row>
    <row r="493" spans="2:10" s="28" customFormat="1" ht="15">
      <c r="B493" s="285" t="s">
        <v>563</v>
      </c>
      <c r="C493" s="285" t="s">
        <v>566</v>
      </c>
      <c r="D493" s="285" t="s">
        <v>563</v>
      </c>
      <c r="E493" s="285" t="s">
        <v>357</v>
      </c>
      <c r="F493" s="285" t="s">
        <v>90</v>
      </c>
      <c r="G493" s="285" t="s">
        <v>90</v>
      </c>
      <c r="H493" s="285" t="s">
        <v>90</v>
      </c>
      <c r="I493" s="285" t="s">
        <v>112</v>
      </c>
      <c r="J493" s="285" t="s">
        <v>112</v>
      </c>
    </row>
    <row r="494" spans="2:10" s="28" customFormat="1" ht="15">
      <c r="B494" s="285" t="s">
        <v>709</v>
      </c>
      <c r="C494" s="285" t="s">
        <v>711</v>
      </c>
      <c r="D494" s="285" t="s">
        <v>709</v>
      </c>
      <c r="E494" s="285" t="s">
        <v>357</v>
      </c>
      <c r="F494" s="285" t="s">
        <v>90</v>
      </c>
      <c r="G494" s="285" t="s">
        <v>90</v>
      </c>
      <c r="H494" s="285" t="s">
        <v>90</v>
      </c>
      <c r="I494" s="285" t="s">
        <v>112</v>
      </c>
      <c r="J494" s="285" t="s">
        <v>112</v>
      </c>
    </row>
    <row r="495" spans="2:10" s="28" customFormat="1" ht="15">
      <c r="B495" s="285" t="s">
        <v>780</v>
      </c>
      <c r="C495" s="285" t="s">
        <v>788</v>
      </c>
      <c r="D495" s="285" t="s">
        <v>780</v>
      </c>
      <c r="E495" s="285" t="s">
        <v>357</v>
      </c>
      <c r="F495" s="285" t="s">
        <v>90</v>
      </c>
      <c r="G495" s="285" t="s">
        <v>90</v>
      </c>
      <c r="H495" s="285" t="s">
        <v>90</v>
      </c>
      <c r="I495" s="285" t="s">
        <v>112</v>
      </c>
      <c r="J495" s="285" t="s">
        <v>112</v>
      </c>
    </row>
    <row r="496" spans="2:10" s="28" customFormat="1" ht="15">
      <c r="B496" s="285" t="s">
        <v>1128</v>
      </c>
      <c r="C496" s="285" t="s">
        <v>1154</v>
      </c>
      <c r="D496" s="285" t="s">
        <v>1128</v>
      </c>
      <c r="E496" s="285" t="s">
        <v>357</v>
      </c>
      <c r="F496" s="285" t="s">
        <v>90</v>
      </c>
      <c r="G496" s="285" t="s">
        <v>90</v>
      </c>
      <c r="H496" s="285" t="s">
        <v>90</v>
      </c>
      <c r="I496" s="285" t="s">
        <v>112</v>
      </c>
      <c r="J496" s="285" t="s">
        <v>112</v>
      </c>
    </row>
    <row r="497" spans="2:10" s="28" customFormat="1" ht="15">
      <c r="B497" s="285" t="s">
        <v>775</v>
      </c>
      <c r="C497" s="285" t="s">
        <v>778</v>
      </c>
      <c r="D497" s="285" t="s">
        <v>775</v>
      </c>
      <c r="E497" s="285" t="s">
        <v>357</v>
      </c>
      <c r="F497" s="285" t="s">
        <v>90</v>
      </c>
      <c r="G497" s="285" t="s">
        <v>90</v>
      </c>
      <c r="H497" s="285" t="s">
        <v>90</v>
      </c>
      <c r="I497" s="285" t="s">
        <v>112</v>
      </c>
      <c r="J497" s="285" t="s">
        <v>112</v>
      </c>
    </row>
    <row r="498" spans="2:10" s="28" customFormat="1" ht="15">
      <c r="B498" s="285" t="s">
        <v>1174</v>
      </c>
      <c r="C498" s="285" t="s">
        <v>1179</v>
      </c>
      <c r="D498" s="285" t="s">
        <v>1174</v>
      </c>
      <c r="E498" s="285" t="s">
        <v>357</v>
      </c>
      <c r="F498" s="285" t="s">
        <v>90</v>
      </c>
      <c r="G498" s="285" t="s">
        <v>90</v>
      </c>
      <c r="H498" s="285" t="s">
        <v>90</v>
      </c>
      <c r="I498" s="285" t="s">
        <v>112</v>
      </c>
      <c r="J498" s="285" t="s">
        <v>112</v>
      </c>
    </row>
    <row r="499" spans="2:10" s="28" customFormat="1" ht="15">
      <c r="B499" s="285" t="s">
        <v>563</v>
      </c>
      <c r="C499" s="285" t="s">
        <v>567</v>
      </c>
      <c r="D499" s="285" t="s">
        <v>563</v>
      </c>
      <c r="E499" s="285" t="s">
        <v>357</v>
      </c>
      <c r="F499" s="285" t="s">
        <v>90</v>
      </c>
      <c r="G499" s="285" t="s">
        <v>90</v>
      </c>
      <c r="H499" s="285" t="s">
        <v>90</v>
      </c>
      <c r="I499" s="285" t="s">
        <v>112</v>
      </c>
      <c r="J499" s="285" t="s">
        <v>112</v>
      </c>
    </row>
    <row r="500" spans="2:10" s="28" customFormat="1" ht="15">
      <c r="B500" s="285" t="s">
        <v>1286</v>
      </c>
      <c r="C500" s="285" t="s">
        <v>1300</v>
      </c>
      <c r="D500" s="285" t="s">
        <v>1286</v>
      </c>
      <c r="E500" s="285" t="s">
        <v>357</v>
      </c>
      <c r="F500" s="285" t="s">
        <v>90</v>
      </c>
      <c r="G500" s="285" t="s">
        <v>90</v>
      </c>
      <c r="H500" s="285" t="s">
        <v>90</v>
      </c>
      <c r="I500" s="285" t="s">
        <v>112</v>
      </c>
      <c r="J500" s="285" t="s">
        <v>112</v>
      </c>
    </row>
    <row r="501" spans="2:10" s="28" customFormat="1" ht="15">
      <c r="B501" s="285" t="s">
        <v>698</v>
      </c>
      <c r="C501" s="285" t="s">
        <v>702</v>
      </c>
      <c r="D501" s="285" t="s">
        <v>698</v>
      </c>
      <c r="E501" s="285" t="s">
        <v>357</v>
      </c>
      <c r="F501" s="285" t="s">
        <v>90</v>
      </c>
      <c r="G501" s="285" t="s">
        <v>90</v>
      </c>
      <c r="H501" s="285" t="s">
        <v>90</v>
      </c>
      <c r="I501" s="285" t="s">
        <v>112</v>
      </c>
      <c r="J501" s="285" t="s">
        <v>112</v>
      </c>
    </row>
    <row r="502" spans="2:10" s="28" customFormat="1" ht="15">
      <c r="B502" s="285" t="s">
        <v>994</v>
      </c>
      <c r="C502" s="285" t="s">
        <v>1000</v>
      </c>
      <c r="D502" s="285" t="s">
        <v>994</v>
      </c>
      <c r="E502" s="285" t="s">
        <v>357</v>
      </c>
      <c r="F502" s="285" t="s">
        <v>90</v>
      </c>
      <c r="G502" s="285" t="s">
        <v>90</v>
      </c>
      <c r="H502" s="285" t="s">
        <v>90</v>
      </c>
      <c r="I502" s="285" t="s">
        <v>112</v>
      </c>
      <c r="J502" s="285" t="s">
        <v>112</v>
      </c>
    </row>
    <row r="503" spans="2:10" s="28" customFormat="1" ht="15">
      <c r="B503" s="285" t="s">
        <v>841</v>
      </c>
      <c r="C503" s="285" t="s">
        <v>842</v>
      </c>
      <c r="D503" s="285" t="s">
        <v>841</v>
      </c>
      <c r="E503" s="285" t="s">
        <v>357</v>
      </c>
      <c r="F503" s="285" t="s">
        <v>90</v>
      </c>
      <c r="G503" s="285" t="s">
        <v>90</v>
      </c>
      <c r="H503" s="285" t="s">
        <v>90</v>
      </c>
      <c r="I503" s="285" t="s">
        <v>112</v>
      </c>
      <c r="J503" s="285" t="s">
        <v>112</v>
      </c>
    </row>
    <row r="504" spans="2:10" s="28" customFormat="1" ht="15">
      <c r="B504" s="285" t="s">
        <v>1083</v>
      </c>
      <c r="C504" s="285" t="s">
        <v>1089</v>
      </c>
      <c r="D504" s="285" t="s">
        <v>1083</v>
      </c>
      <c r="E504" s="285" t="s">
        <v>357</v>
      </c>
      <c r="F504" s="285" t="s">
        <v>90</v>
      </c>
      <c r="G504" s="285" t="s">
        <v>90</v>
      </c>
      <c r="H504" s="285" t="s">
        <v>90</v>
      </c>
      <c r="I504" s="285" t="s">
        <v>112</v>
      </c>
      <c r="J504" s="285" t="s">
        <v>112</v>
      </c>
    </row>
    <row r="505" spans="2:10" s="28" customFormat="1" ht="15">
      <c r="B505" s="285" t="s">
        <v>915</v>
      </c>
      <c r="C505" s="285" t="s">
        <v>925</v>
      </c>
      <c r="D505" s="285" t="s">
        <v>915</v>
      </c>
      <c r="E505" s="285" t="s">
        <v>357</v>
      </c>
      <c r="F505" s="285" t="s">
        <v>90</v>
      </c>
      <c r="G505" s="285" t="s">
        <v>90</v>
      </c>
      <c r="H505" s="285" t="s">
        <v>90</v>
      </c>
      <c r="I505" s="285" t="s">
        <v>112</v>
      </c>
      <c r="J505" s="285" t="s">
        <v>112</v>
      </c>
    </row>
    <row r="506" spans="2:10" s="28" customFormat="1" ht="15">
      <c r="B506" s="285" t="s">
        <v>1083</v>
      </c>
      <c r="C506" s="285" t="s">
        <v>1090</v>
      </c>
      <c r="D506" s="285" t="s">
        <v>1083</v>
      </c>
      <c r="E506" s="285" t="s">
        <v>357</v>
      </c>
      <c r="F506" s="285" t="s">
        <v>90</v>
      </c>
      <c r="G506" s="285" t="s">
        <v>90</v>
      </c>
      <c r="H506" s="285" t="s">
        <v>90</v>
      </c>
      <c r="I506" s="285" t="s">
        <v>112</v>
      </c>
      <c r="J506" s="285" t="s">
        <v>112</v>
      </c>
    </row>
    <row r="507" spans="2:10" s="28" customFormat="1" ht="15">
      <c r="B507" s="285" t="s">
        <v>1286</v>
      </c>
      <c r="C507" s="285" t="s">
        <v>1301</v>
      </c>
      <c r="D507" s="285" t="s">
        <v>1286</v>
      </c>
      <c r="E507" s="285" t="s">
        <v>357</v>
      </c>
      <c r="F507" s="285" t="s">
        <v>90</v>
      </c>
      <c r="G507" s="285" t="s">
        <v>90</v>
      </c>
      <c r="H507" s="285" t="s">
        <v>90</v>
      </c>
      <c r="I507" s="285" t="s">
        <v>112</v>
      </c>
      <c r="J507" s="285" t="s">
        <v>112</v>
      </c>
    </row>
    <row r="508" spans="2:10" s="28" customFormat="1" ht="15">
      <c r="B508" s="285" t="s">
        <v>1117</v>
      </c>
      <c r="C508" s="285" t="s">
        <v>1123</v>
      </c>
      <c r="D508" s="285" t="s">
        <v>1117</v>
      </c>
      <c r="E508" s="285" t="s">
        <v>357</v>
      </c>
      <c r="F508" s="285" t="s">
        <v>90</v>
      </c>
      <c r="G508" s="285" t="s">
        <v>90</v>
      </c>
      <c r="H508" s="285" t="s">
        <v>90</v>
      </c>
      <c r="I508" s="285" t="s">
        <v>112</v>
      </c>
      <c r="J508" s="285" t="s">
        <v>112</v>
      </c>
    </row>
    <row r="509" spans="2:10" s="28" customFormat="1" ht="15">
      <c r="B509" s="285" t="s">
        <v>650</v>
      </c>
      <c r="C509" s="285" t="s">
        <v>659</v>
      </c>
      <c r="D509" s="285" t="s">
        <v>650</v>
      </c>
      <c r="E509" s="285" t="s">
        <v>357</v>
      </c>
      <c r="F509" s="285" t="s">
        <v>90</v>
      </c>
      <c r="G509" s="285" t="s">
        <v>90</v>
      </c>
      <c r="H509" s="285" t="s">
        <v>90</v>
      </c>
      <c r="I509" s="285" t="s">
        <v>112</v>
      </c>
      <c r="J509" s="285" t="s">
        <v>112</v>
      </c>
    </row>
    <row r="510" spans="2:10" s="28" customFormat="1" ht="15">
      <c r="B510" s="285" t="s">
        <v>1286</v>
      </c>
      <c r="C510" s="285" t="s">
        <v>1302</v>
      </c>
      <c r="D510" s="285" t="s">
        <v>1286</v>
      </c>
      <c r="E510" s="285" t="s">
        <v>357</v>
      </c>
      <c r="F510" s="285" t="s">
        <v>90</v>
      </c>
      <c r="G510" s="285" t="s">
        <v>90</v>
      </c>
      <c r="H510" s="285" t="s">
        <v>90</v>
      </c>
      <c r="I510" s="285" t="s">
        <v>112</v>
      </c>
      <c r="J510" s="285" t="s">
        <v>112</v>
      </c>
    </row>
    <row r="511" spans="2:10" s="28" customFormat="1" ht="15">
      <c r="B511" s="285" t="s">
        <v>1286</v>
      </c>
      <c r="C511" s="285" t="s">
        <v>1303</v>
      </c>
      <c r="D511" s="285" t="s">
        <v>1286</v>
      </c>
      <c r="E511" s="285" t="s">
        <v>357</v>
      </c>
      <c r="F511" s="285" t="s">
        <v>90</v>
      </c>
      <c r="G511" s="285" t="s">
        <v>90</v>
      </c>
      <c r="H511" s="285" t="s">
        <v>90</v>
      </c>
      <c r="I511" s="285" t="s">
        <v>112</v>
      </c>
      <c r="J511" s="285" t="s">
        <v>112</v>
      </c>
    </row>
    <row r="512" spans="2:10" s="28" customFormat="1" ht="15">
      <c r="B512" s="285" t="s">
        <v>674</v>
      </c>
      <c r="C512" s="285" t="s">
        <v>676</v>
      </c>
      <c r="D512" s="285" t="s">
        <v>674</v>
      </c>
      <c r="E512" s="285" t="s">
        <v>357</v>
      </c>
      <c r="F512" s="285" t="s">
        <v>90</v>
      </c>
      <c r="G512" s="285" t="s">
        <v>90</v>
      </c>
      <c r="H512" s="285" t="s">
        <v>90</v>
      </c>
      <c r="I512" s="285" t="s">
        <v>112</v>
      </c>
      <c r="J512" s="285" t="s">
        <v>112</v>
      </c>
    </row>
    <row r="513" spans="2:10" s="28" customFormat="1" ht="15">
      <c r="B513" s="285" t="s">
        <v>1083</v>
      </c>
      <c r="C513" s="285" t="s">
        <v>1091</v>
      </c>
      <c r="D513" s="285" t="s">
        <v>1083</v>
      </c>
      <c r="E513" s="285" t="s">
        <v>357</v>
      </c>
      <c r="F513" s="285" t="s">
        <v>90</v>
      </c>
      <c r="G513" s="285" t="s">
        <v>90</v>
      </c>
      <c r="H513" s="285" t="s">
        <v>90</v>
      </c>
      <c r="I513" s="285" t="s">
        <v>112</v>
      </c>
      <c r="J513" s="285" t="s">
        <v>112</v>
      </c>
    </row>
    <row r="514" spans="2:10" s="28" customFormat="1" ht="15">
      <c r="B514" s="285" t="s">
        <v>1083</v>
      </c>
      <c r="C514" s="285" t="s">
        <v>1092</v>
      </c>
      <c r="D514" s="285" t="s">
        <v>1083</v>
      </c>
      <c r="E514" s="285" t="s">
        <v>357</v>
      </c>
      <c r="F514" s="285" t="s">
        <v>90</v>
      </c>
      <c r="G514" s="285" t="s">
        <v>90</v>
      </c>
      <c r="H514" s="285" t="s">
        <v>90</v>
      </c>
      <c r="I514" s="285" t="s">
        <v>112</v>
      </c>
      <c r="J514" s="285" t="s">
        <v>112</v>
      </c>
    </row>
    <row r="515" spans="2:10" s="28" customFormat="1" ht="15">
      <c r="B515" s="285" t="s">
        <v>1220</v>
      </c>
      <c r="C515" s="285" t="s">
        <v>1223</v>
      </c>
      <c r="D515" s="285" t="s">
        <v>1220</v>
      </c>
      <c r="E515" s="285" t="s">
        <v>357</v>
      </c>
      <c r="F515" s="285" t="s">
        <v>90</v>
      </c>
      <c r="G515" s="285" t="s">
        <v>90</v>
      </c>
      <c r="H515" s="285" t="s">
        <v>90</v>
      </c>
      <c r="I515" s="285" t="s">
        <v>112</v>
      </c>
      <c r="J515" s="285" t="s">
        <v>112</v>
      </c>
    </row>
    <row r="516" spans="2:10" s="28" customFormat="1" ht="15">
      <c r="B516" s="285" t="s">
        <v>1128</v>
      </c>
      <c r="C516" s="285" t="s">
        <v>1155</v>
      </c>
      <c r="D516" s="285" t="s">
        <v>1128</v>
      </c>
      <c r="E516" s="285" t="s">
        <v>357</v>
      </c>
      <c r="F516" s="285" t="s">
        <v>90</v>
      </c>
      <c r="G516" s="285" t="s">
        <v>90</v>
      </c>
      <c r="H516" s="285" t="s">
        <v>90</v>
      </c>
      <c r="I516" s="285" t="s">
        <v>112</v>
      </c>
      <c r="J516" s="285" t="s">
        <v>112</v>
      </c>
    </row>
    <row r="517" spans="2:10" s="28" customFormat="1" ht="15">
      <c r="B517" s="285" t="s">
        <v>1128</v>
      </c>
      <c r="C517" s="285" t="s">
        <v>1156</v>
      </c>
      <c r="D517" s="285" t="s">
        <v>1128</v>
      </c>
      <c r="E517" s="285" t="s">
        <v>357</v>
      </c>
      <c r="F517" s="285" t="s">
        <v>90</v>
      </c>
      <c r="G517" s="285" t="s">
        <v>90</v>
      </c>
      <c r="H517" s="285" t="s">
        <v>90</v>
      </c>
      <c r="I517" s="285" t="s">
        <v>112</v>
      </c>
      <c r="J517" s="285" t="s">
        <v>112</v>
      </c>
    </row>
    <row r="518" spans="2:10" s="28" customFormat="1" ht="15">
      <c r="B518" s="285" t="s">
        <v>1083</v>
      </c>
      <c r="C518" s="285" t="s">
        <v>1093</v>
      </c>
      <c r="D518" s="285" t="s">
        <v>1083</v>
      </c>
      <c r="E518" s="285" t="s">
        <v>357</v>
      </c>
      <c r="F518" s="285" t="s">
        <v>90</v>
      </c>
      <c r="G518" s="285" t="s">
        <v>90</v>
      </c>
      <c r="H518" s="285" t="s">
        <v>90</v>
      </c>
      <c r="I518" s="285" t="s">
        <v>112</v>
      </c>
      <c r="J518" s="285" t="s">
        <v>112</v>
      </c>
    </row>
    <row r="519" spans="2:10" s="28" customFormat="1" ht="15">
      <c r="B519" s="285" t="s">
        <v>1200</v>
      </c>
      <c r="C519" s="285" t="s">
        <v>1208</v>
      </c>
      <c r="D519" s="285" t="s">
        <v>1200</v>
      </c>
      <c r="E519" s="285" t="s">
        <v>357</v>
      </c>
      <c r="F519" s="285" t="s">
        <v>90</v>
      </c>
      <c r="G519" s="285" t="s">
        <v>90</v>
      </c>
      <c r="H519" s="285" t="s">
        <v>90</v>
      </c>
      <c r="I519" s="285" t="s">
        <v>112</v>
      </c>
      <c r="J519" s="285" t="s">
        <v>112</v>
      </c>
    </row>
    <row r="520" spans="2:10" s="28" customFormat="1" ht="15">
      <c r="B520" s="285" t="s">
        <v>682</v>
      </c>
      <c r="C520" s="285" t="s">
        <v>687</v>
      </c>
      <c r="D520" s="285" t="s">
        <v>682</v>
      </c>
      <c r="E520" s="285" t="s">
        <v>357</v>
      </c>
      <c r="F520" s="285" t="s">
        <v>90</v>
      </c>
      <c r="G520" s="285" t="s">
        <v>90</v>
      </c>
      <c r="H520" s="285" t="s">
        <v>90</v>
      </c>
      <c r="I520" s="285" t="s">
        <v>112</v>
      </c>
      <c r="J520" s="285" t="s">
        <v>112</v>
      </c>
    </row>
    <row r="521" spans="2:10" s="28" customFormat="1" ht="15">
      <c r="B521" s="285" t="s">
        <v>1010</v>
      </c>
      <c r="C521" s="285" t="s">
        <v>1017</v>
      </c>
      <c r="D521" s="285" t="s">
        <v>1010</v>
      </c>
      <c r="E521" s="285" t="s">
        <v>357</v>
      </c>
      <c r="F521" s="285" t="s">
        <v>90</v>
      </c>
      <c r="G521" s="285" t="s">
        <v>90</v>
      </c>
      <c r="H521" s="285" t="s">
        <v>90</v>
      </c>
      <c r="I521" s="285" t="s">
        <v>112</v>
      </c>
      <c r="J521" s="285" t="s">
        <v>112</v>
      </c>
    </row>
    <row r="522" spans="2:10" s="28" customFormat="1" ht="15">
      <c r="B522" s="285" t="s">
        <v>1083</v>
      </c>
      <c r="C522" s="285" t="s">
        <v>1094</v>
      </c>
      <c r="D522" s="285" t="s">
        <v>1083</v>
      </c>
      <c r="E522" s="285" t="s">
        <v>357</v>
      </c>
      <c r="F522" s="285" t="s">
        <v>90</v>
      </c>
      <c r="G522" s="285" t="s">
        <v>90</v>
      </c>
      <c r="H522" s="285" t="s">
        <v>90</v>
      </c>
      <c r="I522" s="285" t="s">
        <v>112</v>
      </c>
      <c r="J522" s="285" t="s">
        <v>112</v>
      </c>
    </row>
    <row r="523" spans="2:10" s="28" customFormat="1" ht="15">
      <c r="B523" s="285" t="s">
        <v>798</v>
      </c>
      <c r="C523" s="285" t="s">
        <v>811</v>
      </c>
      <c r="D523" s="285" t="s">
        <v>798</v>
      </c>
      <c r="E523" s="285" t="s">
        <v>357</v>
      </c>
      <c r="F523" s="285" t="s">
        <v>90</v>
      </c>
      <c r="G523" s="285" t="s">
        <v>90</v>
      </c>
      <c r="H523" s="285" t="s">
        <v>90</v>
      </c>
      <c r="I523" s="285" t="s">
        <v>112</v>
      </c>
      <c r="J523" s="285" t="s">
        <v>112</v>
      </c>
    </row>
    <row r="524" spans="2:10" s="28" customFormat="1" ht="15">
      <c r="B524" s="285" t="s">
        <v>1262</v>
      </c>
      <c r="C524" s="285" t="s">
        <v>1268</v>
      </c>
      <c r="D524" s="285" t="s">
        <v>1262</v>
      </c>
      <c r="E524" s="285" t="s">
        <v>357</v>
      </c>
      <c r="F524" s="285" t="s">
        <v>90</v>
      </c>
      <c r="G524" s="285" t="s">
        <v>90</v>
      </c>
      <c r="H524" s="285" t="s">
        <v>90</v>
      </c>
      <c r="I524" s="285" t="s">
        <v>112</v>
      </c>
      <c r="J524" s="285" t="s">
        <v>112</v>
      </c>
    </row>
    <row r="525" spans="2:10" s="28" customFormat="1" ht="15">
      <c r="B525" s="285" t="s">
        <v>650</v>
      </c>
      <c r="C525" s="285" t="s">
        <v>660</v>
      </c>
      <c r="D525" s="285" t="s">
        <v>650</v>
      </c>
      <c r="E525" s="285" t="s">
        <v>357</v>
      </c>
      <c r="F525" s="285" t="s">
        <v>90</v>
      </c>
      <c r="G525" s="285" t="s">
        <v>90</v>
      </c>
      <c r="H525" s="285" t="s">
        <v>90</v>
      </c>
      <c r="I525" s="285" t="s">
        <v>112</v>
      </c>
      <c r="J525" s="285" t="s">
        <v>112</v>
      </c>
    </row>
    <row r="526" spans="2:10" s="28" customFormat="1" ht="15">
      <c r="B526" s="285" t="s">
        <v>626</v>
      </c>
      <c r="C526" s="285" t="s">
        <v>627</v>
      </c>
      <c r="D526" s="285" t="s">
        <v>626</v>
      </c>
      <c r="E526" s="285" t="s">
        <v>357</v>
      </c>
      <c r="F526" s="285" t="s">
        <v>90</v>
      </c>
      <c r="G526" s="285" t="s">
        <v>90</v>
      </c>
      <c r="H526" s="285" t="s">
        <v>90</v>
      </c>
      <c r="I526" s="285" t="s">
        <v>112</v>
      </c>
      <c r="J526" s="285" t="s">
        <v>112</v>
      </c>
    </row>
    <row r="527" spans="2:10" s="28" customFormat="1" ht="15">
      <c r="B527" s="285" t="s">
        <v>1100</v>
      </c>
      <c r="C527" s="285" t="s">
        <v>1106</v>
      </c>
      <c r="D527" s="285" t="s">
        <v>1100</v>
      </c>
      <c r="E527" s="285" t="s">
        <v>357</v>
      </c>
      <c r="F527" s="285" t="s">
        <v>90</v>
      </c>
      <c r="G527" s="285" t="s">
        <v>90</v>
      </c>
      <c r="H527" s="285" t="s">
        <v>90</v>
      </c>
      <c r="I527" s="285" t="s">
        <v>112</v>
      </c>
      <c r="J527" s="285" t="s">
        <v>112</v>
      </c>
    </row>
    <row r="528" spans="2:10" s="28" customFormat="1" ht="15">
      <c r="B528" s="285" t="s">
        <v>690</v>
      </c>
      <c r="C528" s="285" t="s">
        <v>695</v>
      </c>
      <c r="D528" s="285" t="s">
        <v>690</v>
      </c>
      <c r="E528" s="285" t="s">
        <v>357</v>
      </c>
      <c r="F528" s="285" t="s">
        <v>90</v>
      </c>
      <c r="G528" s="285" t="s">
        <v>90</v>
      </c>
      <c r="H528" s="285" t="s">
        <v>90</v>
      </c>
      <c r="I528" s="285" t="s">
        <v>112</v>
      </c>
      <c r="J528" s="285" t="s">
        <v>112</v>
      </c>
    </row>
    <row r="529" spans="2:10" s="28" customFormat="1" ht="15">
      <c r="B529" s="285" t="s">
        <v>663</v>
      </c>
      <c r="C529" s="285" t="s">
        <v>670</v>
      </c>
      <c r="D529" s="285" t="s">
        <v>663</v>
      </c>
      <c r="E529" s="285" t="s">
        <v>357</v>
      </c>
      <c r="F529" s="285" t="s">
        <v>90</v>
      </c>
      <c r="G529" s="285" t="s">
        <v>90</v>
      </c>
      <c r="H529" s="285" t="s">
        <v>90</v>
      </c>
      <c r="I529" s="285" t="s">
        <v>112</v>
      </c>
      <c r="J529" s="285" t="s">
        <v>112</v>
      </c>
    </row>
    <row r="530" spans="2:10" s="28" customFormat="1" ht="15">
      <c r="B530" s="285" t="s">
        <v>798</v>
      </c>
      <c r="C530" s="285" t="s">
        <v>812</v>
      </c>
      <c r="D530" s="285" t="s">
        <v>798</v>
      </c>
      <c r="E530" s="285" t="s">
        <v>357</v>
      </c>
      <c r="F530" s="285" t="s">
        <v>90</v>
      </c>
      <c r="G530" s="285" t="s">
        <v>90</v>
      </c>
      <c r="H530" s="285" t="s">
        <v>90</v>
      </c>
      <c r="I530" s="285" t="s">
        <v>112</v>
      </c>
      <c r="J530" s="285" t="s">
        <v>112</v>
      </c>
    </row>
    <row r="531" spans="2:10" s="28" customFormat="1" ht="15">
      <c r="B531" s="285" t="s">
        <v>539</v>
      </c>
      <c r="C531" s="285" t="s">
        <v>547</v>
      </c>
      <c r="D531" s="285" t="s">
        <v>539</v>
      </c>
      <c r="E531" s="285" t="s">
        <v>357</v>
      </c>
      <c r="F531" s="285" t="s">
        <v>90</v>
      </c>
      <c r="G531" s="285" t="s">
        <v>90</v>
      </c>
      <c r="H531" s="285" t="s">
        <v>90</v>
      </c>
      <c r="I531" s="285" t="s">
        <v>112</v>
      </c>
      <c r="J531" s="285" t="s">
        <v>112</v>
      </c>
    </row>
    <row r="532" spans="2:10" s="28" customFormat="1" ht="15">
      <c r="B532" s="285" t="s">
        <v>1262</v>
      </c>
      <c r="C532" s="285" t="s">
        <v>1269</v>
      </c>
      <c r="D532" s="285" t="s">
        <v>1262</v>
      </c>
      <c r="E532" s="285" t="s">
        <v>357</v>
      </c>
      <c r="F532" s="285" t="s">
        <v>90</v>
      </c>
      <c r="G532" s="285" t="s">
        <v>90</v>
      </c>
      <c r="H532" s="285" t="s">
        <v>90</v>
      </c>
      <c r="I532" s="285" t="s">
        <v>112</v>
      </c>
      <c r="J532" s="285" t="s">
        <v>112</v>
      </c>
    </row>
    <row r="533" spans="2:10" s="28" customFormat="1" ht="15">
      <c r="B533" s="285" t="s">
        <v>1262</v>
      </c>
      <c r="C533" s="285" t="s">
        <v>1270</v>
      </c>
      <c r="D533" s="285" t="s">
        <v>1262</v>
      </c>
      <c r="E533" s="285" t="s">
        <v>357</v>
      </c>
      <c r="F533" s="285" t="s">
        <v>90</v>
      </c>
      <c r="G533" s="285" t="s">
        <v>90</v>
      </c>
      <c r="H533" s="285" t="s">
        <v>90</v>
      </c>
      <c r="I533" s="285" t="s">
        <v>112</v>
      </c>
      <c r="J533" s="285" t="s">
        <v>112</v>
      </c>
    </row>
    <row r="534" spans="2:10" s="28" customFormat="1" ht="15">
      <c r="B534" s="285" t="s">
        <v>1080</v>
      </c>
      <c r="C534" s="285" t="s">
        <v>1082</v>
      </c>
      <c r="D534" s="285" t="s">
        <v>1080</v>
      </c>
      <c r="E534" s="285" t="s">
        <v>357</v>
      </c>
      <c r="F534" s="285" t="s">
        <v>90</v>
      </c>
      <c r="G534" s="285" t="s">
        <v>90</v>
      </c>
      <c r="H534" s="285" t="s">
        <v>90</v>
      </c>
      <c r="I534" s="285" t="s">
        <v>112</v>
      </c>
      <c r="J534" s="285" t="s">
        <v>112</v>
      </c>
    </row>
    <row r="535" spans="2:10" s="28" customFormat="1" ht="15">
      <c r="B535" s="285" t="s">
        <v>905</v>
      </c>
      <c r="C535" s="285" t="s">
        <v>906</v>
      </c>
      <c r="D535" s="285" t="s">
        <v>905</v>
      </c>
      <c r="E535" s="285" t="s">
        <v>357</v>
      </c>
      <c r="F535" s="285" t="s">
        <v>90</v>
      </c>
      <c r="G535" s="285" t="s">
        <v>90</v>
      </c>
      <c r="H535" s="285" t="s">
        <v>90</v>
      </c>
      <c r="I535" s="285" t="s">
        <v>112</v>
      </c>
      <c r="J535" s="285" t="s">
        <v>112</v>
      </c>
    </row>
    <row r="536" spans="2:10" s="28" customFormat="1" ht="15">
      <c r="B536" s="285" t="s">
        <v>663</v>
      </c>
      <c r="C536" s="285" t="s">
        <v>671</v>
      </c>
      <c r="D536" s="285" t="s">
        <v>663</v>
      </c>
      <c r="E536" s="285" t="s">
        <v>357</v>
      </c>
      <c r="F536" s="285" t="s">
        <v>90</v>
      </c>
      <c r="G536" s="285" t="s">
        <v>90</v>
      </c>
      <c r="H536" s="285" t="s">
        <v>90</v>
      </c>
      <c r="I536" s="285" t="s">
        <v>112</v>
      </c>
      <c r="J536" s="285" t="s">
        <v>112</v>
      </c>
    </row>
    <row r="537" spans="2:10" s="28" customFormat="1" ht="15">
      <c r="B537" s="285" t="s">
        <v>719</v>
      </c>
      <c r="C537" s="285" t="s">
        <v>724</v>
      </c>
      <c r="D537" s="285" t="s">
        <v>719</v>
      </c>
      <c r="E537" s="285" t="s">
        <v>357</v>
      </c>
      <c r="F537" s="285" t="s">
        <v>90</v>
      </c>
      <c r="G537" s="285" t="s">
        <v>90</v>
      </c>
      <c r="H537" s="285" t="s">
        <v>90</v>
      </c>
      <c r="I537" s="285" t="s">
        <v>112</v>
      </c>
      <c r="J537" s="285" t="s">
        <v>112</v>
      </c>
    </row>
    <row r="538" spans="2:10" s="28" customFormat="1" ht="15">
      <c r="B538" s="285" t="s">
        <v>1211</v>
      </c>
      <c r="C538" s="285" t="s">
        <v>1213</v>
      </c>
      <c r="D538" s="285" t="s">
        <v>1211</v>
      </c>
      <c r="E538" s="285" t="s">
        <v>357</v>
      </c>
      <c r="F538" s="285" t="s">
        <v>90</v>
      </c>
      <c r="G538" s="285" t="s">
        <v>90</v>
      </c>
      <c r="H538" s="285" t="s">
        <v>90</v>
      </c>
      <c r="I538" s="285" t="s">
        <v>112</v>
      </c>
      <c r="J538" s="285" t="s">
        <v>112</v>
      </c>
    </row>
    <row r="539" spans="2:10" s="28" customFormat="1" ht="15">
      <c r="B539" s="285" t="s">
        <v>645</v>
      </c>
      <c r="C539" s="285" t="s">
        <v>647</v>
      </c>
      <c r="D539" s="285" t="s">
        <v>645</v>
      </c>
      <c r="E539" s="285" t="s">
        <v>357</v>
      </c>
      <c r="F539" s="285" t="s">
        <v>90</v>
      </c>
      <c r="G539" s="285" t="s">
        <v>90</v>
      </c>
      <c r="H539" s="285" t="s">
        <v>90</v>
      </c>
      <c r="I539" s="285" t="s">
        <v>112</v>
      </c>
      <c r="J539" s="285" t="s">
        <v>112</v>
      </c>
    </row>
    <row r="540" spans="2:10" s="28" customFormat="1" ht="15">
      <c r="B540" s="285" t="s">
        <v>645</v>
      </c>
      <c r="C540" s="285" t="s">
        <v>648</v>
      </c>
      <c r="D540" s="285" t="s">
        <v>645</v>
      </c>
      <c r="E540" s="285" t="s">
        <v>357</v>
      </c>
      <c r="F540" s="285" t="s">
        <v>90</v>
      </c>
      <c r="G540" s="285" t="s">
        <v>90</v>
      </c>
      <c r="H540" s="285" t="s">
        <v>90</v>
      </c>
      <c r="I540" s="285" t="s">
        <v>112</v>
      </c>
      <c r="J540" s="285" t="s">
        <v>112</v>
      </c>
    </row>
    <row r="541" spans="2:10" s="28" customFormat="1" ht="15">
      <c r="B541" s="285" t="s">
        <v>585</v>
      </c>
      <c r="C541" s="285" t="s">
        <v>599</v>
      </c>
      <c r="D541" s="285" t="s">
        <v>585</v>
      </c>
      <c r="E541" s="285" t="s">
        <v>357</v>
      </c>
      <c r="F541" s="285" t="s">
        <v>90</v>
      </c>
      <c r="G541" s="285" t="s">
        <v>90</v>
      </c>
      <c r="H541" s="285" t="s">
        <v>90</v>
      </c>
      <c r="I541" s="285" t="s">
        <v>112</v>
      </c>
      <c r="J541" s="285" t="s">
        <v>112</v>
      </c>
    </row>
    <row r="542" spans="2:10" s="28" customFormat="1" ht="15">
      <c r="B542" s="285" t="s">
        <v>1128</v>
      </c>
      <c r="C542" s="285" t="s">
        <v>1157</v>
      </c>
      <c r="D542" s="285" t="s">
        <v>1128</v>
      </c>
      <c r="E542" s="285" t="s">
        <v>357</v>
      </c>
      <c r="F542" s="285" t="s">
        <v>90</v>
      </c>
      <c r="G542" s="285" t="s">
        <v>90</v>
      </c>
      <c r="H542" s="285" t="s">
        <v>90</v>
      </c>
      <c r="I542" s="285" t="s">
        <v>112</v>
      </c>
      <c r="J542" s="285" t="s">
        <v>112</v>
      </c>
    </row>
    <row r="543" spans="2:10" s="28" customFormat="1" ht="15">
      <c r="B543" s="285" t="s">
        <v>719</v>
      </c>
      <c r="C543" s="285" t="s">
        <v>725</v>
      </c>
      <c r="D543" s="285" t="s">
        <v>719</v>
      </c>
      <c r="E543" s="285" t="s">
        <v>357</v>
      </c>
      <c r="F543" s="285" t="s">
        <v>90</v>
      </c>
      <c r="G543" s="285" t="s">
        <v>90</v>
      </c>
      <c r="H543" s="285" t="s">
        <v>90</v>
      </c>
      <c r="I543" s="285" t="s">
        <v>112</v>
      </c>
      <c r="J543" s="285" t="s">
        <v>112</v>
      </c>
    </row>
    <row r="544" spans="2:10" s="28" customFormat="1" ht="15">
      <c r="B544" s="285" t="s">
        <v>1286</v>
      </c>
      <c r="C544" s="285" t="s">
        <v>1304</v>
      </c>
      <c r="D544" s="285" t="s">
        <v>1286</v>
      </c>
      <c r="E544" s="285" t="s">
        <v>357</v>
      </c>
      <c r="F544" s="285" t="s">
        <v>90</v>
      </c>
      <c r="G544" s="285" t="s">
        <v>90</v>
      </c>
      <c r="H544" s="285" t="s">
        <v>90</v>
      </c>
      <c r="I544" s="285" t="s">
        <v>112</v>
      </c>
      <c r="J544" s="285" t="s">
        <v>112</v>
      </c>
    </row>
    <row r="545" spans="2:10" s="28" customFormat="1" ht="15">
      <c r="B545" s="285" t="s">
        <v>585</v>
      </c>
      <c r="C545" s="285" t="s">
        <v>600</v>
      </c>
      <c r="D545" s="285" t="s">
        <v>585</v>
      </c>
      <c r="E545" s="285" t="s">
        <v>357</v>
      </c>
      <c r="F545" s="285" t="s">
        <v>90</v>
      </c>
      <c r="G545" s="285" t="s">
        <v>90</v>
      </c>
      <c r="H545" s="285" t="s">
        <v>90</v>
      </c>
      <c r="I545" s="285" t="s">
        <v>112</v>
      </c>
      <c r="J545" s="285" t="s">
        <v>112</v>
      </c>
    </row>
    <row r="546" spans="2:10" s="28" customFormat="1" ht="15">
      <c r="B546" s="285" t="s">
        <v>1010</v>
      </c>
      <c r="C546" s="285" t="s">
        <v>1018</v>
      </c>
      <c r="D546" s="285" t="s">
        <v>1010</v>
      </c>
      <c r="E546" s="285" t="s">
        <v>357</v>
      </c>
      <c r="F546" s="285" t="s">
        <v>90</v>
      </c>
      <c r="G546" s="285" t="s">
        <v>90</v>
      </c>
      <c r="H546" s="285" t="s">
        <v>90</v>
      </c>
      <c r="I546" s="285" t="s">
        <v>112</v>
      </c>
      <c r="J546" s="285" t="s">
        <v>112</v>
      </c>
    </row>
    <row r="547" spans="2:10" s="28" customFormat="1" ht="15">
      <c r="B547" s="285" t="s">
        <v>1062</v>
      </c>
      <c r="C547" s="285" t="s">
        <v>1063</v>
      </c>
      <c r="D547" s="285" t="s">
        <v>1062</v>
      </c>
      <c r="E547" s="285" t="s">
        <v>357</v>
      </c>
      <c r="F547" s="285" t="s">
        <v>90</v>
      </c>
      <c r="G547" s="285" t="s">
        <v>90</v>
      </c>
      <c r="H547" s="285" t="s">
        <v>90</v>
      </c>
      <c r="I547" s="285" t="s">
        <v>112</v>
      </c>
      <c r="J547" s="285" t="s">
        <v>112</v>
      </c>
    </row>
    <row r="548" spans="2:10" s="28" customFormat="1" ht="15">
      <c r="B548" s="285" t="s">
        <v>880</v>
      </c>
      <c r="C548" s="285" t="s">
        <v>882</v>
      </c>
      <c r="D548" s="285" t="s">
        <v>880</v>
      </c>
      <c r="E548" s="285" t="s">
        <v>357</v>
      </c>
      <c r="F548" s="285" t="s">
        <v>90</v>
      </c>
      <c r="G548" s="285" t="s">
        <v>90</v>
      </c>
      <c r="H548" s="285" t="s">
        <v>90</v>
      </c>
      <c r="I548" s="285" t="s">
        <v>112</v>
      </c>
      <c r="J548" s="285" t="s">
        <v>112</v>
      </c>
    </row>
    <row r="549" spans="2:10" s="28" customFormat="1" ht="15">
      <c r="B549" s="285" t="s">
        <v>1286</v>
      </c>
      <c r="C549" s="285" t="s">
        <v>1305</v>
      </c>
      <c r="D549" s="285" t="s">
        <v>1286</v>
      </c>
      <c r="E549" s="285" t="s">
        <v>357</v>
      </c>
      <c r="F549" s="285" t="s">
        <v>90</v>
      </c>
      <c r="G549" s="285" t="s">
        <v>90</v>
      </c>
      <c r="H549" s="285" t="s">
        <v>90</v>
      </c>
      <c r="I549" s="285" t="s">
        <v>112</v>
      </c>
      <c r="J549" s="285" t="s">
        <v>112</v>
      </c>
    </row>
    <row r="550" spans="2:10" s="28" customFormat="1" ht="15">
      <c r="B550" s="285" t="s">
        <v>980</v>
      </c>
      <c r="C550" s="285" t="s">
        <v>981</v>
      </c>
      <c r="D550" s="285" t="s">
        <v>980</v>
      </c>
      <c r="E550" s="285" t="s">
        <v>357</v>
      </c>
      <c r="F550" s="285" t="s">
        <v>90</v>
      </c>
      <c r="G550" s="285" t="s">
        <v>90</v>
      </c>
      <c r="H550" s="285" t="s">
        <v>90</v>
      </c>
      <c r="I550" s="285" t="s">
        <v>112</v>
      </c>
      <c r="J550" s="285" t="s">
        <v>112</v>
      </c>
    </row>
    <row r="551" spans="2:10" s="28" customFormat="1" ht="15">
      <c r="B551" s="285" t="s">
        <v>1200</v>
      </c>
      <c r="C551" s="285" t="s">
        <v>1209</v>
      </c>
      <c r="D551" s="285" t="s">
        <v>1200</v>
      </c>
      <c r="E551" s="285" t="s">
        <v>357</v>
      </c>
      <c r="F551" s="285" t="s">
        <v>90</v>
      </c>
      <c r="G551" s="285" t="s">
        <v>90</v>
      </c>
      <c r="H551" s="285" t="s">
        <v>90</v>
      </c>
      <c r="I551" s="285" t="s">
        <v>112</v>
      </c>
      <c r="J551" s="285" t="s">
        <v>112</v>
      </c>
    </row>
    <row r="552" spans="2:10" s="28" customFormat="1" ht="15">
      <c r="B552" s="285" t="s">
        <v>958</v>
      </c>
      <c r="C552" s="285" t="s">
        <v>959</v>
      </c>
      <c r="D552" s="285" t="s">
        <v>958</v>
      </c>
      <c r="E552" s="285" t="s">
        <v>357</v>
      </c>
      <c r="F552" s="285" t="s">
        <v>90</v>
      </c>
      <c r="G552" s="285" t="s">
        <v>90</v>
      </c>
      <c r="H552" s="285" t="s">
        <v>90</v>
      </c>
      <c r="I552" s="285" t="s">
        <v>112</v>
      </c>
      <c r="J552" s="285" t="s">
        <v>112</v>
      </c>
    </row>
    <row r="553" spans="2:10" s="28" customFormat="1" ht="15">
      <c r="B553" s="285" t="s">
        <v>1032</v>
      </c>
      <c r="C553" s="285" t="s">
        <v>1033</v>
      </c>
      <c r="D553" s="285" t="s">
        <v>1032</v>
      </c>
      <c r="E553" s="285" t="s">
        <v>357</v>
      </c>
      <c r="F553" s="285" t="s">
        <v>90</v>
      </c>
      <c r="G553" s="285" t="s">
        <v>90</v>
      </c>
      <c r="H553" s="285" t="s">
        <v>90</v>
      </c>
      <c r="I553" s="285" t="s">
        <v>112</v>
      </c>
      <c r="J553" s="285" t="s">
        <v>112</v>
      </c>
    </row>
    <row r="554" spans="2:10" s="28" customFormat="1" ht="15">
      <c r="B554" s="285" t="s">
        <v>1010</v>
      </c>
      <c r="C554" s="285" t="s">
        <v>1019</v>
      </c>
      <c r="D554" s="285" t="s">
        <v>1010</v>
      </c>
      <c r="E554" s="285" t="s">
        <v>357</v>
      </c>
      <c r="F554" s="285" t="s">
        <v>90</v>
      </c>
      <c r="G554" s="285" t="s">
        <v>90</v>
      </c>
      <c r="H554" s="285" t="s">
        <v>90</v>
      </c>
      <c r="I554" s="285" t="s">
        <v>112</v>
      </c>
      <c r="J554" s="285" t="s">
        <v>112</v>
      </c>
    </row>
    <row r="555" spans="2:10" s="28" customFormat="1" ht="15">
      <c r="B555" s="285" t="s">
        <v>1128</v>
      </c>
      <c r="C555" s="285" t="s">
        <v>1158</v>
      </c>
      <c r="D555" s="285" t="s">
        <v>1128</v>
      </c>
      <c r="E555" s="285" t="s">
        <v>357</v>
      </c>
      <c r="F555" s="285" t="s">
        <v>90</v>
      </c>
      <c r="G555" s="285" t="s">
        <v>90</v>
      </c>
      <c r="H555" s="285" t="s">
        <v>90</v>
      </c>
      <c r="I555" s="285" t="s">
        <v>112</v>
      </c>
      <c r="J555" s="285" t="s">
        <v>112</v>
      </c>
    </row>
    <row r="556" spans="2:10" s="28" customFormat="1" ht="15">
      <c r="B556" s="285" t="s">
        <v>1200</v>
      </c>
      <c r="C556" s="285" t="s">
        <v>1210</v>
      </c>
      <c r="D556" s="285" t="s">
        <v>1200</v>
      </c>
      <c r="E556" s="285" t="s">
        <v>357</v>
      </c>
      <c r="F556" s="285" t="s">
        <v>90</v>
      </c>
      <c r="G556" s="285" t="s">
        <v>90</v>
      </c>
      <c r="H556" s="285" t="s">
        <v>90</v>
      </c>
      <c r="I556" s="285" t="s">
        <v>112</v>
      </c>
      <c r="J556" s="285" t="s">
        <v>112</v>
      </c>
    </row>
    <row r="557" spans="2:10" s="28" customFormat="1" ht="15">
      <c r="B557" s="285" t="s">
        <v>719</v>
      </c>
      <c r="C557" s="285" t="s">
        <v>726</v>
      </c>
      <c r="D557" s="285" t="s">
        <v>719</v>
      </c>
      <c r="E557" s="285" t="s">
        <v>357</v>
      </c>
      <c r="F557" s="285" t="s">
        <v>90</v>
      </c>
      <c r="G557" s="285" t="s">
        <v>90</v>
      </c>
      <c r="H557" s="285" t="s">
        <v>90</v>
      </c>
      <c r="I557" s="285" t="s">
        <v>112</v>
      </c>
      <c r="J557" s="285" t="s">
        <v>112</v>
      </c>
    </row>
    <row r="558" spans="2:10" s="28" customFormat="1" ht="15">
      <c r="B558" s="285" t="s">
        <v>606</v>
      </c>
      <c r="C558" s="285" t="s">
        <v>608</v>
      </c>
      <c r="D558" s="285" t="s">
        <v>606</v>
      </c>
      <c r="E558" s="285" t="s">
        <v>357</v>
      </c>
      <c r="F558" s="285" t="s">
        <v>90</v>
      </c>
      <c r="G558" s="285" t="s">
        <v>90</v>
      </c>
      <c r="H558" s="285" t="s">
        <v>90</v>
      </c>
      <c r="I558" s="285" t="s">
        <v>112</v>
      </c>
      <c r="J558" s="285" t="s">
        <v>112</v>
      </c>
    </row>
    <row r="559" spans="2:10" s="28" customFormat="1" ht="15">
      <c r="B559" s="285" t="s">
        <v>612</v>
      </c>
      <c r="C559" s="285" t="s">
        <v>615</v>
      </c>
      <c r="D559" s="285" t="s">
        <v>612</v>
      </c>
      <c r="E559" s="285" t="s">
        <v>357</v>
      </c>
      <c r="F559" s="285" t="s">
        <v>90</v>
      </c>
      <c r="G559" s="285" t="s">
        <v>90</v>
      </c>
      <c r="H559" s="285" t="s">
        <v>90</v>
      </c>
      <c r="I559" s="285" t="s">
        <v>112</v>
      </c>
      <c r="J559" s="285" t="s">
        <v>112</v>
      </c>
    </row>
    <row r="560" spans="2:10" s="28" customFormat="1" ht="15">
      <c r="B560" s="285" t="s">
        <v>1262</v>
      </c>
      <c r="C560" s="285" t="s">
        <v>1271</v>
      </c>
      <c r="D560" s="285" t="s">
        <v>1262</v>
      </c>
      <c r="E560" s="285" t="s">
        <v>357</v>
      </c>
      <c r="F560" s="285" t="s">
        <v>90</v>
      </c>
      <c r="G560" s="285" t="s">
        <v>90</v>
      </c>
      <c r="H560" s="285" t="s">
        <v>90</v>
      </c>
      <c r="I560" s="285" t="s">
        <v>112</v>
      </c>
      <c r="J560" s="285" t="s">
        <v>112</v>
      </c>
    </row>
    <row r="561" spans="2:10" s="28" customFormat="1" ht="15">
      <c r="B561" s="285" t="s">
        <v>1286</v>
      </c>
      <c r="C561" s="285" t="s">
        <v>1306</v>
      </c>
      <c r="D561" s="285" t="s">
        <v>1286</v>
      </c>
      <c r="E561" s="285" t="s">
        <v>357</v>
      </c>
      <c r="F561" s="285" t="s">
        <v>90</v>
      </c>
      <c r="G561" s="285" t="s">
        <v>90</v>
      </c>
      <c r="H561" s="285" t="s">
        <v>90</v>
      </c>
      <c r="I561" s="285" t="s">
        <v>112</v>
      </c>
      <c r="J561" s="285" t="s">
        <v>112</v>
      </c>
    </row>
    <row r="562" spans="2:10" s="28" customFormat="1" ht="15">
      <c r="B562" s="285" t="s">
        <v>780</v>
      </c>
      <c r="C562" s="285" t="s">
        <v>789</v>
      </c>
      <c r="D562" s="285" t="s">
        <v>780</v>
      </c>
      <c r="E562" s="285" t="s">
        <v>357</v>
      </c>
      <c r="F562" s="285" t="s">
        <v>90</v>
      </c>
      <c r="G562" s="285" t="s">
        <v>90</v>
      </c>
      <c r="H562" s="285" t="s">
        <v>90</v>
      </c>
      <c r="I562" s="285" t="s">
        <v>112</v>
      </c>
      <c r="J562" s="285" t="s">
        <v>112</v>
      </c>
    </row>
    <row r="563" spans="2:10" s="28" customFormat="1" ht="15">
      <c r="B563" s="285" t="s">
        <v>1280</v>
      </c>
      <c r="C563" s="285" t="s">
        <v>1285</v>
      </c>
      <c r="D563" s="285" t="s">
        <v>1280</v>
      </c>
      <c r="E563" s="285" t="s">
        <v>357</v>
      </c>
      <c r="F563" s="285" t="s">
        <v>90</v>
      </c>
      <c r="G563" s="285" t="s">
        <v>90</v>
      </c>
      <c r="H563" s="285" t="s">
        <v>90</v>
      </c>
      <c r="I563" s="285" t="s">
        <v>112</v>
      </c>
      <c r="J563" s="285" t="s">
        <v>112</v>
      </c>
    </row>
    <row r="564" spans="2:10" s="28" customFormat="1" ht="15">
      <c r="B564" s="285" t="s">
        <v>1128</v>
      </c>
      <c r="C564" s="285" t="s">
        <v>1159</v>
      </c>
      <c r="D564" s="285" t="s">
        <v>1128</v>
      </c>
      <c r="E564" s="285" t="s">
        <v>357</v>
      </c>
      <c r="F564" s="285" t="s">
        <v>90</v>
      </c>
      <c r="G564" s="285" t="s">
        <v>90</v>
      </c>
      <c r="H564" s="285" t="s">
        <v>90</v>
      </c>
      <c r="I564" s="285" t="s">
        <v>112</v>
      </c>
      <c r="J564" s="285" t="s">
        <v>112</v>
      </c>
    </row>
    <row r="565" spans="2:10" s="28" customFormat="1" ht="15">
      <c r="B565" s="285" t="s">
        <v>1010</v>
      </c>
      <c r="C565" s="285" t="s">
        <v>1020</v>
      </c>
      <c r="D565" s="285" t="s">
        <v>1010</v>
      </c>
      <c r="E565" s="285" t="s">
        <v>357</v>
      </c>
      <c r="F565" s="285" t="s">
        <v>90</v>
      </c>
      <c r="G565" s="285" t="s">
        <v>90</v>
      </c>
      <c r="H565" s="285" t="s">
        <v>90</v>
      </c>
      <c r="I565" s="285" t="s">
        <v>112</v>
      </c>
      <c r="J565" s="285" t="s">
        <v>112</v>
      </c>
    </row>
    <row r="566" spans="2:10" s="28" customFormat="1" ht="15">
      <c r="B566" s="285" t="s">
        <v>1128</v>
      </c>
      <c r="C566" s="285" t="s">
        <v>1160</v>
      </c>
      <c r="D566" s="285" t="s">
        <v>1128</v>
      </c>
      <c r="E566" s="285" t="s">
        <v>357</v>
      </c>
      <c r="F566" s="285" t="s">
        <v>90</v>
      </c>
      <c r="G566" s="285" t="s">
        <v>90</v>
      </c>
      <c r="H566" s="285" t="s">
        <v>90</v>
      </c>
      <c r="I566" s="285" t="s">
        <v>112</v>
      </c>
      <c r="J566" s="285" t="s">
        <v>112</v>
      </c>
    </row>
    <row r="567" spans="2:10" s="28" customFormat="1" ht="15">
      <c r="B567" s="285" t="s">
        <v>674</v>
      </c>
      <c r="C567" s="285" t="s">
        <v>677</v>
      </c>
      <c r="D567" s="285" t="s">
        <v>674</v>
      </c>
      <c r="E567" s="285" t="s">
        <v>357</v>
      </c>
      <c r="F567" s="285" t="s">
        <v>90</v>
      </c>
      <c r="G567" s="285" t="s">
        <v>90</v>
      </c>
      <c r="H567" s="285" t="s">
        <v>90</v>
      </c>
      <c r="I567" s="285" t="s">
        <v>112</v>
      </c>
      <c r="J567" s="285" t="s">
        <v>112</v>
      </c>
    </row>
    <row r="568" spans="2:10" s="28" customFormat="1" ht="15">
      <c r="B568" s="285" t="s">
        <v>612</v>
      </c>
      <c r="C568" s="285" t="s">
        <v>616</v>
      </c>
      <c r="D568" s="285" t="s">
        <v>612</v>
      </c>
      <c r="E568" s="285" t="s">
        <v>357</v>
      </c>
      <c r="F568" s="285" t="s">
        <v>90</v>
      </c>
      <c r="G568" s="285" t="s">
        <v>90</v>
      </c>
      <c r="H568" s="285" t="s">
        <v>90</v>
      </c>
      <c r="I568" s="285" t="s">
        <v>112</v>
      </c>
      <c r="J568" s="285" t="s">
        <v>112</v>
      </c>
    </row>
    <row r="569" spans="2:10" s="28" customFormat="1" ht="15">
      <c r="B569" s="285" t="s">
        <v>612</v>
      </c>
      <c r="C569" s="285" t="s">
        <v>617</v>
      </c>
      <c r="D569" s="285" t="s">
        <v>612</v>
      </c>
      <c r="E569" s="285" t="s">
        <v>357</v>
      </c>
      <c r="F569" s="285" t="s">
        <v>90</v>
      </c>
      <c r="G569" s="285" t="s">
        <v>90</v>
      </c>
      <c r="H569" s="285" t="s">
        <v>90</v>
      </c>
      <c r="I569" s="285" t="s">
        <v>112</v>
      </c>
      <c r="J569" s="285" t="s">
        <v>112</v>
      </c>
    </row>
    <row r="570" spans="2:10" s="28" customFormat="1" ht="15">
      <c r="B570" s="285" t="s">
        <v>1128</v>
      </c>
      <c r="C570" s="285" t="s">
        <v>1161</v>
      </c>
      <c r="D570" s="285" t="s">
        <v>1128</v>
      </c>
      <c r="E570" s="285" t="s">
        <v>357</v>
      </c>
      <c r="F570" s="285" t="s">
        <v>90</v>
      </c>
      <c r="G570" s="285" t="s">
        <v>90</v>
      </c>
      <c r="H570" s="285" t="s">
        <v>90</v>
      </c>
      <c r="I570" s="285" t="s">
        <v>112</v>
      </c>
      <c r="J570" s="285" t="s">
        <v>112</v>
      </c>
    </row>
    <row r="571" spans="2:10" s="28" customFormat="1" ht="15">
      <c r="B571" s="285" t="s">
        <v>1117</v>
      </c>
      <c r="C571" s="285" t="s">
        <v>1124</v>
      </c>
      <c r="D571" s="285" t="s">
        <v>1117</v>
      </c>
      <c r="E571" s="285" t="s">
        <v>357</v>
      </c>
      <c r="F571" s="285" t="s">
        <v>90</v>
      </c>
      <c r="G571" s="285" t="s">
        <v>90</v>
      </c>
      <c r="H571" s="285" t="s">
        <v>90</v>
      </c>
      <c r="I571" s="285" t="s">
        <v>112</v>
      </c>
      <c r="J571" s="285" t="s">
        <v>112</v>
      </c>
    </row>
    <row r="572" spans="2:10" s="28" customFormat="1" ht="15">
      <c r="B572" s="285" t="s">
        <v>585</v>
      </c>
      <c r="C572" s="285" t="s">
        <v>601</v>
      </c>
      <c r="D572" s="285" t="s">
        <v>585</v>
      </c>
      <c r="E572" s="285" t="s">
        <v>357</v>
      </c>
      <c r="F572" s="285" t="s">
        <v>90</v>
      </c>
      <c r="G572" s="285" t="s">
        <v>90</v>
      </c>
      <c r="H572" s="285" t="s">
        <v>90</v>
      </c>
      <c r="I572" s="285" t="s">
        <v>112</v>
      </c>
      <c r="J572" s="285" t="s">
        <v>112</v>
      </c>
    </row>
    <row r="573" spans="2:10" s="28" customFormat="1" ht="15">
      <c r="B573" s="285" t="s">
        <v>1262</v>
      </c>
      <c r="C573" s="285" t="s">
        <v>1272</v>
      </c>
      <c r="D573" s="285" t="s">
        <v>1262</v>
      </c>
      <c r="E573" s="285" t="s">
        <v>357</v>
      </c>
      <c r="F573" s="285" t="s">
        <v>90</v>
      </c>
      <c r="G573" s="285" t="s">
        <v>90</v>
      </c>
      <c r="H573" s="285" t="s">
        <v>90</v>
      </c>
      <c r="I573" s="285" t="s">
        <v>112</v>
      </c>
      <c r="J573" s="285" t="s">
        <v>112</v>
      </c>
    </row>
    <row r="574" spans="2:10" s="28" customFormat="1" ht="15">
      <c r="B574" s="285" t="s">
        <v>1006</v>
      </c>
      <c r="C574" s="285" t="s">
        <v>1009</v>
      </c>
      <c r="D574" s="285" t="s">
        <v>1006</v>
      </c>
      <c r="E574" s="285" t="s">
        <v>357</v>
      </c>
      <c r="F574" s="285" t="s">
        <v>90</v>
      </c>
      <c r="G574" s="285" t="s">
        <v>90</v>
      </c>
      <c r="H574" s="285" t="s">
        <v>90</v>
      </c>
      <c r="I574" s="285" t="s">
        <v>112</v>
      </c>
      <c r="J574" s="285" t="s">
        <v>112</v>
      </c>
    </row>
    <row r="575" spans="2:10" s="28" customFormat="1" ht="15">
      <c r="B575" s="285" t="s">
        <v>612</v>
      </c>
      <c r="C575" s="285" t="s">
        <v>618</v>
      </c>
      <c r="D575" s="285" t="s">
        <v>612</v>
      </c>
      <c r="E575" s="285" t="s">
        <v>357</v>
      </c>
      <c r="F575" s="285" t="s">
        <v>90</v>
      </c>
      <c r="G575" s="285" t="s">
        <v>90</v>
      </c>
      <c r="H575" s="285" t="s">
        <v>90</v>
      </c>
      <c r="I575" s="285" t="s">
        <v>112</v>
      </c>
      <c r="J575" s="285" t="s">
        <v>112</v>
      </c>
    </row>
    <row r="576" spans="2:10" s="28" customFormat="1" ht="15">
      <c r="B576" s="285" t="s">
        <v>663</v>
      </c>
      <c r="C576" s="285" t="s">
        <v>672</v>
      </c>
      <c r="D576" s="285" t="s">
        <v>663</v>
      </c>
      <c r="E576" s="285" t="s">
        <v>357</v>
      </c>
      <c r="F576" s="285" t="s">
        <v>90</v>
      </c>
      <c r="G576" s="285" t="s">
        <v>90</v>
      </c>
      <c r="H576" s="285" t="s">
        <v>90</v>
      </c>
      <c r="I576" s="285" t="s">
        <v>112</v>
      </c>
      <c r="J576" s="285" t="s">
        <v>112</v>
      </c>
    </row>
    <row r="577" spans="2:10" s="28" customFormat="1" ht="15">
      <c r="B577" s="285" t="s">
        <v>645</v>
      </c>
      <c r="C577" s="285" t="s">
        <v>649</v>
      </c>
      <c r="D577" s="285" t="s">
        <v>645</v>
      </c>
      <c r="E577" s="285" t="s">
        <v>357</v>
      </c>
      <c r="F577" s="285" t="s">
        <v>90</v>
      </c>
      <c r="G577" s="285" t="s">
        <v>90</v>
      </c>
      <c r="H577" s="285" t="s">
        <v>90</v>
      </c>
      <c r="I577" s="285" t="s">
        <v>112</v>
      </c>
      <c r="J577" s="285" t="s">
        <v>112</v>
      </c>
    </row>
    <row r="578" spans="2:10" s="28" customFormat="1" ht="15">
      <c r="B578" s="285" t="s">
        <v>1100</v>
      </c>
      <c r="C578" s="285" t="s">
        <v>1107</v>
      </c>
      <c r="D578" s="285" t="s">
        <v>1100</v>
      </c>
      <c r="E578" s="285" t="s">
        <v>357</v>
      </c>
      <c r="F578" s="285" t="s">
        <v>90</v>
      </c>
      <c r="G578" s="285" t="s">
        <v>90</v>
      </c>
      <c r="H578" s="285" t="s">
        <v>90</v>
      </c>
      <c r="I578" s="285" t="s">
        <v>112</v>
      </c>
      <c r="J578" s="285" t="s">
        <v>112</v>
      </c>
    </row>
    <row r="579" spans="2:10" s="28" customFormat="1" ht="15">
      <c r="B579" s="285" t="s">
        <v>1128</v>
      </c>
      <c r="C579" s="285" t="s">
        <v>1162</v>
      </c>
      <c r="D579" s="285" t="s">
        <v>1128</v>
      </c>
      <c r="E579" s="285" t="s">
        <v>357</v>
      </c>
      <c r="F579" s="285" t="s">
        <v>90</v>
      </c>
      <c r="G579" s="285" t="s">
        <v>90</v>
      </c>
      <c r="H579" s="285" t="s">
        <v>90</v>
      </c>
      <c r="I579" s="285" t="s">
        <v>112</v>
      </c>
      <c r="J579" s="285" t="s">
        <v>112</v>
      </c>
    </row>
    <row r="580" spans="2:10" s="28" customFormat="1" ht="15">
      <c r="B580" s="285" t="s">
        <v>1010</v>
      </c>
      <c r="C580" s="285" t="s">
        <v>1021</v>
      </c>
      <c r="D580" s="285" t="s">
        <v>1010</v>
      </c>
      <c r="E580" s="285" t="s">
        <v>357</v>
      </c>
      <c r="F580" s="285" t="s">
        <v>90</v>
      </c>
      <c r="G580" s="285" t="s">
        <v>90</v>
      </c>
      <c r="H580" s="285" t="s">
        <v>90</v>
      </c>
      <c r="I580" s="285" t="s">
        <v>112</v>
      </c>
      <c r="J580" s="285" t="s">
        <v>112</v>
      </c>
    </row>
    <row r="581" spans="2:10" s="28" customFormat="1" ht="15">
      <c r="B581" s="285" t="s">
        <v>980</v>
      </c>
      <c r="C581" s="285" t="s">
        <v>982</v>
      </c>
      <c r="D581" s="285" t="s">
        <v>980</v>
      </c>
      <c r="E581" s="285" t="s">
        <v>357</v>
      </c>
      <c r="F581" s="285" t="s">
        <v>90</v>
      </c>
      <c r="G581" s="285" t="s">
        <v>90</v>
      </c>
      <c r="H581" s="285" t="s">
        <v>90</v>
      </c>
      <c r="I581" s="285" t="s">
        <v>112</v>
      </c>
      <c r="J581" s="285" t="s">
        <v>112</v>
      </c>
    </row>
    <row r="582" spans="2:10" s="28" customFormat="1" ht="15">
      <c r="B582" s="285" t="s">
        <v>1220</v>
      </c>
      <c r="C582" s="285" t="s">
        <v>1224</v>
      </c>
      <c r="D582" s="285" t="s">
        <v>1220</v>
      </c>
      <c r="E582" s="285" t="s">
        <v>357</v>
      </c>
      <c r="F582" s="285" t="s">
        <v>90</v>
      </c>
      <c r="G582" s="285" t="s">
        <v>90</v>
      </c>
      <c r="H582" s="285" t="s">
        <v>90</v>
      </c>
      <c r="I582" s="285" t="s">
        <v>112</v>
      </c>
      <c r="J582" s="285" t="s">
        <v>112</v>
      </c>
    </row>
    <row r="583" spans="2:10" s="28" customFormat="1" ht="15">
      <c r="B583" s="285" t="s">
        <v>1286</v>
      </c>
      <c r="C583" s="285" t="s">
        <v>1307</v>
      </c>
      <c r="D583" s="285" t="s">
        <v>1286</v>
      </c>
      <c r="E583" s="285" t="s">
        <v>357</v>
      </c>
      <c r="F583" s="285" t="s">
        <v>90</v>
      </c>
      <c r="G583" s="285" t="s">
        <v>90</v>
      </c>
      <c r="H583" s="285" t="s">
        <v>90</v>
      </c>
      <c r="I583" s="285" t="s">
        <v>112</v>
      </c>
      <c r="J583" s="285" t="s">
        <v>112</v>
      </c>
    </row>
    <row r="584" spans="2:10" s="28" customFormat="1" ht="15">
      <c r="B584" s="285" t="s">
        <v>956</v>
      </c>
      <c r="C584" s="285" t="s">
        <v>957</v>
      </c>
      <c r="D584" s="285" t="s">
        <v>956</v>
      </c>
      <c r="E584" s="285" t="s">
        <v>357</v>
      </c>
      <c r="F584" s="285" t="s">
        <v>90</v>
      </c>
      <c r="G584" s="285" t="s">
        <v>90</v>
      </c>
      <c r="H584" s="285" t="s">
        <v>90</v>
      </c>
      <c r="I584" s="285" t="s">
        <v>112</v>
      </c>
      <c r="J584" s="285" t="s">
        <v>112</v>
      </c>
    </row>
    <row r="585" spans="2:10" s="28" customFormat="1" ht="15">
      <c r="B585" s="285" t="s">
        <v>1010</v>
      </c>
      <c r="C585" s="285" t="s">
        <v>1022</v>
      </c>
      <c r="D585" s="285" t="s">
        <v>1010</v>
      </c>
      <c r="E585" s="285" t="s">
        <v>357</v>
      </c>
      <c r="F585" s="285" t="s">
        <v>90</v>
      </c>
      <c r="G585" s="285" t="s">
        <v>90</v>
      </c>
      <c r="H585" s="285" t="s">
        <v>90</v>
      </c>
      <c r="I585" s="285" t="s">
        <v>112</v>
      </c>
      <c r="J585" s="285" t="s">
        <v>112</v>
      </c>
    </row>
    <row r="586" spans="2:10" s="28" customFormat="1" ht="15">
      <c r="B586" s="285" t="s">
        <v>630</v>
      </c>
      <c r="C586" s="285" t="s">
        <v>632</v>
      </c>
      <c r="D586" s="285" t="s">
        <v>630</v>
      </c>
      <c r="E586" s="285" t="s">
        <v>357</v>
      </c>
      <c r="F586" s="285" t="s">
        <v>90</v>
      </c>
      <c r="G586" s="285" t="s">
        <v>90</v>
      </c>
      <c r="H586" s="285" t="s">
        <v>90</v>
      </c>
      <c r="I586" s="285" t="s">
        <v>112</v>
      </c>
      <c r="J586" s="285" t="s">
        <v>112</v>
      </c>
    </row>
    <row r="587" spans="2:10" s="28" customFormat="1" ht="15">
      <c r="B587" s="285" t="s">
        <v>1128</v>
      </c>
      <c r="C587" s="285" t="s">
        <v>1163</v>
      </c>
      <c r="D587" s="285" t="s">
        <v>1128</v>
      </c>
      <c r="E587" s="285" t="s">
        <v>357</v>
      </c>
      <c r="F587" s="285" t="s">
        <v>90</v>
      </c>
      <c r="G587" s="285" t="s">
        <v>90</v>
      </c>
      <c r="H587" s="285" t="s">
        <v>90</v>
      </c>
      <c r="I587" s="285" t="s">
        <v>112</v>
      </c>
      <c r="J587" s="285" t="s">
        <v>112</v>
      </c>
    </row>
    <row r="588" spans="2:10" s="28" customFormat="1" ht="15">
      <c r="B588" s="285" t="s">
        <v>1286</v>
      </c>
      <c r="C588" s="285" t="s">
        <v>1308</v>
      </c>
      <c r="D588" s="285" t="s">
        <v>1286</v>
      </c>
      <c r="E588" s="285" t="s">
        <v>357</v>
      </c>
      <c r="F588" s="285" t="s">
        <v>90</v>
      </c>
      <c r="G588" s="285" t="s">
        <v>90</v>
      </c>
      <c r="H588" s="285" t="s">
        <v>90</v>
      </c>
      <c r="I588" s="285" t="s">
        <v>112</v>
      </c>
      <c r="J588" s="285" t="s">
        <v>112</v>
      </c>
    </row>
    <row r="589" spans="2:10" s="28" customFormat="1" ht="15">
      <c r="B589" s="285" t="s">
        <v>650</v>
      </c>
      <c r="C589" s="285" t="s">
        <v>661</v>
      </c>
      <c r="D589" s="285" t="s">
        <v>650</v>
      </c>
      <c r="E589" s="285" t="s">
        <v>357</v>
      </c>
      <c r="F589" s="285" t="s">
        <v>90</v>
      </c>
      <c r="G589" s="285" t="s">
        <v>90</v>
      </c>
      <c r="H589" s="285" t="s">
        <v>90</v>
      </c>
      <c r="I589" s="285" t="s">
        <v>112</v>
      </c>
      <c r="J589" s="285" t="s">
        <v>112</v>
      </c>
    </row>
    <row r="590" spans="2:10" s="28" customFormat="1" ht="15">
      <c r="B590" s="285" t="s">
        <v>526</v>
      </c>
      <c r="C590" s="285" t="s">
        <v>529</v>
      </c>
      <c r="D590" s="285" t="s">
        <v>526</v>
      </c>
      <c r="E590" s="285" t="s">
        <v>357</v>
      </c>
      <c r="F590" s="285" t="s">
        <v>90</v>
      </c>
      <c r="G590" s="285" t="s">
        <v>90</v>
      </c>
      <c r="H590" s="285" t="s">
        <v>90</v>
      </c>
      <c r="I590" s="285" t="s">
        <v>112</v>
      </c>
      <c r="J590" s="285" t="s">
        <v>112</v>
      </c>
    </row>
    <row r="591" spans="2:10" s="28" customFormat="1" ht="15">
      <c r="B591" s="285" t="s">
        <v>1010</v>
      </c>
      <c r="C591" s="285" t="s">
        <v>1023</v>
      </c>
      <c r="D591" s="285" t="s">
        <v>1010</v>
      </c>
      <c r="E591" s="285" t="s">
        <v>357</v>
      </c>
      <c r="F591" s="285" t="s">
        <v>90</v>
      </c>
      <c r="G591" s="285" t="s">
        <v>90</v>
      </c>
      <c r="H591" s="285" t="s">
        <v>90</v>
      </c>
      <c r="I591" s="285" t="s">
        <v>112</v>
      </c>
      <c r="J591" s="285" t="s">
        <v>112</v>
      </c>
    </row>
    <row r="592" spans="2:10" s="28" customFormat="1" ht="15">
      <c r="B592" s="285" t="s">
        <v>1057</v>
      </c>
      <c r="C592" s="285" t="s">
        <v>1058</v>
      </c>
      <c r="D592" s="285" t="s">
        <v>1057</v>
      </c>
      <c r="E592" s="285" t="s">
        <v>357</v>
      </c>
      <c r="F592" s="285" t="s">
        <v>90</v>
      </c>
      <c r="G592" s="285" t="s">
        <v>90</v>
      </c>
      <c r="H592" s="285" t="s">
        <v>90</v>
      </c>
      <c r="I592" s="285" t="s">
        <v>112</v>
      </c>
      <c r="J592" s="285" t="s">
        <v>112</v>
      </c>
    </row>
    <row r="593" spans="2:10" s="28" customFormat="1" ht="15">
      <c r="B593" s="285" t="s">
        <v>794</v>
      </c>
      <c r="C593" s="285" t="s">
        <v>796</v>
      </c>
      <c r="D593" s="285" t="s">
        <v>794</v>
      </c>
      <c r="E593" s="285" t="s">
        <v>357</v>
      </c>
      <c r="F593" s="285" t="s">
        <v>90</v>
      </c>
      <c r="G593" s="285" t="s">
        <v>90</v>
      </c>
      <c r="H593" s="285" t="s">
        <v>90</v>
      </c>
      <c r="I593" s="285" t="s">
        <v>112</v>
      </c>
      <c r="J593" s="285" t="s">
        <v>112</v>
      </c>
    </row>
    <row r="594" spans="2:10" s="28" customFormat="1" ht="15">
      <c r="B594" s="285" t="s">
        <v>1128</v>
      </c>
      <c r="C594" s="285" t="s">
        <v>1164</v>
      </c>
      <c r="D594" s="285" t="s">
        <v>1128</v>
      </c>
      <c r="E594" s="285" t="s">
        <v>357</v>
      </c>
      <c r="F594" s="285" t="s">
        <v>90</v>
      </c>
      <c r="G594" s="285" t="s">
        <v>90</v>
      </c>
      <c r="H594" s="285" t="s">
        <v>90</v>
      </c>
      <c r="I594" s="285" t="s">
        <v>112</v>
      </c>
      <c r="J594" s="285" t="s">
        <v>112</v>
      </c>
    </row>
    <row r="595" spans="2:10" s="28" customFormat="1" ht="15">
      <c r="B595" s="285" t="s">
        <v>1286</v>
      </c>
      <c r="C595" s="285" t="s">
        <v>1309</v>
      </c>
      <c r="D595" s="285" t="s">
        <v>1286</v>
      </c>
      <c r="E595" s="285" t="s">
        <v>357</v>
      </c>
      <c r="F595" s="285" t="s">
        <v>90</v>
      </c>
      <c r="G595" s="285" t="s">
        <v>90</v>
      </c>
      <c r="H595" s="285" t="s">
        <v>90</v>
      </c>
      <c r="I595" s="285" t="s">
        <v>112</v>
      </c>
      <c r="J595" s="285" t="s">
        <v>112</v>
      </c>
    </row>
    <row r="596" spans="2:10" s="28" customFormat="1" ht="15">
      <c r="B596" s="285" t="s">
        <v>674</v>
      </c>
      <c r="C596" s="285" t="s">
        <v>678</v>
      </c>
      <c r="D596" s="285" t="s">
        <v>674</v>
      </c>
      <c r="E596" s="285" t="s">
        <v>357</v>
      </c>
      <c r="F596" s="285" t="s">
        <v>90</v>
      </c>
      <c r="G596" s="285" t="s">
        <v>90</v>
      </c>
      <c r="H596" s="285" t="s">
        <v>90</v>
      </c>
      <c r="I596" s="285" t="s">
        <v>112</v>
      </c>
      <c r="J596" s="285" t="s">
        <v>112</v>
      </c>
    </row>
    <row r="597" spans="2:10" s="28" customFormat="1" ht="15">
      <c r="B597" s="285" t="s">
        <v>766</v>
      </c>
      <c r="C597" s="285" t="s">
        <v>771</v>
      </c>
      <c r="D597" s="285" t="s">
        <v>766</v>
      </c>
      <c r="E597" s="285" t="s">
        <v>357</v>
      </c>
      <c r="F597" s="285" t="s">
        <v>90</v>
      </c>
      <c r="G597" s="285" t="s">
        <v>90</v>
      </c>
      <c r="H597" s="285" t="s">
        <v>90</v>
      </c>
      <c r="I597" s="285" t="s">
        <v>112</v>
      </c>
      <c r="J597" s="285" t="s">
        <v>112</v>
      </c>
    </row>
    <row r="598" spans="2:10" s="28" customFormat="1" ht="15">
      <c r="B598" s="285" t="s">
        <v>828</v>
      </c>
      <c r="C598" s="285" t="s">
        <v>829</v>
      </c>
      <c r="D598" s="285" t="s">
        <v>828</v>
      </c>
      <c r="E598" s="285" t="s">
        <v>357</v>
      </c>
      <c r="F598" s="285" t="s">
        <v>90</v>
      </c>
      <c r="G598" s="285" t="s">
        <v>90</v>
      </c>
      <c r="H598" s="285" t="s">
        <v>90</v>
      </c>
      <c r="I598" s="285" t="s">
        <v>112</v>
      </c>
      <c r="J598" s="285" t="s">
        <v>112</v>
      </c>
    </row>
    <row r="599" spans="2:10" s="28" customFormat="1" ht="15">
      <c r="B599" s="285" t="s">
        <v>1286</v>
      </c>
      <c r="C599" s="285" t="s">
        <v>1310</v>
      </c>
      <c r="D599" s="285" t="s">
        <v>1286</v>
      </c>
      <c r="E599" s="285" t="s">
        <v>357</v>
      </c>
      <c r="F599" s="285" t="s">
        <v>90</v>
      </c>
      <c r="G599" s="285" t="s">
        <v>90</v>
      </c>
      <c r="H599" s="285" t="s">
        <v>90</v>
      </c>
      <c r="I599" s="285" t="s">
        <v>112</v>
      </c>
      <c r="J599" s="285" t="s">
        <v>112</v>
      </c>
    </row>
    <row r="600" spans="2:10" s="28" customFormat="1" ht="15">
      <c r="B600" s="285" t="s">
        <v>798</v>
      </c>
      <c r="C600" s="285" t="s">
        <v>813</v>
      </c>
      <c r="D600" s="285" t="s">
        <v>798</v>
      </c>
      <c r="E600" s="285" t="s">
        <v>357</v>
      </c>
      <c r="F600" s="285" t="s">
        <v>90</v>
      </c>
      <c r="G600" s="285" t="s">
        <v>90</v>
      </c>
      <c r="H600" s="285" t="s">
        <v>90</v>
      </c>
      <c r="I600" s="285" t="s">
        <v>112</v>
      </c>
      <c r="J600" s="285" t="s">
        <v>112</v>
      </c>
    </row>
    <row r="601" spans="2:10" s="28" customFormat="1" ht="15">
      <c r="B601" s="285" t="s">
        <v>1083</v>
      </c>
      <c r="C601" s="285" t="s">
        <v>1095</v>
      </c>
      <c r="D601" s="285" t="s">
        <v>1083</v>
      </c>
      <c r="E601" s="285" t="s">
        <v>357</v>
      </c>
      <c r="F601" s="285" t="s">
        <v>90</v>
      </c>
      <c r="G601" s="285" t="s">
        <v>90</v>
      </c>
      <c r="H601" s="285" t="s">
        <v>90</v>
      </c>
      <c r="I601" s="285" t="s">
        <v>112</v>
      </c>
      <c r="J601" s="285" t="s">
        <v>112</v>
      </c>
    </row>
    <row r="602" spans="2:10" s="28" customFormat="1" ht="15">
      <c r="B602" s="285" t="s">
        <v>1083</v>
      </c>
      <c r="C602" s="285" t="s">
        <v>1096</v>
      </c>
      <c r="D602" s="285" t="s">
        <v>1083</v>
      </c>
      <c r="E602" s="285" t="s">
        <v>357</v>
      </c>
      <c r="F602" s="285" t="s">
        <v>90</v>
      </c>
      <c r="G602" s="285" t="s">
        <v>90</v>
      </c>
      <c r="H602" s="285" t="s">
        <v>90</v>
      </c>
      <c r="I602" s="285" t="s">
        <v>112</v>
      </c>
      <c r="J602" s="285" t="s">
        <v>112</v>
      </c>
    </row>
    <row r="603" spans="2:10" s="28" customFormat="1" ht="15">
      <c r="B603" s="285" t="s">
        <v>971</v>
      </c>
      <c r="C603" s="285" t="s">
        <v>974</v>
      </c>
      <c r="D603" s="285" t="s">
        <v>971</v>
      </c>
      <c r="E603" s="285" t="s">
        <v>357</v>
      </c>
      <c r="F603" s="285" t="s">
        <v>90</v>
      </c>
      <c r="G603" s="285" t="s">
        <v>90</v>
      </c>
      <c r="H603" s="285" t="s">
        <v>90</v>
      </c>
      <c r="I603" s="285" t="s">
        <v>112</v>
      </c>
      <c r="J603" s="285" t="s">
        <v>112</v>
      </c>
    </row>
    <row r="604" spans="2:10" s="28" customFormat="1" ht="15">
      <c r="B604" s="285" t="s">
        <v>663</v>
      </c>
      <c r="C604" s="285" t="s">
        <v>673</v>
      </c>
      <c r="D604" s="285" t="s">
        <v>663</v>
      </c>
      <c r="E604" s="285" t="s">
        <v>357</v>
      </c>
      <c r="F604" s="285" t="s">
        <v>90</v>
      </c>
      <c r="G604" s="285" t="s">
        <v>90</v>
      </c>
      <c r="H604" s="285" t="s">
        <v>90</v>
      </c>
      <c r="I604" s="285" t="s">
        <v>112</v>
      </c>
      <c r="J604" s="285" t="s">
        <v>112</v>
      </c>
    </row>
    <row r="605" spans="2:10" s="28" customFormat="1" ht="15">
      <c r="B605" s="285" t="s">
        <v>1286</v>
      </c>
      <c r="C605" s="285" t="s">
        <v>1311</v>
      </c>
      <c r="D605" s="285" t="s">
        <v>1286</v>
      </c>
      <c r="E605" s="285" t="s">
        <v>357</v>
      </c>
      <c r="F605" s="285" t="s">
        <v>90</v>
      </c>
      <c r="G605" s="285" t="s">
        <v>90</v>
      </c>
      <c r="H605" s="285" t="s">
        <v>90</v>
      </c>
      <c r="I605" s="285" t="s">
        <v>112</v>
      </c>
      <c r="J605" s="285" t="s">
        <v>112</v>
      </c>
    </row>
    <row r="606" spans="2:10" s="28" customFormat="1" ht="15">
      <c r="B606" s="285" t="s">
        <v>794</v>
      </c>
      <c r="C606" s="285" t="s">
        <v>797</v>
      </c>
      <c r="D606" s="285" t="s">
        <v>794</v>
      </c>
      <c r="E606" s="285" t="s">
        <v>357</v>
      </c>
      <c r="F606" s="285" t="s">
        <v>90</v>
      </c>
      <c r="G606" s="285" t="s">
        <v>90</v>
      </c>
      <c r="H606" s="285" t="s">
        <v>90</v>
      </c>
      <c r="I606" s="285" t="s">
        <v>112</v>
      </c>
      <c r="J606" s="285" t="s">
        <v>112</v>
      </c>
    </row>
    <row r="607" spans="2:10" s="28" customFormat="1" ht="15">
      <c r="B607" s="285" t="s">
        <v>1220</v>
      </c>
      <c r="C607" s="285" t="s">
        <v>1225</v>
      </c>
      <c r="D607" s="285" t="s">
        <v>1220</v>
      </c>
      <c r="E607" s="285" t="s">
        <v>357</v>
      </c>
      <c r="F607" s="285" t="s">
        <v>90</v>
      </c>
      <c r="G607" s="285" t="s">
        <v>90</v>
      </c>
      <c r="H607" s="285" t="s">
        <v>90</v>
      </c>
      <c r="I607" s="285" t="s">
        <v>112</v>
      </c>
      <c r="J607" s="285" t="s">
        <v>112</v>
      </c>
    </row>
    <row r="608" spans="2:10" s="28" customFormat="1" ht="15">
      <c r="B608" s="285" t="s">
        <v>1010</v>
      </c>
      <c r="C608" s="285" t="s">
        <v>1024</v>
      </c>
      <c r="D608" s="285" t="s">
        <v>1010</v>
      </c>
      <c r="E608" s="285" t="s">
        <v>357</v>
      </c>
      <c r="F608" s="285" t="s">
        <v>90</v>
      </c>
      <c r="G608" s="285" t="s">
        <v>90</v>
      </c>
      <c r="H608" s="285" t="s">
        <v>90</v>
      </c>
      <c r="I608" s="285" t="s">
        <v>112</v>
      </c>
      <c r="J608" s="285" t="s">
        <v>112</v>
      </c>
    </row>
    <row r="609" spans="2:10" s="28" customFormat="1" ht="15">
      <c r="B609" s="285" t="s">
        <v>1010</v>
      </c>
      <c r="C609" s="285" t="s">
        <v>1025</v>
      </c>
      <c r="D609" s="285" t="s">
        <v>1010</v>
      </c>
      <c r="E609" s="285" t="s">
        <v>357</v>
      </c>
      <c r="F609" s="285" t="s">
        <v>90</v>
      </c>
      <c r="G609" s="285" t="s">
        <v>90</v>
      </c>
      <c r="H609" s="285" t="s">
        <v>90</v>
      </c>
      <c r="I609" s="285" t="s">
        <v>112</v>
      </c>
      <c r="J609" s="285" t="s">
        <v>112</v>
      </c>
    </row>
    <row r="610" spans="2:10" s="28" customFormat="1" ht="15">
      <c r="B610" s="285" t="s">
        <v>653</v>
      </c>
      <c r="C610" s="285" t="s">
        <v>662</v>
      </c>
      <c r="D610" s="285" t="s">
        <v>653</v>
      </c>
      <c r="E610" s="285" t="s">
        <v>357</v>
      </c>
      <c r="F610" s="285" t="s">
        <v>90</v>
      </c>
      <c r="G610" s="285" t="s">
        <v>90</v>
      </c>
      <c r="H610" s="285" t="s">
        <v>90</v>
      </c>
      <c r="I610" s="285" t="s">
        <v>112</v>
      </c>
      <c r="J610" s="285" t="s">
        <v>112</v>
      </c>
    </row>
    <row r="611" spans="2:10" s="28" customFormat="1" ht="15">
      <c r="B611" s="285" t="s">
        <v>766</v>
      </c>
      <c r="C611" s="285" t="s">
        <v>772</v>
      </c>
      <c r="D611" s="285" t="s">
        <v>766</v>
      </c>
      <c r="E611" s="285" t="s">
        <v>357</v>
      </c>
      <c r="F611" s="285" t="s">
        <v>90</v>
      </c>
      <c r="G611" s="285" t="s">
        <v>90</v>
      </c>
      <c r="H611" s="285" t="s">
        <v>90</v>
      </c>
      <c r="I611" s="285" t="s">
        <v>112</v>
      </c>
      <c r="J611" s="285" t="s">
        <v>112</v>
      </c>
    </row>
    <row r="612" spans="2:10" s="28" customFormat="1" ht="15">
      <c r="B612" s="285" t="s">
        <v>1128</v>
      </c>
      <c r="C612" s="285" t="s">
        <v>1165</v>
      </c>
      <c r="D612" s="285" t="s">
        <v>1128</v>
      </c>
      <c r="E612" s="285" t="s">
        <v>357</v>
      </c>
      <c r="F612" s="285" t="s">
        <v>90</v>
      </c>
      <c r="G612" s="285" t="s">
        <v>90</v>
      </c>
      <c r="H612" s="285" t="s">
        <v>90</v>
      </c>
      <c r="I612" s="285" t="s">
        <v>112</v>
      </c>
      <c r="J612" s="285" t="s">
        <v>112</v>
      </c>
    </row>
    <row r="613" spans="2:10" s="28" customFormat="1" ht="15">
      <c r="B613" s="285" t="s">
        <v>585</v>
      </c>
      <c r="C613" s="285" t="s">
        <v>602</v>
      </c>
      <c r="D613" s="285" t="s">
        <v>585</v>
      </c>
      <c r="E613" s="285" t="s">
        <v>357</v>
      </c>
      <c r="F613" s="285" t="s">
        <v>90</v>
      </c>
      <c r="G613" s="285" t="s">
        <v>90</v>
      </c>
      <c r="H613" s="285" t="s">
        <v>90</v>
      </c>
      <c r="I613" s="285" t="s">
        <v>112</v>
      </c>
      <c r="J613" s="285" t="s">
        <v>112</v>
      </c>
    </row>
    <row r="614" spans="2:10" s="28" customFormat="1" ht="15">
      <c r="B614" s="285" t="s">
        <v>1083</v>
      </c>
      <c r="C614" s="285" t="s">
        <v>1097</v>
      </c>
      <c r="D614" s="285" t="s">
        <v>1083</v>
      </c>
      <c r="E614" s="285" t="s">
        <v>357</v>
      </c>
      <c r="F614" s="285" t="s">
        <v>90</v>
      </c>
      <c r="G614" s="285" t="s">
        <v>90</v>
      </c>
      <c r="H614" s="285" t="s">
        <v>90</v>
      </c>
      <c r="I614" s="285" t="s">
        <v>112</v>
      </c>
      <c r="J614" s="285" t="s">
        <v>112</v>
      </c>
    </row>
    <row r="615" spans="2:10" s="28" customFormat="1" ht="15">
      <c r="B615" s="285" t="s">
        <v>1220</v>
      </c>
      <c r="C615" s="285" t="s">
        <v>1226</v>
      </c>
      <c r="D615" s="285" t="s">
        <v>1220</v>
      </c>
      <c r="E615" s="285" t="s">
        <v>357</v>
      </c>
      <c r="F615" s="285" t="s">
        <v>90</v>
      </c>
      <c r="G615" s="285" t="s">
        <v>90</v>
      </c>
      <c r="H615" s="285" t="s">
        <v>90</v>
      </c>
      <c r="I615" s="285" t="s">
        <v>112</v>
      </c>
      <c r="J615" s="285" t="s">
        <v>112</v>
      </c>
    </row>
    <row r="616" spans="2:10" s="28" customFormat="1" ht="15">
      <c r="B616" s="285" t="s">
        <v>965</v>
      </c>
      <c r="C616" s="285" t="s">
        <v>966</v>
      </c>
      <c r="D616" s="285" t="s">
        <v>965</v>
      </c>
      <c r="E616" s="285" t="s">
        <v>357</v>
      </c>
      <c r="F616" s="285" t="s">
        <v>90</v>
      </c>
      <c r="G616" s="285" t="s">
        <v>90</v>
      </c>
      <c r="H616" s="285" t="s">
        <v>90</v>
      </c>
      <c r="I616" s="285" t="s">
        <v>112</v>
      </c>
      <c r="J616" s="285" t="s">
        <v>112</v>
      </c>
    </row>
    <row r="617" spans="2:10" s="28" customFormat="1" ht="15">
      <c r="B617" s="285" t="s">
        <v>1032</v>
      </c>
      <c r="C617" s="285" t="s">
        <v>1034</v>
      </c>
      <c r="D617" s="285" t="s">
        <v>1032</v>
      </c>
      <c r="E617" s="285" t="s">
        <v>357</v>
      </c>
      <c r="F617" s="285" t="s">
        <v>90</v>
      </c>
      <c r="G617" s="285" t="s">
        <v>90</v>
      </c>
      <c r="H617" s="285" t="s">
        <v>90</v>
      </c>
      <c r="I617" s="285" t="s">
        <v>112</v>
      </c>
      <c r="J617" s="285" t="s">
        <v>112</v>
      </c>
    </row>
    <row r="618" spans="2:10" s="28" customFormat="1" ht="15">
      <c r="B618" s="285" t="s">
        <v>539</v>
      </c>
      <c r="C618" s="285" t="s">
        <v>548</v>
      </c>
      <c r="D618" s="285" t="s">
        <v>539</v>
      </c>
      <c r="E618" s="285" t="s">
        <v>357</v>
      </c>
      <c r="F618" s="285" t="s">
        <v>90</v>
      </c>
      <c r="G618" s="285" t="s">
        <v>90</v>
      </c>
      <c r="H618" s="285" t="s">
        <v>90</v>
      </c>
      <c r="I618" s="285" t="s">
        <v>112</v>
      </c>
      <c r="J618" s="285" t="s">
        <v>112</v>
      </c>
    </row>
    <row r="619" spans="2:10" s="28" customFormat="1" ht="15">
      <c r="B619" s="285" t="s">
        <v>1128</v>
      </c>
      <c r="C619" s="285" t="s">
        <v>1166</v>
      </c>
      <c r="D619" s="285" t="s">
        <v>1128</v>
      </c>
      <c r="E619" s="285" t="s">
        <v>357</v>
      </c>
      <c r="F619" s="285" t="s">
        <v>90</v>
      </c>
      <c r="G619" s="285" t="s">
        <v>90</v>
      </c>
      <c r="H619" s="285" t="s">
        <v>90</v>
      </c>
      <c r="I619" s="285" t="s">
        <v>112</v>
      </c>
      <c r="J619" s="285" t="s">
        <v>112</v>
      </c>
    </row>
    <row r="620" spans="2:10" s="28" customFormat="1" ht="15">
      <c r="B620" s="285" t="s">
        <v>1128</v>
      </c>
      <c r="C620" s="285" t="s">
        <v>1167</v>
      </c>
      <c r="D620" s="285" t="s">
        <v>1128</v>
      </c>
      <c r="E620" s="285" t="s">
        <v>357</v>
      </c>
      <c r="F620" s="285" t="s">
        <v>90</v>
      </c>
      <c r="G620" s="285" t="s">
        <v>90</v>
      </c>
      <c r="H620" s="285" t="s">
        <v>90</v>
      </c>
      <c r="I620" s="285" t="s">
        <v>112</v>
      </c>
      <c r="J620" s="285" t="s">
        <v>112</v>
      </c>
    </row>
    <row r="621" spans="2:10" s="28" customFormat="1" ht="15">
      <c r="B621" s="285" t="s">
        <v>1286</v>
      </c>
      <c r="C621" s="285" t="s">
        <v>1312</v>
      </c>
      <c r="D621" s="285" t="s">
        <v>1286</v>
      </c>
      <c r="E621" s="285" t="s">
        <v>357</v>
      </c>
      <c r="F621" s="285" t="s">
        <v>90</v>
      </c>
      <c r="G621" s="285" t="s">
        <v>90</v>
      </c>
      <c r="H621" s="285" t="s">
        <v>90</v>
      </c>
      <c r="I621" s="285" t="s">
        <v>112</v>
      </c>
      <c r="J621" s="285" t="s">
        <v>112</v>
      </c>
    </row>
    <row r="622" spans="2:10" s="28" customFormat="1" ht="15">
      <c r="B622" s="285" t="s">
        <v>1220</v>
      </c>
      <c r="C622" s="285" t="s">
        <v>1227</v>
      </c>
      <c r="D622" s="285" t="s">
        <v>1220</v>
      </c>
      <c r="E622" s="285" t="s">
        <v>357</v>
      </c>
      <c r="F622" s="285" t="s">
        <v>90</v>
      </c>
      <c r="G622" s="285" t="s">
        <v>90</v>
      </c>
      <c r="H622" s="285" t="s">
        <v>90</v>
      </c>
      <c r="I622" s="285" t="s">
        <v>112</v>
      </c>
      <c r="J622" s="285" t="s">
        <v>112</v>
      </c>
    </row>
    <row r="623" spans="2:10" s="28" customFormat="1" ht="15">
      <c r="B623" s="285" t="s">
        <v>775</v>
      </c>
      <c r="C623" s="285" t="s">
        <v>779</v>
      </c>
      <c r="D623" s="285" t="s">
        <v>775</v>
      </c>
      <c r="E623" s="285" t="s">
        <v>357</v>
      </c>
      <c r="F623" s="285" t="s">
        <v>90</v>
      </c>
      <c r="G623" s="285" t="s">
        <v>90</v>
      </c>
      <c r="H623" s="285" t="s">
        <v>90</v>
      </c>
      <c r="I623" s="285" t="s">
        <v>112</v>
      </c>
      <c r="J623" s="285" t="s">
        <v>112</v>
      </c>
    </row>
    <row r="624" spans="2:10" s="28" customFormat="1" ht="15">
      <c r="B624" s="285" t="s">
        <v>1286</v>
      </c>
      <c r="C624" s="285" t="s">
        <v>1313</v>
      </c>
      <c r="D624" s="285" t="s">
        <v>1286</v>
      </c>
      <c r="E624" s="285" t="s">
        <v>357</v>
      </c>
      <c r="F624" s="285" t="s">
        <v>90</v>
      </c>
      <c r="G624" s="285" t="s">
        <v>90</v>
      </c>
      <c r="H624" s="285" t="s">
        <v>90</v>
      </c>
      <c r="I624" s="285" t="s">
        <v>112</v>
      </c>
      <c r="J624" s="285" t="s">
        <v>112</v>
      </c>
    </row>
    <row r="625" spans="2:10" s="28" customFormat="1" ht="15">
      <c r="B625" s="285" t="s">
        <v>585</v>
      </c>
      <c r="C625" s="285" t="s">
        <v>603</v>
      </c>
      <c r="D625" s="285" t="s">
        <v>585</v>
      </c>
      <c r="E625" s="285" t="s">
        <v>357</v>
      </c>
      <c r="F625" s="285" t="s">
        <v>90</v>
      </c>
      <c r="G625" s="285" t="s">
        <v>90</v>
      </c>
      <c r="H625" s="285" t="s">
        <v>90</v>
      </c>
      <c r="I625" s="285" t="s">
        <v>112</v>
      </c>
      <c r="J625" s="285" t="s">
        <v>112</v>
      </c>
    </row>
    <row r="626" spans="2:10" s="28" customFormat="1" ht="15">
      <c r="B626" s="285" t="s">
        <v>780</v>
      </c>
      <c r="C626" s="285" t="s">
        <v>790</v>
      </c>
      <c r="D626" s="285" t="s">
        <v>780</v>
      </c>
      <c r="E626" s="285" t="s">
        <v>357</v>
      </c>
      <c r="F626" s="285" t="s">
        <v>90</v>
      </c>
      <c r="G626" s="285" t="s">
        <v>90</v>
      </c>
      <c r="H626" s="285" t="s">
        <v>90</v>
      </c>
      <c r="I626" s="285" t="s">
        <v>112</v>
      </c>
      <c r="J626" s="285" t="s">
        <v>112</v>
      </c>
    </row>
    <row r="627" spans="2:10" s="28" customFormat="1" ht="15">
      <c r="B627" s="285" t="s">
        <v>682</v>
      </c>
      <c r="C627" s="285" t="s">
        <v>688</v>
      </c>
      <c r="D627" s="285" t="s">
        <v>682</v>
      </c>
      <c r="E627" s="285" t="s">
        <v>357</v>
      </c>
      <c r="F627" s="285" t="s">
        <v>90</v>
      </c>
      <c r="G627" s="285" t="s">
        <v>90</v>
      </c>
      <c r="H627" s="285" t="s">
        <v>90</v>
      </c>
      <c r="I627" s="285" t="s">
        <v>112</v>
      </c>
      <c r="J627" s="285" t="s">
        <v>112</v>
      </c>
    </row>
    <row r="628" spans="2:10" s="28" customFormat="1" ht="15">
      <c r="B628" s="285" t="s">
        <v>1262</v>
      </c>
      <c r="C628" s="285" t="s">
        <v>1273</v>
      </c>
      <c r="D628" s="285" t="s">
        <v>1262</v>
      </c>
      <c r="E628" s="285" t="s">
        <v>357</v>
      </c>
      <c r="F628" s="285" t="s">
        <v>90</v>
      </c>
      <c r="G628" s="285" t="s">
        <v>90</v>
      </c>
      <c r="H628" s="285" t="s">
        <v>90</v>
      </c>
      <c r="I628" s="285" t="s">
        <v>112</v>
      </c>
      <c r="J628" s="285" t="s">
        <v>112</v>
      </c>
    </row>
    <row r="629" spans="2:10" s="28" customFormat="1" ht="15">
      <c r="B629" s="285" t="s">
        <v>1010</v>
      </c>
      <c r="C629" s="285" t="s">
        <v>1026</v>
      </c>
      <c r="D629" s="285" t="s">
        <v>1010</v>
      </c>
      <c r="E629" s="285" t="s">
        <v>357</v>
      </c>
      <c r="F629" s="285" t="s">
        <v>90</v>
      </c>
      <c r="G629" s="285" t="s">
        <v>90</v>
      </c>
      <c r="H629" s="285" t="s">
        <v>90</v>
      </c>
      <c r="I629" s="285" t="s">
        <v>112</v>
      </c>
      <c r="J629" s="285" t="s">
        <v>112</v>
      </c>
    </row>
    <row r="630" spans="2:10" s="28" customFormat="1" ht="15">
      <c r="B630" s="285" t="s">
        <v>604</v>
      </c>
      <c r="C630" s="285" t="s">
        <v>605</v>
      </c>
      <c r="D630" s="285" t="s">
        <v>604</v>
      </c>
      <c r="E630" s="285" t="s">
        <v>357</v>
      </c>
      <c r="F630" s="285" t="s">
        <v>90</v>
      </c>
      <c r="G630" s="285" t="s">
        <v>90</v>
      </c>
      <c r="H630" s="285" t="s">
        <v>90</v>
      </c>
      <c r="I630" s="285" t="s">
        <v>112</v>
      </c>
      <c r="J630" s="285" t="s">
        <v>112</v>
      </c>
    </row>
    <row r="631" spans="2:10" s="28" customFormat="1" ht="15">
      <c r="B631" s="285" t="s">
        <v>1083</v>
      </c>
      <c r="C631" s="285" t="s">
        <v>1098</v>
      </c>
      <c r="D631" s="285" t="s">
        <v>1083</v>
      </c>
      <c r="E631" s="285" t="s">
        <v>357</v>
      </c>
      <c r="F631" s="285" t="s">
        <v>90</v>
      </c>
      <c r="G631" s="285" t="s">
        <v>90</v>
      </c>
      <c r="H631" s="285" t="s">
        <v>90</v>
      </c>
      <c r="I631" s="285" t="s">
        <v>112</v>
      </c>
      <c r="J631" s="285" t="s">
        <v>112</v>
      </c>
    </row>
    <row r="632" spans="2:10" s="28" customFormat="1" ht="15">
      <c r="B632" s="285" t="s">
        <v>1180</v>
      </c>
      <c r="C632" s="285" t="s">
        <v>1183</v>
      </c>
      <c r="D632" s="285" t="s">
        <v>1180</v>
      </c>
      <c r="E632" s="285" t="s">
        <v>357</v>
      </c>
      <c r="F632" s="285" t="s">
        <v>90</v>
      </c>
      <c r="G632" s="285" t="s">
        <v>90</v>
      </c>
      <c r="H632" s="285" t="s">
        <v>90</v>
      </c>
      <c r="I632" s="285" t="s">
        <v>112</v>
      </c>
      <c r="J632" s="285" t="s">
        <v>112</v>
      </c>
    </row>
    <row r="633" spans="2:10" s="28" customFormat="1" ht="15">
      <c r="B633" s="285" t="s">
        <v>1117</v>
      </c>
      <c r="C633" s="285" t="s">
        <v>1125</v>
      </c>
      <c r="D633" s="285" t="s">
        <v>1117</v>
      </c>
      <c r="E633" s="285" t="s">
        <v>357</v>
      </c>
      <c r="F633" s="285" t="s">
        <v>90</v>
      </c>
      <c r="G633" s="285" t="s">
        <v>90</v>
      </c>
      <c r="H633" s="285" t="s">
        <v>90</v>
      </c>
      <c r="I633" s="285" t="s">
        <v>112</v>
      </c>
      <c r="J633" s="285" t="s">
        <v>112</v>
      </c>
    </row>
    <row r="634" spans="2:10" s="28" customFormat="1" ht="15">
      <c r="B634" s="285" t="s">
        <v>780</v>
      </c>
      <c r="C634" s="285" t="s">
        <v>791</v>
      </c>
      <c r="D634" s="285" t="s">
        <v>780</v>
      </c>
      <c r="E634" s="285" t="s">
        <v>357</v>
      </c>
      <c r="F634" s="285" t="s">
        <v>90</v>
      </c>
      <c r="G634" s="285" t="s">
        <v>90</v>
      </c>
      <c r="H634" s="285" t="s">
        <v>90</v>
      </c>
      <c r="I634" s="285" t="s">
        <v>112</v>
      </c>
      <c r="J634" s="285" t="s">
        <v>112</v>
      </c>
    </row>
    <row r="635" spans="2:10" s="28" customFormat="1" ht="15">
      <c r="B635" s="285" t="s">
        <v>798</v>
      </c>
      <c r="C635" s="285" t="s">
        <v>814</v>
      </c>
      <c r="D635" s="285" t="s">
        <v>798</v>
      </c>
      <c r="E635" s="285" t="s">
        <v>357</v>
      </c>
      <c r="F635" s="285" t="s">
        <v>90</v>
      </c>
      <c r="G635" s="285" t="s">
        <v>90</v>
      </c>
      <c r="H635" s="285" t="s">
        <v>90</v>
      </c>
      <c r="I635" s="285" t="s">
        <v>112</v>
      </c>
      <c r="J635" s="285" t="s">
        <v>112</v>
      </c>
    </row>
    <row r="636" spans="2:10" s="28" customFormat="1" ht="15">
      <c r="B636" s="285" t="s">
        <v>575</v>
      </c>
      <c r="C636" s="285" t="s">
        <v>576</v>
      </c>
      <c r="D636" s="285" t="s">
        <v>575</v>
      </c>
      <c r="E636" s="285" t="s">
        <v>357</v>
      </c>
      <c r="F636" s="285" t="s">
        <v>90</v>
      </c>
      <c r="G636" s="285" t="s">
        <v>90</v>
      </c>
      <c r="H636" s="285" t="s">
        <v>90</v>
      </c>
      <c r="I636" s="285" t="s">
        <v>112</v>
      </c>
      <c r="J636" s="285" t="s">
        <v>112</v>
      </c>
    </row>
    <row r="637" spans="2:10" s="28" customFormat="1" ht="15">
      <c r="B637" s="285" t="s">
        <v>1262</v>
      </c>
      <c r="C637" s="285" t="s">
        <v>1274</v>
      </c>
      <c r="D637" s="285" t="s">
        <v>1262</v>
      </c>
      <c r="E637" s="285" t="s">
        <v>357</v>
      </c>
      <c r="F637" s="285" t="s">
        <v>90</v>
      </c>
      <c r="G637" s="285" t="s">
        <v>90</v>
      </c>
      <c r="H637" s="285" t="s">
        <v>90</v>
      </c>
      <c r="I637" s="285" t="s">
        <v>112</v>
      </c>
      <c r="J637" s="285" t="s">
        <v>112</v>
      </c>
    </row>
    <row r="638" spans="2:10" s="28" customFormat="1" ht="15">
      <c r="B638" s="285" t="s">
        <v>1083</v>
      </c>
      <c r="C638" s="285" t="s">
        <v>1099</v>
      </c>
      <c r="D638" s="285" t="s">
        <v>1083</v>
      </c>
      <c r="E638" s="285" t="s">
        <v>357</v>
      </c>
      <c r="F638" s="285" t="s">
        <v>90</v>
      </c>
      <c r="G638" s="285" t="s">
        <v>90</v>
      </c>
      <c r="H638" s="285" t="s">
        <v>90</v>
      </c>
      <c r="I638" s="285" t="s">
        <v>112</v>
      </c>
      <c r="J638" s="285" t="s">
        <v>112</v>
      </c>
    </row>
    <row r="639" spans="2:10" s="28" customFormat="1" ht="15">
      <c r="B639" s="285" t="s">
        <v>682</v>
      </c>
      <c r="C639" s="285" t="s">
        <v>689</v>
      </c>
      <c r="D639" s="285" t="s">
        <v>682</v>
      </c>
      <c r="E639" s="285" t="s">
        <v>357</v>
      </c>
      <c r="F639" s="285" t="s">
        <v>90</v>
      </c>
      <c r="G639" s="285" t="s">
        <v>90</v>
      </c>
      <c r="H639" s="285" t="s">
        <v>90</v>
      </c>
      <c r="I639" s="285" t="s">
        <v>112</v>
      </c>
      <c r="J639" s="285" t="s">
        <v>112</v>
      </c>
    </row>
    <row r="640" spans="2:10" s="28" customFormat="1" ht="15">
      <c r="B640" s="285" t="s">
        <v>674</v>
      </c>
      <c r="C640" s="285" t="s">
        <v>679</v>
      </c>
      <c r="D640" s="285" t="s">
        <v>674</v>
      </c>
      <c r="E640" s="285" t="s">
        <v>357</v>
      </c>
      <c r="F640" s="285" t="s">
        <v>90</v>
      </c>
      <c r="G640" s="285" t="s">
        <v>90</v>
      </c>
      <c r="H640" s="285" t="s">
        <v>90</v>
      </c>
      <c r="I640" s="285" t="s">
        <v>112</v>
      </c>
      <c r="J640" s="285" t="s">
        <v>112</v>
      </c>
    </row>
    <row r="641" spans="2:10" s="28" customFormat="1" ht="15">
      <c r="B641" s="285" t="s">
        <v>824</v>
      </c>
      <c r="C641" s="285" t="s">
        <v>825</v>
      </c>
      <c r="D641" s="285" t="s">
        <v>824</v>
      </c>
      <c r="E641" s="285" t="s">
        <v>357</v>
      </c>
      <c r="F641" s="285" t="s">
        <v>90</v>
      </c>
      <c r="G641" s="285" t="s">
        <v>90</v>
      </c>
      <c r="H641" s="285" t="s">
        <v>90</v>
      </c>
      <c r="I641" s="285" t="s">
        <v>112</v>
      </c>
      <c r="J641" s="285" t="s">
        <v>112</v>
      </c>
    </row>
    <row r="642" spans="2:10" s="28" customFormat="1" ht="15">
      <c r="B642" s="285" t="s">
        <v>1184</v>
      </c>
      <c r="C642" s="285" t="s">
        <v>1185</v>
      </c>
      <c r="D642" s="285" t="s">
        <v>1184</v>
      </c>
      <c r="E642" s="285" t="s">
        <v>357</v>
      </c>
      <c r="F642" s="285" t="s">
        <v>90</v>
      </c>
      <c r="G642" s="285" t="s">
        <v>90</v>
      </c>
      <c r="H642" s="285" t="s">
        <v>90</v>
      </c>
      <c r="I642" s="285" t="s">
        <v>112</v>
      </c>
      <c r="J642" s="285" t="s">
        <v>112</v>
      </c>
    </row>
    <row r="643" spans="2:10" s="28" customFormat="1" ht="15">
      <c r="B643" s="285" t="s">
        <v>1184</v>
      </c>
      <c r="C643" s="285" t="s">
        <v>1186</v>
      </c>
      <c r="D643" s="285" t="s">
        <v>1184</v>
      </c>
      <c r="E643" s="285" t="s">
        <v>357</v>
      </c>
      <c r="F643" s="285" t="s">
        <v>90</v>
      </c>
      <c r="G643" s="285" t="s">
        <v>90</v>
      </c>
      <c r="H643" s="285" t="s">
        <v>90</v>
      </c>
      <c r="I643" s="285" t="s">
        <v>112</v>
      </c>
      <c r="J643" s="285" t="s">
        <v>112</v>
      </c>
    </row>
    <row r="644" spans="2:10" s="28" customFormat="1" ht="15">
      <c r="B644" s="285" t="s">
        <v>1184</v>
      </c>
      <c r="C644" s="285" t="s">
        <v>1187</v>
      </c>
      <c r="D644" s="285" t="s">
        <v>1184</v>
      </c>
      <c r="E644" s="285" t="s">
        <v>357</v>
      </c>
      <c r="F644" s="285" t="s">
        <v>90</v>
      </c>
      <c r="G644" s="285" t="s">
        <v>90</v>
      </c>
      <c r="H644" s="285" t="s">
        <v>90</v>
      </c>
      <c r="I644" s="285" t="s">
        <v>112</v>
      </c>
      <c r="J644" s="285" t="s">
        <v>112</v>
      </c>
    </row>
    <row r="645" spans="2:10" s="28" customFormat="1" ht="15">
      <c r="B645" s="285" t="s">
        <v>1184</v>
      </c>
      <c r="C645" s="285" t="s">
        <v>1188</v>
      </c>
      <c r="D645" s="285" t="s">
        <v>1184</v>
      </c>
      <c r="E645" s="285" t="s">
        <v>357</v>
      </c>
      <c r="F645" s="285" t="s">
        <v>90</v>
      </c>
      <c r="G645" s="285" t="s">
        <v>90</v>
      </c>
      <c r="H645" s="285" t="s">
        <v>90</v>
      </c>
      <c r="I645" s="285" t="s">
        <v>112</v>
      </c>
      <c r="J645" s="285" t="s">
        <v>112</v>
      </c>
    </row>
    <row r="646" spans="2:10" s="28" customFormat="1" ht="15">
      <c r="B646" s="285" t="s">
        <v>511</v>
      </c>
      <c r="C646" s="285" t="s">
        <v>514</v>
      </c>
      <c r="D646" s="285" t="s">
        <v>511</v>
      </c>
      <c r="E646" s="285" t="s">
        <v>357</v>
      </c>
      <c r="F646" s="285" t="s">
        <v>90</v>
      </c>
      <c r="G646" s="285" t="s">
        <v>90</v>
      </c>
      <c r="H646" s="285" t="s">
        <v>90</v>
      </c>
      <c r="I646" s="285" t="s">
        <v>112</v>
      </c>
      <c r="J646" s="285" t="s">
        <v>112</v>
      </c>
    </row>
    <row r="647" spans="2:10" s="28" customFormat="1" ht="15">
      <c r="B647" s="285" t="s">
        <v>1073</v>
      </c>
      <c r="C647" s="285" t="s">
        <v>1074</v>
      </c>
      <c r="D647" s="285" t="s">
        <v>1073</v>
      </c>
      <c r="E647" s="285" t="s">
        <v>357</v>
      </c>
      <c r="F647" s="285" t="s">
        <v>90</v>
      </c>
      <c r="G647" s="285" t="s">
        <v>90</v>
      </c>
      <c r="H647" s="285" t="s">
        <v>90</v>
      </c>
      <c r="I647" s="285" t="s">
        <v>112</v>
      </c>
      <c r="J647" s="285" t="s">
        <v>112</v>
      </c>
    </row>
    <row r="648" spans="2:10" s="28" customFormat="1" ht="15">
      <c r="B648" s="285" t="s">
        <v>743</v>
      </c>
      <c r="C648" s="285" t="s">
        <v>745</v>
      </c>
      <c r="D648" s="285" t="s">
        <v>743</v>
      </c>
      <c r="E648" s="285" t="s">
        <v>357</v>
      </c>
      <c r="F648" s="285" t="s">
        <v>90</v>
      </c>
      <c r="G648" s="285" t="s">
        <v>90</v>
      </c>
      <c r="H648" s="285" t="s">
        <v>90</v>
      </c>
      <c r="I648" s="285" t="s">
        <v>112</v>
      </c>
      <c r="J648" s="285" t="s">
        <v>112</v>
      </c>
    </row>
    <row r="649" spans="2:10" s="28" customFormat="1" ht="15">
      <c r="B649" s="285" t="s">
        <v>743</v>
      </c>
      <c r="C649" s="285" t="s">
        <v>746</v>
      </c>
      <c r="D649" s="285" t="s">
        <v>743</v>
      </c>
      <c r="E649" s="285" t="s">
        <v>357</v>
      </c>
      <c r="F649" s="285" t="s">
        <v>90</v>
      </c>
      <c r="G649" s="285" t="s">
        <v>90</v>
      </c>
      <c r="H649" s="285" t="s">
        <v>90</v>
      </c>
      <c r="I649" s="285" t="s">
        <v>112</v>
      </c>
      <c r="J649" s="285" t="s">
        <v>112</v>
      </c>
    </row>
    <row r="650" spans="2:10" s="28" customFormat="1" ht="15">
      <c r="B650" s="285" t="s">
        <v>1314</v>
      </c>
      <c r="C650" s="285" t="s">
        <v>1315</v>
      </c>
      <c r="D650" s="285" t="s">
        <v>1314</v>
      </c>
      <c r="E650" s="285" t="s">
        <v>357</v>
      </c>
      <c r="F650" s="285" t="s">
        <v>90</v>
      </c>
      <c r="G650" s="285" t="s">
        <v>90</v>
      </c>
      <c r="H650" s="285" t="s">
        <v>90</v>
      </c>
      <c r="I650" s="285" t="s">
        <v>112</v>
      </c>
      <c r="J650" s="285" t="s">
        <v>112</v>
      </c>
    </row>
    <row r="651" spans="2:10" s="28" customFormat="1" ht="15">
      <c r="B651" s="285" t="s">
        <v>511</v>
      </c>
      <c r="C651" s="285" t="s">
        <v>515</v>
      </c>
      <c r="D651" s="285" t="s">
        <v>511</v>
      </c>
      <c r="E651" s="285" t="s">
        <v>357</v>
      </c>
      <c r="F651" s="285" t="s">
        <v>90</v>
      </c>
      <c r="G651" s="285" t="s">
        <v>90</v>
      </c>
      <c r="H651" s="285" t="s">
        <v>90</v>
      </c>
      <c r="I651" s="285" t="s">
        <v>112</v>
      </c>
      <c r="J651" s="285" t="s">
        <v>112</v>
      </c>
    </row>
    <row r="652" spans="2:10" s="28" customFormat="1" ht="15">
      <c r="B652" s="285" t="s">
        <v>743</v>
      </c>
      <c r="C652" s="285" t="s">
        <v>747</v>
      </c>
      <c r="D652" s="285" t="s">
        <v>743</v>
      </c>
      <c r="E652" s="285" t="s">
        <v>357</v>
      </c>
      <c r="F652" s="285" t="s">
        <v>90</v>
      </c>
      <c r="G652" s="285" t="s">
        <v>90</v>
      </c>
      <c r="H652" s="285" t="s">
        <v>90</v>
      </c>
      <c r="I652" s="285" t="s">
        <v>112</v>
      </c>
      <c r="J652" s="285" t="s">
        <v>112</v>
      </c>
    </row>
    <row r="653" spans="2:10" s="28" customFormat="1" ht="15">
      <c r="B653" s="285" t="s">
        <v>877</v>
      </c>
      <c r="C653" s="285" t="s">
        <v>878</v>
      </c>
      <c r="D653" s="285" t="s">
        <v>877</v>
      </c>
      <c r="E653" s="285" t="s">
        <v>357</v>
      </c>
      <c r="F653" s="285" t="s">
        <v>90</v>
      </c>
      <c r="G653" s="285" t="s">
        <v>90</v>
      </c>
      <c r="H653" s="285" t="s">
        <v>90</v>
      </c>
      <c r="I653" s="285" t="s">
        <v>112</v>
      </c>
      <c r="J653" s="285" t="s">
        <v>112</v>
      </c>
    </row>
    <row r="654" spans="2:10" s="28" customFormat="1" ht="15">
      <c r="B654" s="285" t="s">
        <v>862</v>
      </c>
      <c r="C654" s="285" t="s">
        <v>864</v>
      </c>
      <c r="D654" s="285" t="s">
        <v>862</v>
      </c>
      <c r="E654" s="285" t="s">
        <v>357</v>
      </c>
      <c r="F654" s="285" t="s">
        <v>90</v>
      </c>
      <c r="G654" s="285" t="s">
        <v>90</v>
      </c>
      <c r="H654" s="285" t="s">
        <v>90</v>
      </c>
      <c r="I654" s="285" t="s">
        <v>112</v>
      </c>
      <c r="J654" s="285" t="s">
        <v>112</v>
      </c>
    </row>
    <row r="655" spans="2:10" s="28" customFormat="1" ht="15">
      <c r="B655" s="285" t="s">
        <v>568</v>
      </c>
      <c r="C655" s="285" t="s">
        <v>569</v>
      </c>
      <c r="D655" s="285" t="s">
        <v>568</v>
      </c>
      <c r="E655" s="285" t="s">
        <v>357</v>
      </c>
      <c r="F655" s="285" t="s">
        <v>90</v>
      </c>
      <c r="G655" s="285" t="s">
        <v>90</v>
      </c>
      <c r="H655" s="285" t="s">
        <v>90</v>
      </c>
      <c r="I655" s="285" t="s">
        <v>112</v>
      </c>
      <c r="J655" s="285" t="s">
        <v>112</v>
      </c>
    </row>
    <row r="656" spans="2:10" s="28" customFormat="1" ht="15">
      <c r="B656" s="285" t="s">
        <v>1073</v>
      </c>
      <c r="C656" s="285" t="s">
        <v>1075</v>
      </c>
      <c r="D656" s="285" t="s">
        <v>1073</v>
      </c>
      <c r="E656" s="285" t="s">
        <v>357</v>
      </c>
      <c r="F656" s="285" t="s">
        <v>90</v>
      </c>
      <c r="G656" s="285" t="s">
        <v>90</v>
      </c>
      <c r="H656" s="285" t="s">
        <v>90</v>
      </c>
      <c r="I656" s="285" t="s">
        <v>112</v>
      </c>
      <c r="J656" s="285" t="s">
        <v>112</v>
      </c>
    </row>
    <row r="657" spans="2:10" s="28" customFormat="1" ht="15">
      <c r="B657" s="285" t="s">
        <v>824</v>
      </c>
      <c r="C657" s="285" t="s">
        <v>826</v>
      </c>
      <c r="D657" s="285" t="s">
        <v>824</v>
      </c>
      <c r="E657" s="285" t="s">
        <v>357</v>
      </c>
      <c r="F657" s="285" t="s">
        <v>90</v>
      </c>
      <c r="G657" s="285" t="s">
        <v>90</v>
      </c>
      <c r="H657" s="285" t="s">
        <v>90</v>
      </c>
      <c r="I657" s="285" t="s">
        <v>112</v>
      </c>
      <c r="J657" s="285" t="s">
        <v>112</v>
      </c>
    </row>
    <row r="658" spans="2:10" s="28" customFormat="1" ht="15">
      <c r="B658" s="285" t="s">
        <v>824</v>
      </c>
      <c r="C658" s="285" t="s">
        <v>827</v>
      </c>
      <c r="D658" s="285" t="s">
        <v>824</v>
      </c>
      <c r="E658" s="285" t="s">
        <v>357</v>
      </c>
      <c r="F658" s="285" t="s">
        <v>90</v>
      </c>
      <c r="G658" s="285" t="s">
        <v>90</v>
      </c>
      <c r="H658" s="285" t="s">
        <v>90</v>
      </c>
      <c r="I658" s="285" t="s">
        <v>112</v>
      </c>
      <c r="J658" s="285" t="s">
        <v>112</v>
      </c>
    </row>
    <row r="659" spans="2:10" s="28" customFormat="1" ht="15">
      <c r="B659" s="285" t="s">
        <v>743</v>
      </c>
      <c r="C659" s="285" t="s">
        <v>748</v>
      </c>
      <c r="D659" s="285" t="s">
        <v>743</v>
      </c>
      <c r="E659" s="285" t="s">
        <v>357</v>
      </c>
      <c r="F659" s="285" t="s">
        <v>90</v>
      </c>
      <c r="G659" s="285" t="s">
        <v>90</v>
      </c>
      <c r="H659" s="285" t="s">
        <v>90</v>
      </c>
      <c r="I659" s="285" t="s">
        <v>112</v>
      </c>
      <c r="J659" s="285" t="s">
        <v>112</v>
      </c>
    </row>
    <row r="660" spans="2:10" s="28" customFormat="1" ht="15">
      <c r="B660" s="285" t="s">
        <v>1071</v>
      </c>
      <c r="C660" s="285" t="s">
        <v>1072</v>
      </c>
      <c r="D660" s="285" t="s">
        <v>1071</v>
      </c>
      <c r="E660" s="285" t="s">
        <v>357</v>
      </c>
      <c r="F660" s="285" t="s">
        <v>90</v>
      </c>
      <c r="G660" s="285" t="s">
        <v>90</v>
      </c>
      <c r="H660" s="285" t="s">
        <v>90</v>
      </c>
      <c r="I660" s="285" t="s">
        <v>112</v>
      </c>
      <c r="J660" s="285" t="s">
        <v>112</v>
      </c>
    </row>
    <row r="661" spans="2:10" s="28" customFormat="1" ht="15">
      <c r="B661" s="285" t="s">
        <v>743</v>
      </c>
      <c r="C661" s="285" t="s">
        <v>749</v>
      </c>
      <c r="D661" s="285" t="s">
        <v>743</v>
      </c>
      <c r="E661" s="285" t="s">
        <v>357</v>
      </c>
      <c r="F661" s="285" t="s">
        <v>90</v>
      </c>
      <c r="G661" s="285" t="s">
        <v>90</v>
      </c>
      <c r="H661" s="285" t="s">
        <v>90</v>
      </c>
      <c r="I661" s="285" t="s">
        <v>112</v>
      </c>
      <c r="J661" s="285" t="s">
        <v>112</v>
      </c>
    </row>
    <row r="662" spans="2:10" s="28" customFormat="1" ht="15">
      <c r="B662" s="285" t="s">
        <v>743</v>
      </c>
      <c r="C662" s="285" t="s">
        <v>750</v>
      </c>
      <c r="D662" s="285" t="s">
        <v>743</v>
      </c>
      <c r="E662" s="285" t="s">
        <v>357</v>
      </c>
      <c r="F662" s="285" t="s">
        <v>90</v>
      </c>
      <c r="G662" s="285" t="s">
        <v>90</v>
      </c>
      <c r="H662" s="285" t="s">
        <v>90</v>
      </c>
      <c r="I662" s="285" t="s">
        <v>112</v>
      </c>
      <c r="J662" s="285" t="s">
        <v>112</v>
      </c>
    </row>
    <row r="663" spans="2:10" s="28" customFormat="1" ht="15">
      <c r="B663" s="285" t="s">
        <v>511</v>
      </c>
      <c r="C663" s="285" t="s">
        <v>516</v>
      </c>
      <c r="D663" s="285" t="s">
        <v>511</v>
      </c>
      <c r="E663" s="285" t="s">
        <v>357</v>
      </c>
      <c r="F663" s="285" t="s">
        <v>90</v>
      </c>
      <c r="G663" s="285" t="s">
        <v>90</v>
      </c>
      <c r="H663" s="285" t="s">
        <v>90</v>
      </c>
      <c r="I663" s="285" t="s">
        <v>112</v>
      </c>
      <c r="J663" s="285" t="s">
        <v>112</v>
      </c>
    </row>
    <row r="664" spans="2:10" s="28" customFormat="1" ht="15">
      <c r="B664" s="285" t="s">
        <v>743</v>
      </c>
      <c r="C664" s="285" t="s">
        <v>751</v>
      </c>
      <c r="D664" s="285" t="s">
        <v>743</v>
      </c>
      <c r="E664" s="285" t="s">
        <v>357</v>
      </c>
      <c r="F664" s="285" t="s">
        <v>90</v>
      </c>
      <c r="G664" s="285" t="s">
        <v>90</v>
      </c>
      <c r="H664" s="285" t="s">
        <v>90</v>
      </c>
      <c r="I664" s="285" t="s">
        <v>112</v>
      </c>
      <c r="J664" s="285" t="s">
        <v>112</v>
      </c>
    </row>
    <row r="665" spans="2:10" s="28" customFormat="1" ht="15">
      <c r="B665" s="285" t="s">
        <v>893</v>
      </c>
      <c r="C665" s="285" t="s">
        <v>901</v>
      </c>
      <c r="D665" s="285" t="s">
        <v>893</v>
      </c>
      <c r="E665" s="285" t="s">
        <v>357</v>
      </c>
      <c r="F665" s="285" t="s">
        <v>90</v>
      </c>
      <c r="G665" s="285" t="s">
        <v>90</v>
      </c>
      <c r="H665" s="285" t="s">
        <v>90</v>
      </c>
      <c r="I665" s="285" t="s">
        <v>112</v>
      </c>
      <c r="J665" s="285" t="s">
        <v>112</v>
      </c>
    </row>
    <row r="666" spans="2:10" s="28" customFormat="1" ht="15">
      <c r="B666" s="285" t="s">
        <v>1317</v>
      </c>
      <c r="C666" s="285" t="s">
        <v>1318</v>
      </c>
      <c r="D666" s="285" t="s">
        <v>1317</v>
      </c>
      <c r="E666" s="285" t="s">
        <v>357</v>
      </c>
      <c r="F666" s="285" t="s">
        <v>90</v>
      </c>
      <c r="G666" s="285" t="s">
        <v>90</v>
      </c>
      <c r="H666" s="285" t="s">
        <v>90</v>
      </c>
      <c r="I666" s="285" t="s">
        <v>112</v>
      </c>
      <c r="J666" s="285" t="s">
        <v>112</v>
      </c>
    </row>
    <row r="667" spans="2:10" s="28" customFormat="1" ht="15">
      <c r="B667" s="285" t="s">
        <v>1232</v>
      </c>
      <c r="C667" s="285" t="s">
        <v>1233</v>
      </c>
      <c r="D667" s="285" t="s">
        <v>1232</v>
      </c>
      <c r="E667" s="285" t="s">
        <v>357</v>
      </c>
      <c r="F667" s="285" t="s">
        <v>90</v>
      </c>
      <c r="G667" s="285" t="s">
        <v>90</v>
      </c>
      <c r="H667" s="285" t="s">
        <v>90</v>
      </c>
      <c r="I667" s="285" t="s">
        <v>112</v>
      </c>
      <c r="J667" s="285" t="s">
        <v>112</v>
      </c>
    </row>
    <row r="668" spans="2:10" s="28" customFormat="1" ht="15">
      <c r="B668" s="285" t="s">
        <v>743</v>
      </c>
      <c r="C668" s="285" t="s">
        <v>752</v>
      </c>
      <c r="D668" s="285" t="s">
        <v>743</v>
      </c>
      <c r="E668" s="285" t="s">
        <v>357</v>
      </c>
      <c r="F668" s="285" t="s">
        <v>90</v>
      </c>
      <c r="G668" s="285" t="s">
        <v>90</v>
      </c>
      <c r="H668" s="285" t="s">
        <v>90</v>
      </c>
      <c r="I668" s="285" t="s">
        <v>112</v>
      </c>
      <c r="J668" s="285" t="s">
        <v>112</v>
      </c>
    </row>
    <row r="669" spans="2:10" s="28" customFormat="1" ht="15">
      <c r="B669" s="285" t="s">
        <v>535</v>
      </c>
      <c r="C669" s="285" t="s">
        <v>536</v>
      </c>
      <c r="D669" s="285" t="s">
        <v>535</v>
      </c>
      <c r="E669" s="285" t="s">
        <v>357</v>
      </c>
      <c r="F669" s="285" t="s">
        <v>90</v>
      </c>
      <c r="G669" s="285" t="s">
        <v>90</v>
      </c>
      <c r="H669" s="285" t="s">
        <v>90</v>
      </c>
      <c r="I669" s="285" t="s">
        <v>112</v>
      </c>
      <c r="J669" s="285" t="s">
        <v>112</v>
      </c>
    </row>
    <row r="670" spans="2:10" s="28" customFormat="1" ht="15">
      <c r="B670" s="285" t="s">
        <v>1314</v>
      </c>
      <c r="C670" s="285" t="s">
        <v>1316</v>
      </c>
      <c r="D670" s="285" t="s">
        <v>1314</v>
      </c>
      <c r="E670" s="285" t="s">
        <v>357</v>
      </c>
      <c r="F670" s="285" t="s">
        <v>90</v>
      </c>
      <c r="G670" s="285" t="s">
        <v>90</v>
      </c>
      <c r="H670" s="285" t="s">
        <v>90</v>
      </c>
      <c r="I670" s="285" t="s">
        <v>112</v>
      </c>
      <c r="J670" s="285" t="s">
        <v>112</v>
      </c>
    </row>
    <row r="671" spans="2:10" s="28" customFormat="1" ht="15">
      <c r="B671" s="285" t="s">
        <v>568</v>
      </c>
      <c r="C671" s="285" t="s">
        <v>570</v>
      </c>
      <c r="D671" s="285" t="s">
        <v>568</v>
      </c>
      <c r="E671" s="285" t="s">
        <v>357</v>
      </c>
      <c r="F671" s="285" t="s">
        <v>90</v>
      </c>
      <c r="G671" s="285" t="s">
        <v>90</v>
      </c>
      <c r="H671" s="285" t="s">
        <v>90</v>
      </c>
      <c r="I671" s="285" t="s">
        <v>112</v>
      </c>
      <c r="J671" s="285" t="s">
        <v>112</v>
      </c>
    </row>
    <row r="672" spans="2:10" s="28" customFormat="1" ht="15">
      <c r="B672" s="285" t="s">
        <v>743</v>
      </c>
      <c r="C672" s="285" t="s">
        <v>753</v>
      </c>
      <c r="D672" s="285" t="s">
        <v>743</v>
      </c>
      <c r="E672" s="285" t="s">
        <v>357</v>
      </c>
      <c r="F672" s="285" t="s">
        <v>90</v>
      </c>
      <c r="G672" s="285" t="s">
        <v>90</v>
      </c>
      <c r="H672" s="285" t="s">
        <v>90</v>
      </c>
      <c r="I672" s="285" t="s">
        <v>112</v>
      </c>
      <c r="J672" s="285" t="s">
        <v>112</v>
      </c>
    </row>
    <row r="673" spans="2:10" s="28" customFormat="1" ht="15">
      <c r="B673" s="285" t="s">
        <v>511</v>
      </c>
      <c r="C673" s="285" t="s">
        <v>517</v>
      </c>
      <c r="D673" s="285" t="s">
        <v>511</v>
      </c>
      <c r="E673" s="285" t="s">
        <v>357</v>
      </c>
      <c r="F673" s="285" t="s">
        <v>90</v>
      </c>
      <c r="G673" s="285" t="s">
        <v>90</v>
      </c>
      <c r="H673" s="285" t="s">
        <v>90</v>
      </c>
      <c r="I673" s="285" t="s">
        <v>112</v>
      </c>
      <c r="J673" s="285" t="s">
        <v>112</v>
      </c>
    </row>
    <row r="674" spans="2:10" s="28" customFormat="1" ht="15">
      <c r="B674" s="285" t="s">
        <v>568</v>
      </c>
      <c r="C674" s="285" t="s">
        <v>571</v>
      </c>
      <c r="D674" s="285" t="s">
        <v>568</v>
      </c>
      <c r="E674" s="285" t="s">
        <v>357</v>
      </c>
      <c r="F674" s="285" t="s">
        <v>90</v>
      </c>
      <c r="G674" s="285" t="s">
        <v>90</v>
      </c>
      <c r="H674" s="285" t="s">
        <v>90</v>
      </c>
      <c r="I674" s="285" t="s">
        <v>112</v>
      </c>
      <c r="J674" s="285" t="s">
        <v>112</v>
      </c>
    </row>
    <row r="675" spans="2:10" s="28" customFormat="1" ht="15">
      <c r="B675" s="285" t="s">
        <v>511</v>
      </c>
      <c r="C675" s="285" t="s">
        <v>518</v>
      </c>
      <c r="D675" s="285" t="s">
        <v>511</v>
      </c>
      <c r="E675" s="285" t="s">
        <v>357</v>
      </c>
      <c r="F675" s="285" t="s">
        <v>90</v>
      </c>
      <c r="G675" s="285" t="s">
        <v>90</v>
      </c>
      <c r="H675" s="285" t="s">
        <v>90</v>
      </c>
      <c r="I675" s="285" t="s">
        <v>112</v>
      </c>
      <c r="J675" s="285" t="s">
        <v>112</v>
      </c>
    </row>
    <row r="676" spans="2:10" s="28" customFormat="1" ht="15">
      <c r="B676" s="285" t="s">
        <v>568</v>
      </c>
      <c r="C676" s="285" t="s">
        <v>572</v>
      </c>
      <c r="D676" s="285" t="s">
        <v>568</v>
      </c>
      <c r="E676" s="285" t="s">
        <v>357</v>
      </c>
      <c r="F676" s="285" t="s">
        <v>90</v>
      </c>
      <c r="G676" s="285" t="s">
        <v>90</v>
      </c>
      <c r="H676" s="285" t="s">
        <v>90</v>
      </c>
      <c r="I676" s="285" t="s">
        <v>112</v>
      </c>
      <c r="J676" s="285" t="s">
        <v>112</v>
      </c>
    </row>
    <row r="677" spans="2:10" s="28" customFormat="1" ht="15">
      <c r="B677" s="285" t="s">
        <v>511</v>
      </c>
      <c r="C677" s="285" t="s">
        <v>519</v>
      </c>
      <c r="D677" s="285" t="s">
        <v>511</v>
      </c>
      <c r="E677" s="285" t="s">
        <v>357</v>
      </c>
      <c r="F677" s="285" t="s">
        <v>90</v>
      </c>
      <c r="G677" s="285" t="s">
        <v>90</v>
      </c>
      <c r="H677" s="285" t="s">
        <v>90</v>
      </c>
      <c r="I677" s="285" t="s">
        <v>112</v>
      </c>
      <c r="J677" s="285" t="s">
        <v>112</v>
      </c>
    </row>
    <row r="678" spans="2:10" s="28" customFormat="1" ht="15">
      <c r="B678" s="285" t="s">
        <v>511</v>
      </c>
      <c r="C678" s="285" t="s">
        <v>520</v>
      </c>
      <c r="D678" s="285" t="s">
        <v>511</v>
      </c>
      <c r="E678" s="285" t="s">
        <v>357</v>
      </c>
      <c r="F678" s="285" t="s">
        <v>90</v>
      </c>
      <c r="G678" s="285" t="s">
        <v>90</v>
      </c>
      <c r="H678" s="285" t="s">
        <v>90</v>
      </c>
      <c r="I678" s="285" t="s">
        <v>112</v>
      </c>
      <c r="J678" s="285" t="s">
        <v>112</v>
      </c>
    </row>
    <row r="679" spans="2:10" s="28" customFormat="1" ht="15">
      <c r="B679" s="285" t="s">
        <v>511</v>
      </c>
      <c r="C679" s="285" t="s">
        <v>521</v>
      </c>
      <c r="D679" s="285" t="s">
        <v>511</v>
      </c>
      <c r="E679" s="285" t="s">
        <v>357</v>
      </c>
      <c r="F679" s="285" t="s">
        <v>90</v>
      </c>
      <c r="G679" s="285" t="s">
        <v>90</v>
      </c>
      <c r="H679" s="285" t="s">
        <v>90</v>
      </c>
      <c r="I679" s="285" t="s">
        <v>112</v>
      </c>
      <c r="J679" s="285" t="s">
        <v>112</v>
      </c>
    </row>
    <row r="680" spans="2:10" s="28" customFormat="1" ht="15">
      <c r="B680" s="285" t="s">
        <v>511</v>
      </c>
      <c r="C680" s="285" t="s">
        <v>522</v>
      </c>
      <c r="D680" s="285" t="s">
        <v>511</v>
      </c>
      <c r="E680" s="285" t="s">
        <v>357</v>
      </c>
      <c r="F680" s="285" t="s">
        <v>90</v>
      </c>
      <c r="G680" s="285" t="s">
        <v>90</v>
      </c>
      <c r="H680" s="285" t="s">
        <v>90</v>
      </c>
      <c r="I680" s="285" t="s">
        <v>112</v>
      </c>
      <c r="J680" s="285" t="s">
        <v>112</v>
      </c>
    </row>
    <row r="681" spans="2:10" s="28" customFormat="1" ht="15">
      <c r="B681" s="285" t="s">
        <v>1108</v>
      </c>
      <c r="C681" s="285" t="s">
        <v>1109</v>
      </c>
      <c r="D681" s="285" t="s">
        <v>1108</v>
      </c>
      <c r="E681" s="285" t="s">
        <v>357</v>
      </c>
      <c r="F681" s="285" t="s">
        <v>90</v>
      </c>
      <c r="G681" s="285" t="s">
        <v>90</v>
      </c>
      <c r="H681" s="285" t="s">
        <v>90</v>
      </c>
      <c r="I681" s="285" t="s">
        <v>112</v>
      </c>
      <c r="J681" s="285" t="s">
        <v>112</v>
      </c>
    </row>
    <row r="682" spans="2:10" s="28" customFormat="1" ht="15">
      <c r="B682" s="285" t="s">
        <v>877</v>
      </c>
      <c r="C682" s="285" t="s">
        <v>879</v>
      </c>
      <c r="D682" s="285" t="s">
        <v>877</v>
      </c>
      <c r="E682" s="285" t="s">
        <v>357</v>
      </c>
      <c r="F682" s="285" t="s">
        <v>90</v>
      </c>
      <c r="G682" s="285" t="s">
        <v>90</v>
      </c>
      <c r="H682" s="285" t="s">
        <v>90</v>
      </c>
      <c r="I682" s="285" t="s">
        <v>112</v>
      </c>
      <c r="J682" s="285" t="s">
        <v>112</v>
      </c>
    </row>
    <row r="683" spans="2:10" s="28" customFormat="1" ht="15">
      <c r="B683" s="285" t="s">
        <v>743</v>
      </c>
      <c r="C683" s="285" t="s">
        <v>754</v>
      </c>
      <c r="D683" s="285" t="s">
        <v>743</v>
      </c>
      <c r="E683" s="285" t="s">
        <v>357</v>
      </c>
      <c r="F683" s="285" t="s">
        <v>90</v>
      </c>
      <c r="G683" s="285" t="s">
        <v>90</v>
      </c>
      <c r="H683" s="285" t="s">
        <v>90</v>
      </c>
      <c r="I683" s="285" t="s">
        <v>112</v>
      </c>
      <c r="J683" s="285" t="s">
        <v>112</v>
      </c>
    </row>
    <row r="684" spans="2:10" s="28" customFormat="1" ht="15">
      <c r="B684" s="285" t="s">
        <v>511</v>
      </c>
      <c r="C684" s="285" t="s">
        <v>523</v>
      </c>
      <c r="D684" s="285" t="s">
        <v>511</v>
      </c>
      <c r="E684" s="285" t="s">
        <v>357</v>
      </c>
      <c r="F684" s="285" t="s">
        <v>90</v>
      </c>
      <c r="G684" s="285" t="s">
        <v>90</v>
      </c>
      <c r="H684" s="285" t="s">
        <v>90</v>
      </c>
      <c r="I684" s="285" t="s">
        <v>112</v>
      </c>
      <c r="J684" s="285" t="s">
        <v>112</v>
      </c>
    </row>
    <row r="685" spans="2:10" s="28" customFormat="1" ht="15">
      <c r="B685" s="285" t="s">
        <v>1189</v>
      </c>
      <c r="C685" s="285" t="s">
        <v>1190</v>
      </c>
      <c r="D685" s="285" t="s">
        <v>1189</v>
      </c>
      <c r="E685" s="285" t="s">
        <v>357</v>
      </c>
      <c r="F685" s="285" t="s">
        <v>90</v>
      </c>
      <c r="G685" s="285" t="s">
        <v>90</v>
      </c>
      <c r="H685" s="285" t="s">
        <v>90</v>
      </c>
      <c r="I685" s="285" t="s">
        <v>112</v>
      </c>
      <c r="J685" s="285" t="s">
        <v>112</v>
      </c>
    </row>
    <row r="686" spans="2:10" s="28" customFormat="1" ht="15">
      <c r="B686" s="285" t="s">
        <v>1189</v>
      </c>
      <c r="C686" s="285" t="s">
        <v>1191</v>
      </c>
      <c r="D686" s="285" t="s">
        <v>1189</v>
      </c>
      <c r="E686" s="285" t="s">
        <v>357</v>
      </c>
      <c r="F686" s="285" t="s">
        <v>90</v>
      </c>
      <c r="G686" s="285" t="s">
        <v>90</v>
      </c>
      <c r="H686" s="285" t="s">
        <v>90</v>
      </c>
      <c r="I686" s="285" t="s">
        <v>112</v>
      </c>
      <c r="J686" s="285" t="s">
        <v>112</v>
      </c>
    </row>
    <row r="687" spans="2:10" s="28" customFormat="1" ht="15">
      <c r="B687" s="285" t="s">
        <v>1189</v>
      </c>
      <c r="C687" s="285" t="s">
        <v>1192</v>
      </c>
      <c r="D687" s="285" t="s">
        <v>1189</v>
      </c>
      <c r="E687" s="285" t="s">
        <v>357</v>
      </c>
      <c r="F687" s="285" t="s">
        <v>90</v>
      </c>
      <c r="G687" s="285" t="s">
        <v>90</v>
      </c>
      <c r="H687" s="285" t="s">
        <v>90</v>
      </c>
      <c r="I687" s="285" t="s">
        <v>112</v>
      </c>
      <c r="J687" s="285" t="s">
        <v>112</v>
      </c>
    </row>
    <row r="688" spans="2:10" s="28" customFormat="1" ht="15">
      <c r="B688" s="285" t="s">
        <v>1010</v>
      </c>
      <c r="C688" s="285" t="s">
        <v>1027</v>
      </c>
      <c r="D688" s="285" t="s">
        <v>1010</v>
      </c>
      <c r="E688" s="285" t="s">
        <v>357</v>
      </c>
      <c r="F688" s="285" t="s">
        <v>90</v>
      </c>
      <c r="G688" s="285" t="s">
        <v>90</v>
      </c>
      <c r="H688" s="285" t="s">
        <v>90</v>
      </c>
      <c r="I688" s="285" t="s">
        <v>112</v>
      </c>
      <c r="J688" s="285" t="s">
        <v>112</v>
      </c>
    </row>
    <row r="689" spans="2:10" s="28" customFormat="1" ht="15">
      <c r="B689" s="285" t="s">
        <v>1189</v>
      </c>
      <c r="C689" s="285" t="s">
        <v>1193</v>
      </c>
      <c r="D689" s="285" t="s">
        <v>1189</v>
      </c>
      <c r="E689" s="285" t="s">
        <v>357</v>
      </c>
      <c r="F689" s="285" t="s">
        <v>90</v>
      </c>
      <c r="G689" s="285" t="s">
        <v>90</v>
      </c>
      <c r="H689" s="285" t="s">
        <v>90</v>
      </c>
      <c r="I689" s="285" t="s">
        <v>112</v>
      </c>
      <c r="J689" s="285" t="s">
        <v>112</v>
      </c>
    </row>
    <row r="690" spans="2:10" s="28" customFormat="1" ht="15">
      <c r="B690" s="285" t="s">
        <v>743</v>
      </c>
      <c r="C690" s="285" t="s">
        <v>755</v>
      </c>
      <c r="D690" s="285" t="s">
        <v>743</v>
      </c>
      <c r="E690" s="285" t="s">
        <v>357</v>
      </c>
      <c r="F690" s="285" t="s">
        <v>90</v>
      </c>
      <c r="G690" s="285" t="s">
        <v>90</v>
      </c>
      <c r="H690" s="285" t="s">
        <v>90</v>
      </c>
      <c r="I690" s="285" t="s">
        <v>112</v>
      </c>
      <c r="J690" s="285" t="s">
        <v>112</v>
      </c>
    </row>
    <row r="691" spans="2:10" s="28" customFormat="1" ht="15">
      <c r="B691" s="285" t="s">
        <v>743</v>
      </c>
      <c r="C691" s="285" t="s">
        <v>756</v>
      </c>
      <c r="D691" s="285" t="s">
        <v>743</v>
      </c>
      <c r="E691" s="285" t="s">
        <v>357</v>
      </c>
      <c r="F691" s="285" t="s">
        <v>90</v>
      </c>
      <c r="G691" s="285" t="s">
        <v>90</v>
      </c>
      <c r="H691" s="285" t="s">
        <v>90</v>
      </c>
      <c r="I691" s="285" t="s">
        <v>112</v>
      </c>
      <c r="J691" s="285" t="s">
        <v>112</v>
      </c>
    </row>
    <row r="692" spans="2:10" s="28" customFormat="1" ht="15">
      <c r="B692" s="285" t="s">
        <v>1189</v>
      </c>
      <c r="C692" s="285" t="s">
        <v>1194</v>
      </c>
      <c r="D692" s="285" t="s">
        <v>1189</v>
      </c>
      <c r="E692" s="285" t="s">
        <v>357</v>
      </c>
      <c r="F692" s="285" t="s">
        <v>90</v>
      </c>
      <c r="G692" s="285" t="s">
        <v>90</v>
      </c>
      <c r="H692" s="285" t="s">
        <v>90</v>
      </c>
      <c r="I692" s="285" t="s">
        <v>112</v>
      </c>
      <c r="J692" s="285" t="s">
        <v>112</v>
      </c>
    </row>
    <row r="693" spans="2:10" s="28" customFormat="1" ht="15">
      <c r="B693" s="285" t="s">
        <v>535</v>
      </c>
      <c r="C693" s="285" t="s">
        <v>537</v>
      </c>
      <c r="D693" s="285" t="s">
        <v>535</v>
      </c>
      <c r="E693" s="285" t="s">
        <v>357</v>
      </c>
      <c r="F693" s="285" t="s">
        <v>90</v>
      </c>
      <c r="G693" s="285" t="s">
        <v>90</v>
      </c>
      <c r="H693" s="285" t="s">
        <v>90</v>
      </c>
      <c r="I693" s="285" t="s">
        <v>112</v>
      </c>
      <c r="J693" s="285" t="s">
        <v>112</v>
      </c>
    </row>
    <row r="694" spans="2:10" s="28" customFormat="1" ht="15">
      <c r="B694" s="285" t="s">
        <v>866</v>
      </c>
      <c r="C694" s="285" t="s">
        <v>868</v>
      </c>
      <c r="D694" s="285" t="s">
        <v>866</v>
      </c>
      <c r="E694" s="285" t="s">
        <v>357</v>
      </c>
      <c r="F694" s="285" t="s">
        <v>90</v>
      </c>
      <c r="G694" s="285" t="s">
        <v>90</v>
      </c>
      <c r="H694" s="285" t="s">
        <v>90</v>
      </c>
      <c r="I694" s="285" t="s">
        <v>112</v>
      </c>
      <c r="J694" s="285" t="s">
        <v>112</v>
      </c>
    </row>
    <row r="695" spans="2:10" s="28" customFormat="1" ht="15">
      <c r="B695" s="285" t="s">
        <v>743</v>
      </c>
      <c r="C695" s="285" t="s">
        <v>757</v>
      </c>
      <c r="D695" s="285" t="s">
        <v>743</v>
      </c>
      <c r="E695" s="285" t="s">
        <v>357</v>
      </c>
      <c r="F695" s="285" t="s">
        <v>90</v>
      </c>
      <c r="G695" s="285" t="s">
        <v>90</v>
      </c>
      <c r="H695" s="285" t="s">
        <v>90</v>
      </c>
      <c r="I695" s="285" t="s">
        <v>112</v>
      </c>
      <c r="J695" s="285" t="s">
        <v>112</v>
      </c>
    </row>
    <row r="696" spans="2:10" s="28" customFormat="1" ht="15">
      <c r="B696" s="285" t="s">
        <v>893</v>
      </c>
      <c r="C696" s="285" t="s">
        <v>902</v>
      </c>
      <c r="D696" s="285" t="s">
        <v>893</v>
      </c>
      <c r="E696" s="285" t="s">
        <v>357</v>
      </c>
      <c r="F696" s="285" t="s">
        <v>90</v>
      </c>
      <c r="G696" s="285" t="s">
        <v>90</v>
      </c>
      <c r="H696" s="285" t="s">
        <v>90</v>
      </c>
      <c r="I696" s="285" t="s">
        <v>112</v>
      </c>
      <c r="J696" s="285" t="s">
        <v>112</v>
      </c>
    </row>
    <row r="697" spans="2:10" s="28" customFormat="1" ht="15">
      <c r="B697" s="285" t="s">
        <v>712</v>
      </c>
      <c r="C697" s="285" t="s">
        <v>713</v>
      </c>
      <c r="D697" s="285" t="s">
        <v>712</v>
      </c>
      <c r="E697" s="285" t="s">
        <v>357</v>
      </c>
      <c r="F697" s="285" t="s">
        <v>90</v>
      </c>
      <c r="G697" s="285" t="s">
        <v>90</v>
      </c>
      <c r="H697" s="285" t="s">
        <v>90</v>
      </c>
      <c r="I697" s="285" t="s">
        <v>112</v>
      </c>
      <c r="J697" s="285" t="s">
        <v>112</v>
      </c>
    </row>
    <row r="698" spans="2:10" s="28" customFormat="1" ht="15">
      <c r="B698" s="285" t="s">
        <v>850</v>
      </c>
      <c r="C698" s="285" t="s">
        <v>851</v>
      </c>
      <c r="D698" s="285" t="s">
        <v>850</v>
      </c>
      <c r="E698" s="285" t="s">
        <v>357</v>
      </c>
      <c r="F698" s="285" t="s">
        <v>90</v>
      </c>
      <c r="G698" s="285" t="s">
        <v>90</v>
      </c>
      <c r="H698" s="285" t="s">
        <v>90</v>
      </c>
      <c r="I698" s="285" t="s">
        <v>112</v>
      </c>
      <c r="J698" s="285" t="s">
        <v>112</v>
      </c>
    </row>
    <row r="699" spans="2:10" s="28" customFormat="1" ht="15">
      <c r="B699" s="285" t="s">
        <v>1073</v>
      </c>
      <c r="C699" s="285" t="s">
        <v>1076</v>
      </c>
      <c r="D699" s="285" t="s">
        <v>1073</v>
      </c>
      <c r="E699" s="285" t="s">
        <v>357</v>
      </c>
      <c r="F699" s="285" t="s">
        <v>90</v>
      </c>
      <c r="G699" s="285" t="s">
        <v>90</v>
      </c>
      <c r="H699" s="285" t="s">
        <v>90</v>
      </c>
      <c r="I699" s="285" t="s">
        <v>112</v>
      </c>
      <c r="J699" s="285" t="s">
        <v>112</v>
      </c>
    </row>
    <row r="700" spans="2:10" s="28" customFormat="1" ht="15">
      <c r="B700" s="285" t="s">
        <v>1115</v>
      </c>
      <c r="C700" s="285" t="s">
        <v>1116</v>
      </c>
      <c r="D700" s="285" t="s">
        <v>1115</v>
      </c>
      <c r="E700" s="285" t="s">
        <v>357</v>
      </c>
      <c r="F700" s="285" t="s">
        <v>90</v>
      </c>
      <c r="G700" s="285" t="s">
        <v>90</v>
      </c>
      <c r="H700" s="285" t="s">
        <v>90</v>
      </c>
      <c r="I700" s="285" t="s">
        <v>112</v>
      </c>
      <c r="J700" s="285" t="s">
        <v>112</v>
      </c>
    </row>
    <row r="701" spans="2:10" s="28" customFormat="1" ht="15">
      <c r="B701" s="285" t="s">
        <v>866</v>
      </c>
      <c r="C701" s="285" t="s">
        <v>869</v>
      </c>
      <c r="D701" s="285" t="s">
        <v>866</v>
      </c>
      <c r="E701" s="285" t="s">
        <v>357</v>
      </c>
      <c r="F701" s="285" t="s">
        <v>90</v>
      </c>
      <c r="G701" s="285" t="s">
        <v>90</v>
      </c>
      <c r="H701" s="285" t="s">
        <v>90</v>
      </c>
      <c r="I701" s="285" t="s">
        <v>112</v>
      </c>
      <c r="J701" s="285" t="s">
        <v>112</v>
      </c>
    </row>
    <row r="702" spans="2:10" s="28" customFormat="1" ht="15">
      <c r="B702" s="285" t="s">
        <v>893</v>
      </c>
      <c r="C702" s="285" t="s">
        <v>903</v>
      </c>
      <c r="D702" s="285" t="s">
        <v>893</v>
      </c>
      <c r="E702" s="285" t="s">
        <v>357</v>
      </c>
      <c r="F702" s="285" t="s">
        <v>90</v>
      </c>
      <c r="G702" s="285" t="s">
        <v>90</v>
      </c>
      <c r="H702" s="285" t="s">
        <v>90</v>
      </c>
      <c r="I702" s="285" t="s">
        <v>112</v>
      </c>
      <c r="J702" s="285" t="s">
        <v>112</v>
      </c>
    </row>
    <row r="703" spans="2:10" s="28" customFormat="1" ht="15">
      <c r="B703" s="285" t="s">
        <v>866</v>
      </c>
      <c r="C703" s="285" t="s">
        <v>870</v>
      </c>
      <c r="D703" s="285" t="s">
        <v>866</v>
      </c>
      <c r="E703" s="285" t="s">
        <v>357</v>
      </c>
      <c r="F703" s="285" t="s">
        <v>90</v>
      </c>
      <c r="G703" s="285" t="s">
        <v>90</v>
      </c>
      <c r="H703" s="285" t="s">
        <v>90</v>
      </c>
      <c r="I703" s="285" t="s">
        <v>112</v>
      </c>
      <c r="J703" s="285" t="s">
        <v>112</v>
      </c>
    </row>
    <row r="704" spans="2:10" s="28" customFormat="1" ht="15">
      <c r="B704" s="285" t="s">
        <v>579</v>
      </c>
      <c r="C704" s="285" t="s">
        <v>580</v>
      </c>
      <c r="D704" s="285" t="s">
        <v>579</v>
      </c>
      <c r="E704" s="285" t="s">
        <v>357</v>
      </c>
      <c r="F704" s="285" t="s">
        <v>90</v>
      </c>
      <c r="G704" s="285" t="s">
        <v>90</v>
      </c>
      <c r="H704" s="285" t="s">
        <v>90</v>
      </c>
      <c r="I704" s="285" t="s">
        <v>112</v>
      </c>
      <c r="J704" s="285" t="s">
        <v>112</v>
      </c>
    </row>
    <row r="705" spans="2:10" s="28" customFormat="1" ht="15">
      <c r="B705" s="285" t="s">
        <v>1232</v>
      </c>
      <c r="C705" s="285" t="s">
        <v>1234</v>
      </c>
      <c r="D705" s="285" t="s">
        <v>1232</v>
      </c>
      <c r="E705" s="285" t="s">
        <v>357</v>
      </c>
      <c r="F705" s="285" t="s">
        <v>90</v>
      </c>
      <c r="G705" s="285" t="s">
        <v>90</v>
      </c>
      <c r="H705" s="285" t="s">
        <v>90</v>
      </c>
      <c r="I705" s="285" t="s">
        <v>112</v>
      </c>
      <c r="J705" s="285" t="s">
        <v>112</v>
      </c>
    </row>
    <row r="706" spans="2:10" s="28" customFormat="1" ht="15">
      <c r="B706" s="285" t="s">
        <v>893</v>
      </c>
      <c r="C706" s="285" t="s">
        <v>904</v>
      </c>
      <c r="D706" s="285" t="s">
        <v>893</v>
      </c>
      <c r="E706" s="285" t="s">
        <v>357</v>
      </c>
      <c r="F706" s="285" t="s">
        <v>90</v>
      </c>
      <c r="G706" s="285" t="s">
        <v>90</v>
      </c>
      <c r="H706" s="285" t="s">
        <v>90</v>
      </c>
      <c r="I706" s="285" t="s">
        <v>112</v>
      </c>
      <c r="J706" s="285" t="s">
        <v>112</v>
      </c>
    </row>
    <row r="707" spans="2:10" s="28" customFormat="1" ht="15">
      <c r="B707" s="285" t="s">
        <v>1126</v>
      </c>
      <c r="C707" s="285" t="s">
        <v>1127</v>
      </c>
      <c r="D707" s="285" t="s">
        <v>1126</v>
      </c>
      <c r="E707" s="285" t="s">
        <v>357</v>
      </c>
      <c r="F707" s="285" t="s">
        <v>90</v>
      </c>
      <c r="G707" s="285" t="s">
        <v>90</v>
      </c>
      <c r="H707" s="285" t="s">
        <v>90</v>
      </c>
      <c r="I707" s="285" t="s">
        <v>112</v>
      </c>
      <c r="J707" s="285" t="s">
        <v>112</v>
      </c>
    </row>
    <row r="708" spans="2:10" s="28" customFormat="1" ht="15">
      <c r="B708" s="285" t="s">
        <v>988</v>
      </c>
      <c r="C708" s="285" t="s">
        <v>989</v>
      </c>
      <c r="D708" s="285" t="s">
        <v>988</v>
      </c>
      <c r="E708" s="285" t="s">
        <v>357</v>
      </c>
      <c r="F708" s="285" t="s">
        <v>90</v>
      </c>
      <c r="G708" s="285" t="s">
        <v>90</v>
      </c>
      <c r="H708" s="285" t="s">
        <v>90</v>
      </c>
      <c r="I708" s="285" t="s">
        <v>112</v>
      </c>
      <c r="J708" s="285" t="s">
        <v>112</v>
      </c>
    </row>
    <row r="709" spans="2:10" s="28" customFormat="1" ht="15">
      <c r="B709" s="285" t="s">
        <v>1230</v>
      </c>
      <c r="C709" s="285" t="s">
        <v>1231</v>
      </c>
      <c r="D709" s="285" t="s">
        <v>1230</v>
      </c>
      <c r="E709" s="285" t="s">
        <v>357</v>
      </c>
      <c r="F709" s="285" t="s">
        <v>90</v>
      </c>
      <c r="G709" s="285" t="s">
        <v>90</v>
      </c>
      <c r="H709" s="285" t="s">
        <v>90</v>
      </c>
      <c r="I709" s="285" t="s">
        <v>112</v>
      </c>
      <c r="J709" s="285" t="s">
        <v>112</v>
      </c>
    </row>
    <row r="710" spans="2:10" s="28" customFormat="1" ht="15">
      <c r="B710" s="285" t="s">
        <v>858</v>
      </c>
      <c r="C710" s="285" t="s">
        <v>860</v>
      </c>
      <c r="D710" s="285" t="s">
        <v>858</v>
      </c>
      <c r="E710" s="285" t="s">
        <v>357</v>
      </c>
      <c r="F710" s="285" t="s">
        <v>90</v>
      </c>
      <c r="G710" s="285" t="s">
        <v>90</v>
      </c>
      <c r="H710" s="285" t="s">
        <v>90</v>
      </c>
      <c r="I710" s="285" t="s">
        <v>112</v>
      </c>
      <c r="J710" s="285" t="s">
        <v>112</v>
      </c>
    </row>
    <row r="711" spans="2:10" s="28" customFormat="1" ht="15">
      <c r="B711" s="285" t="s">
        <v>535</v>
      </c>
      <c r="C711" s="285" t="s">
        <v>538</v>
      </c>
      <c r="D711" s="285" t="s">
        <v>535</v>
      </c>
      <c r="E711" s="285" t="s">
        <v>357</v>
      </c>
      <c r="F711" s="285" t="s">
        <v>90</v>
      </c>
      <c r="G711" s="285" t="s">
        <v>90</v>
      </c>
      <c r="H711" s="285" t="s">
        <v>90</v>
      </c>
      <c r="I711" s="285" t="s">
        <v>112</v>
      </c>
      <c r="J711" s="285" t="s">
        <v>112</v>
      </c>
    </row>
    <row r="712" spans="2:10" s="28" customFormat="1" ht="15">
      <c r="B712" s="285" t="s">
        <v>862</v>
      </c>
      <c r="C712" s="285" t="s">
        <v>865</v>
      </c>
      <c r="D712" s="285" t="s">
        <v>862</v>
      </c>
      <c r="E712" s="285" t="s">
        <v>357</v>
      </c>
      <c r="F712" s="285" t="s">
        <v>90</v>
      </c>
      <c r="G712" s="285" t="s">
        <v>90</v>
      </c>
      <c r="H712" s="285" t="s">
        <v>90</v>
      </c>
      <c r="I712" s="285" t="s">
        <v>112</v>
      </c>
      <c r="J712" s="285" t="s">
        <v>112</v>
      </c>
    </row>
    <row r="713" spans="2:10" s="28" customFormat="1" ht="15">
      <c r="B713" s="285" t="s">
        <v>858</v>
      </c>
      <c r="C713" s="285" t="s">
        <v>861</v>
      </c>
      <c r="D713" s="285" t="s">
        <v>858</v>
      </c>
      <c r="E713" s="285" t="s">
        <v>357</v>
      </c>
      <c r="F713" s="285" t="s">
        <v>90</v>
      </c>
      <c r="G713" s="285" t="s">
        <v>90</v>
      </c>
      <c r="H713" s="285" t="s">
        <v>90</v>
      </c>
      <c r="I713" s="285" t="s">
        <v>112</v>
      </c>
      <c r="J713" s="285" t="s">
        <v>112</v>
      </c>
    </row>
    <row r="714" spans="2:10" s="28" customFormat="1" ht="15">
      <c r="B714" s="285" t="s">
        <v>1010</v>
      </c>
      <c r="C714" s="285" t="s">
        <v>1028</v>
      </c>
      <c r="D714" s="285" t="s">
        <v>1010</v>
      </c>
      <c r="E714" s="285" t="s">
        <v>357</v>
      </c>
      <c r="F714" s="285" t="s">
        <v>90</v>
      </c>
      <c r="G714" s="285" t="s">
        <v>90</v>
      </c>
      <c r="H714" s="285" t="s">
        <v>90</v>
      </c>
      <c r="I714" s="285" t="s">
        <v>112</v>
      </c>
      <c r="J714" s="285" t="s">
        <v>112</v>
      </c>
    </row>
    <row r="715" spans="2:10" s="28" customFormat="1" ht="15">
      <c r="B715" s="285" t="s">
        <v>1010</v>
      </c>
      <c r="C715" s="285" t="s">
        <v>1029</v>
      </c>
      <c r="D715" s="285" t="s">
        <v>1010</v>
      </c>
      <c r="E715" s="285" t="s">
        <v>357</v>
      </c>
      <c r="F715" s="285" t="s">
        <v>90</v>
      </c>
      <c r="G715" s="285" t="s">
        <v>90</v>
      </c>
      <c r="H715" s="285" t="s">
        <v>90</v>
      </c>
      <c r="I715" s="285" t="s">
        <v>112</v>
      </c>
      <c r="J715" s="285" t="s">
        <v>112</v>
      </c>
    </row>
    <row r="716" spans="2:10" s="28" customFormat="1" ht="15">
      <c r="B716" s="285" t="s">
        <v>743</v>
      </c>
      <c r="C716" s="285" t="s">
        <v>758</v>
      </c>
      <c r="D716" s="285" t="s">
        <v>743</v>
      </c>
      <c r="E716" s="285" t="s">
        <v>357</v>
      </c>
      <c r="F716" s="285" t="s">
        <v>90</v>
      </c>
      <c r="G716" s="285" t="s">
        <v>90</v>
      </c>
      <c r="H716" s="285" t="s">
        <v>90</v>
      </c>
      <c r="I716" s="285" t="s">
        <v>112</v>
      </c>
      <c r="J716" s="285" t="s">
        <v>112</v>
      </c>
    </row>
    <row r="717" spans="2:10" s="28" customFormat="1" ht="15" hidden="1">
      <c r="B717" s="311" t="s">
        <v>1330</v>
      </c>
      <c r="C717" s="285" t="s">
        <v>1331</v>
      </c>
      <c r="D717" s="285" t="s">
        <v>1332</v>
      </c>
      <c r="E717" s="285" t="s">
        <v>112</v>
      </c>
      <c r="F717" s="172" t="s">
        <v>90</v>
      </c>
      <c r="G717" s="285" t="s">
        <v>90</v>
      </c>
      <c r="H717" s="285" t="s">
        <v>90</v>
      </c>
      <c r="I717" s="285" t="s">
        <v>90</v>
      </c>
      <c r="J717" s="285" t="s">
        <v>90</v>
      </c>
    </row>
    <row r="718" spans="2:10" s="28" customFormat="1" ht="15" hidden="1">
      <c r="B718" s="311">
        <v>1081</v>
      </c>
      <c r="C718" s="285" t="s">
        <v>1331</v>
      </c>
      <c r="D718" s="285" t="s">
        <v>1333</v>
      </c>
      <c r="E718" s="285" t="s">
        <v>112</v>
      </c>
      <c r="F718" s="172" t="s">
        <v>90</v>
      </c>
      <c r="G718" s="285" t="s">
        <v>90</v>
      </c>
      <c r="H718" s="285" t="s">
        <v>90</v>
      </c>
      <c r="I718" s="285" t="s">
        <v>90</v>
      </c>
      <c r="J718" s="285" t="s">
        <v>90</v>
      </c>
    </row>
    <row r="719" spans="2:10" s="28" customFormat="1" ht="15" hidden="1">
      <c r="B719" s="311">
        <v>1082</v>
      </c>
      <c r="C719" s="285" t="s">
        <v>1331</v>
      </c>
      <c r="D719" s="285" t="s">
        <v>1333</v>
      </c>
      <c r="E719" s="285" t="s">
        <v>112</v>
      </c>
      <c r="F719" s="172" t="s">
        <v>90</v>
      </c>
      <c r="G719" s="285" t="s">
        <v>90</v>
      </c>
      <c r="H719" s="285" t="s">
        <v>90</v>
      </c>
      <c r="I719" s="285" t="s">
        <v>90</v>
      </c>
      <c r="J719" s="285" t="s">
        <v>90</v>
      </c>
    </row>
    <row r="720" spans="2:10" s="28" customFormat="1" ht="15" hidden="1">
      <c r="B720" s="311">
        <v>2025257</v>
      </c>
      <c r="C720" s="285" t="s">
        <v>1331</v>
      </c>
      <c r="D720" s="285" t="s">
        <v>1333</v>
      </c>
      <c r="E720" s="285" t="s">
        <v>112</v>
      </c>
      <c r="F720" s="172" t="s">
        <v>90</v>
      </c>
      <c r="G720" s="285" t="s">
        <v>90</v>
      </c>
      <c r="H720" s="285" t="s">
        <v>90</v>
      </c>
      <c r="I720" s="285" t="s">
        <v>90</v>
      </c>
      <c r="J720" s="285" t="s">
        <v>90</v>
      </c>
    </row>
    <row r="721" spans="2:10" s="28" customFormat="1" ht="15" hidden="1">
      <c r="B721" s="311">
        <v>2031957</v>
      </c>
      <c r="C721" s="285" t="s">
        <v>1331</v>
      </c>
      <c r="D721" s="285" t="s">
        <v>1333</v>
      </c>
      <c r="E721" s="285" t="s">
        <v>112</v>
      </c>
      <c r="F721" s="172" t="s">
        <v>90</v>
      </c>
      <c r="G721" s="285" t="s">
        <v>90</v>
      </c>
      <c r="H721" s="285" t="s">
        <v>90</v>
      </c>
      <c r="I721" s="285" t="s">
        <v>90</v>
      </c>
      <c r="J721" s="285" t="s">
        <v>90</v>
      </c>
    </row>
    <row r="722" spans="2:10" s="28" customFormat="1" ht="15" hidden="1">
      <c r="B722" s="311">
        <v>3031958</v>
      </c>
      <c r="C722" s="285" t="s">
        <v>1331</v>
      </c>
      <c r="D722" s="285" t="s">
        <v>1333</v>
      </c>
      <c r="E722" s="285" t="s">
        <v>112</v>
      </c>
      <c r="F722" s="172" t="s">
        <v>90</v>
      </c>
      <c r="G722" s="285" t="s">
        <v>90</v>
      </c>
      <c r="H722" s="285" t="s">
        <v>90</v>
      </c>
      <c r="I722" s="285" t="s">
        <v>90</v>
      </c>
      <c r="J722" s="285" t="s">
        <v>90</v>
      </c>
    </row>
    <row r="723" spans="2:10" s="28" customFormat="1" ht="15" hidden="1">
      <c r="B723" s="311">
        <v>3031963</v>
      </c>
      <c r="C723" s="285" t="s">
        <v>1331</v>
      </c>
      <c r="D723" s="285" t="s">
        <v>1333</v>
      </c>
      <c r="E723" s="285" t="s">
        <v>112</v>
      </c>
      <c r="F723" s="172" t="s">
        <v>90</v>
      </c>
      <c r="G723" s="285" t="s">
        <v>90</v>
      </c>
      <c r="H723" s="285" t="s">
        <v>90</v>
      </c>
      <c r="I723" s="285" t="s">
        <v>90</v>
      </c>
      <c r="J723" s="285" t="s">
        <v>90</v>
      </c>
    </row>
    <row r="724" spans="2:10" s="28" customFormat="1" ht="15" hidden="1">
      <c r="B724" s="311">
        <v>4032180</v>
      </c>
      <c r="C724" s="285" t="s">
        <v>1331</v>
      </c>
      <c r="D724" s="285" t="s">
        <v>1333</v>
      </c>
      <c r="E724" s="285" t="s">
        <v>112</v>
      </c>
      <c r="F724" s="172" t="s">
        <v>90</v>
      </c>
      <c r="G724" s="285" t="s">
        <v>90</v>
      </c>
      <c r="H724" s="285" t="s">
        <v>90</v>
      </c>
      <c r="I724" s="285" t="s">
        <v>90</v>
      </c>
      <c r="J724" s="285" t="s">
        <v>90</v>
      </c>
    </row>
    <row r="725" spans="2:10" s="28" customFormat="1" ht="15" hidden="1">
      <c r="B725" s="311">
        <v>8775</v>
      </c>
      <c r="C725" s="285" t="s">
        <v>1331</v>
      </c>
      <c r="D725" s="285" t="s">
        <v>461</v>
      </c>
      <c r="E725" s="285" t="s">
        <v>112</v>
      </c>
      <c r="F725" s="172" t="s">
        <v>90</v>
      </c>
      <c r="G725" s="285" t="s">
        <v>90</v>
      </c>
      <c r="H725" s="285" t="s">
        <v>90</v>
      </c>
      <c r="I725" s="285" t="s">
        <v>90</v>
      </c>
      <c r="J725" s="285" t="s">
        <v>90</v>
      </c>
    </row>
    <row r="726" spans="2:10" s="28" customFormat="1" ht="15" hidden="1">
      <c r="B726" s="311">
        <v>8795</v>
      </c>
      <c r="C726" s="285" t="s">
        <v>1331</v>
      </c>
      <c r="D726" s="285" t="s">
        <v>461</v>
      </c>
      <c r="E726" s="285" t="s">
        <v>112</v>
      </c>
      <c r="F726" s="172" t="s">
        <v>90</v>
      </c>
      <c r="G726" s="285" t="s">
        <v>90</v>
      </c>
      <c r="H726" s="285" t="s">
        <v>90</v>
      </c>
      <c r="I726" s="285" t="s">
        <v>90</v>
      </c>
      <c r="J726" s="285" t="s">
        <v>90</v>
      </c>
    </row>
    <row r="727" spans="2:10" s="28" customFormat="1" ht="15" hidden="1">
      <c r="B727" s="311" t="s">
        <v>1334</v>
      </c>
      <c r="C727" s="285" t="s">
        <v>1331</v>
      </c>
      <c r="D727" s="285" t="s">
        <v>1335</v>
      </c>
      <c r="E727" s="285" t="s">
        <v>112</v>
      </c>
      <c r="F727" s="172" t="s">
        <v>90</v>
      </c>
      <c r="G727" s="285" t="s">
        <v>90</v>
      </c>
      <c r="H727" s="285" t="s">
        <v>90</v>
      </c>
      <c r="I727" s="285" t="s">
        <v>90</v>
      </c>
      <c r="J727" s="285" t="s">
        <v>90</v>
      </c>
    </row>
    <row r="728" spans="2:10" s="28" customFormat="1" ht="15" hidden="1">
      <c r="B728" s="311" t="s">
        <v>1336</v>
      </c>
      <c r="C728" s="285" t="s">
        <v>1331</v>
      </c>
      <c r="D728" s="285" t="s">
        <v>1335</v>
      </c>
      <c r="E728" s="285" t="s">
        <v>112</v>
      </c>
      <c r="F728" s="172" t="s">
        <v>90</v>
      </c>
      <c r="G728" s="285" t="s">
        <v>90</v>
      </c>
      <c r="H728" s="285" t="s">
        <v>90</v>
      </c>
      <c r="I728" s="285" t="s">
        <v>90</v>
      </c>
      <c r="J728" s="285" t="s">
        <v>90</v>
      </c>
    </row>
    <row r="729" spans="2:10" s="28" customFormat="1" ht="15" hidden="1">
      <c r="B729" s="311" t="s">
        <v>1337</v>
      </c>
      <c r="C729" s="285" t="s">
        <v>1331</v>
      </c>
      <c r="D729" s="285" t="s">
        <v>1335</v>
      </c>
      <c r="E729" s="285" t="s">
        <v>112</v>
      </c>
      <c r="F729" s="172" t="s">
        <v>90</v>
      </c>
      <c r="G729" s="285" t="s">
        <v>90</v>
      </c>
      <c r="H729" s="285" t="s">
        <v>90</v>
      </c>
      <c r="I729" s="285" t="s">
        <v>90</v>
      </c>
      <c r="J729" s="285" t="s">
        <v>90</v>
      </c>
    </row>
    <row r="730" spans="2:10" s="28" customFormat="1" ht="15" hidden="1">
      <c r="B730" s="311" t="s">
        <v>1338</v>
      </c>
      <c r="C730" s="285" t="s">
        <v>1331</v>
      </c>
      <c r="D730" s="285" t="s">
        <v>1335</v>
      </c>
      <c r="E730" s="285" t="s">
        <v>112</v>
      </c>
      <c r="F730" s="172" t="s">
        <v>90</v>
      </c>
      <c r="G730" s="285" t="s">
        <v>90</v>
      </c>
      <c r="H730" s="285" t="s">
        <v>90</v>
      </c>
      <c r="I730" s="285" t="s">
        <v>90</v>
      </c>
      <c r="J730" s="285" t="s">
        <v>90</v>
      </c>
    </row>
    <row r="731" spans="2:10" s="28" customFormat="1" ht="15" hidden="1">
      <c r="B731" s="311" t="s">
        <v>1339</v>
      </c>
      <c r="C731" s="285" t="s">
        <v>1331</v>
      </c>
      <c r="D731" s="285" t="s">
        <v>1335</v>
      </c>
      <c r="E731" s="285" t="s">
        <v>112</v>
      </c>
      <c r="F731" s="172" t="s">
        <v>90</v>
      </c>
      <c r="G731" s="285" t="s">
        <v>90</v>
      </c>
      <c r="H731" s="285" t="s">
        <v>90</v>
      </c>
      <c r="I731" s="285" t="s">
        <v>90</v>
      </c>
      <c r="J731" s="285" t="s">
        <v>90</v>
      </c>
    </row>
    <row r="732" spans="2:10" s="28" customFormat="1" ht="15" hidden="1">
      <c r="B732" s="311" t="s">
        <v>1340</v>
      </c>
      <c r="C732" s="285" t="s">
        <v>1331</v>
      </c>
      <c r="D732" s="285" t="s">
        <v>1335</v>
      </c>
      <c r="E732" s="285" t="s">
        <v>112</v>
      </c>
      <c r="F732" s="172" t="s">
        <v>90</v>
      </c>
      <c r="G732" s="285" t="s">
        <v>90</v>
      </c>
      <c r="H732" s="285" t="s">
        <v>90</v>
      </c>
      <c r="I732" s="285" t="s">
        <v>90</v>
      </c>
      <c r="J732" s="285" t="s">
        <v>90</v>
      </c>
    </row>
    <row r="733" spans="2:10" s="28" customFormat="1" ht="15" hidden="1">
      <c r="B733" s="311" t="s">
        <v>1341</v>
      </c>
      <c r="C733" s="285" t="s">
        <v>1331</v>
      </c>
      <c r="D733" s="285" t="s">
        <v>1335</v>
      </c>
      <c r="E733" s="285" t="s">
        <v>112</v>
      </c>
      <c r="F733" s="172" t="s">
        <v>90</v>
      </c>
      <c r="G733" s="285" t="s">
        <v>90</v>
      </c>
      <c r="H733" s="285" t="s">
        <v>90</v>
      </c>
      <c r="I733" s="285" t="s">
        <v>90</v>
      </c>
      <c r="J733" s="285" t="s">
        <v>90</v>
      </c>
    </row>
    <row r="734" spans="2:10" s="28" customFormat="1" ht="15" hidden="1">
      <c r="B734" s="311" t="s">
        <v>1342</v>
      </c>
      <c r="C734" s="285" t="s">
        <v>1331</v>
      </c>
      <c r="D734" s="285" t="s">
        <v>1335</v>
      </c>
      <c r="E734" s="285" t="s">
        <v>112</v>
      </c>
      <c r="F734" s="172" t="s">
        <v>90</v>
      </c>
      <c r="G734" s="285" t="s">
        <v>90</v>
      </c>
      <c r="H734" s="285" t="s">
        <v>90</v>
      </c>
      <c r="I734" s="285" t="s">
        <v>90</v>
      </c>
      <c r="J734" s="285" t="s">
        <v>90</v>
      </c>
    </row>
    <row r="735" spans="2:10" s="28" customFormat="1" ht="15" hidden="1">
      <c r="B735" s="311" t="s">
        <v>1343</v>
      </c>
      <c r="C735" s="285" t="s">
        <v>1331</v>
      </c>
      <c r="D735" s="285" t="s">
        <v>1335</v>
      </c>
      <c r="E735" s="285" t="s">
        <v>112</v>
      </c>
      <c r="F735" s="172" t="s">
        <v>90</v>
      </c>
      <c r="G735" s="285" t="s">
        <v>90</v>
      </c>
      <c r="H735" s="285" t="s">
        <v>90</v>
      </c>
      <c r="I735" s="285" t="s">
        <v>90</v>
      </c>
      <c r="J735" s="285" t="s">
        <v>90</v>
      </c>
    </row>
    <row r="736" spans="2:10" s="28" customFormat="1" ht="15" hidden="1">
      <c r="B736" s="311" t="s">
        <v>1344</v>
      </c>
      <c r="C736" s="285" t="s">
        <v>1331</v>
      </c>
      <c r="D736" s="285" t="s">
        <v>1335</v>
      </c>
      <c r="E736" s="285" t="s">
        <v>112</v>
      </c>
      <c r="F736" s="172" t="s">
        <v>90</v>
      </c>
      <c r="G736" s="285" t="s">
        <v>90</v>
      </c>
      <c r="H736" s="285" t="s">
        <v>90</v>
      </c>
      <c r="I736" s="285" t="s">
        <v>90</v>
      </c>
      <c r="J736" s="285" t="s">
        <v>90</v>
      </c>
    </row>
    <row r="737" spans="2:10" s="28" customFormat="1" ht="15" hidden="1">
      <c r="B737" s="311" t="s">
        <v>1345</v>
      </c>
      <c r="C737" s="285" t="s">
        <v>1331</v>
      </c>
      <c r="D737" s="285" t="s">
        <v>1335</v>
      </c>
      <c r="E737" s="285" t="s">
        <v>112</v>
      </c>
      <c r="F737" s="172" t="s">
        <v>90</v>
      </c>
      <c r="G737" s="285" t="s">
        <v>90</v>
      </c>
      <c r="H737" s="285" t="s">
        <v>90</v>
      </c>
      <c r="I737" s="285" t="s">
        <v>90</v>
      </c>
      <c r="J737" s="285" t="s">
        <v>90</v>
      </c>
    </row>
    <row r="738" spans="2:10" s="28" customFormat="1" ht="15" hidden="1">
      <c r="B738" s="311" t="s">
        <v>1346</v>
      </c>
      <c r="C738" s="285" t="s">
        <v>1331</v>
      </c>
      <c r="D738" s="285" t="s">
        <v>1335</v>
      </c>
      <c r="E738" s="285" t="s">
        <v>112</v>
      </c>
      <c r="F738" s="172" t="s">
        <v>90</v>
      </c>
      <c r="G738" s="285" t="s">
        <v>90</v>
      </c>
      <c r="H738" s="285" t="s">
        <v>90</v>
      </c>
      <c r="I738" s="285" t="s">
        <v>90</v>
      </c>
      <c r="J738" s="285" t="s">
        <v>90</v>
      </c>
    </row>
    <row r="739" spans="2:10" s="28" customFormat="1" ht="15" hidden="1">
      <c r="B739" s="311" t="s">
        <v>1347</v>
      </c>
      <c r="C739" s="285" t="s">
        <v>1331</v>
      </c>
      <c r="D739" s="285" t="s">
        <v>1335</v>
      </c>
      <c r="E739" s="285" t="s">
        <v>112</v>
      </c>
      <c r="F739" s="172" t="s">
        <v>90</v>
      </c>
      <c r="G739" s="285" t="s">
        <v>90</v>
      </c>
      <c r="H739" s="285" t="s">
        <v>90</v>
      </c>
      <c r="I739" s="285" t="s">
        <v>90</v>
      </c>
      <c r="J739" s="285" t="s">
        <v>90</v>
      </c>
    </row>
    <row r="740" spans="2:10" s="28" customFormat="1" ht="15" hidden="1">
      <c r="B740" s="311" t="s">
        <v>1348</v>
      </c>
      <c r="C740" s="285" t="s">
        <v>1331</v>
      </c>
      <c r="D740" s="285" t="s">
        <v>1335</v>
      </c>
      <c r="E740" s="285" t="s">
        <v>112</v>
      </c>
      <c r="F740" s="172" t="s">
        <v>90</v>
      </c>
      <c r="G740" s="285" t="s">
        <v>90</v>
      </c>
      <c r="H740" s="285" t="s">
        <v>90</v>
      </c>
      <c r="I740" s="285" t="s">
        <v>90</v>
      </c>
      <c r="J740" s="285" t="s">
        <v>90</v>
      </c>
    </row>
    <row r="741" spans="2:10" s="28" customFormat="1" ht="15" hidden="1">
      <c r="B741" s="311" t="s">
        <v>1349</v>
      </c>
      <c r="C741" s="285" t="s">
        <v>1331</v>
      </c>
      <c r="D741" s="285" t="s">
        <v>1335</v>
      </c>
      <c r="E741" s="285" t="s">
        <v>112</v>
      </c>
      <c r="F741" s="172" t="s">
        <v>90</v>
      </c>
      <c r="G741" s="285" t="s">
        <v>90</v>
      </c>
      <c r="H741" s="285" t="s">
        <v>90</v>
      </c>
      <c r="I741" s="285" t="s">
        <v>90</v>
      </c>
      <c r="J741" s="285" t="s">
        <v>90</v>
      </c>
    </row>
    <row r="742" spans="2:10" s="28" customFormat="1" ht="15" hidden="1">
      <c r="B742" s="311" t="s">
        <v>1350</v>
      </c>
      <c r="C742" s="285" t="s">
        <v>1331</v>
      </c>
      <c r="D742" s="285" t="s">
        <v>1335</v>
      </c>
      <c r="E742" s="285" t="s">
        <v>112</v>
      </c>
      <c r="F742" s="172" t="s">
        <v>90</v>
      </c>
      <c r="G742" s="285" t="s">
        <v>90</v>
      </c>
      <c r="H742" s="285" t="s">
        <v>90</v>
      </c>
      <c r="I742" s="285" t="s">
        <v>90</v>
      </c>
      <c r="J742" s="285" t="s">
        <v>90</v>
      </c>
    </row>
    <row r="743" spans="2:10" s="28" customFormat="1" ht="15" hidden="1">
      <c r="B743" s="311" t="s">
        <v>1351</v>
      </c>
      <c r="C743" s="285" t="s">
        <v>1331</v>
      </c>
      <c r="D743" s="285" t="s">
        <v>1352</v>
      </c>
      <c r="E743" s="285" t="s">
        <v>112</v>
      </c>
      <c r="F743" s="172" t="s">
        <v>90</v>
      </c>
      <c r="G743" s="285" t="s">
        <v>90</v>
      </c>
      <c r="H743" s="285" t="s">
        <v>90</v>
      </c>
      <c r="I743" s="285" t="s">
        <v>90</v>
      </c>
      <c r="J743" s="285" t="s">
        <v>90</v>
      </c>
    </row>
    <row r="744" spans="2:10" s="28" customFormat="1" ht="15" hidden="1">
      <c r="B744" s="311" t="s">
        <v>1353</v>
      </c>
      <c r="C744" s="285" t="s">
        <v>1331</v>
      </c>
      <c r="D744" s="285" t="s">
        <v>387</v>
      </c>
      <c r="E744" s="285" t="s">
        <v>112</v>
      </c>
      <c r="F744" s="172" t="s">
        <v>90</v>
      </c>
      <c r="G744" s="285" t="s">
        <v>90</v>
      </c>
      <c r="H744" s="285" t="s">
        <v>90</v>
      </c>
      <c r="I744" s="285" t="s">
        <v>90</v>
      </c>
      <c r="J744" s="285" t="s">
        <v>90</v>
      </c>
    </row>
    <row r="745" spans="2:10" s="28" customFormat="1" ht="15" hidden="1">
      <c r="B745" s="311" t="s">
        <v>1354</v>
      </c>
      <c r="C745" s="285" t="s">
        <v>1331</v>
      </c>
      <c r="D745" s="285" t="s">
        <v>397</v>
      </c>
      <c r="E745" s="285" t="s">
        <v>112</v>
      </c>
      <c r="F745" s="172" t="s">
        <v>90</v>
      </c>
      <c r="G745" s="285" t="s">
        <v>90</v>
      </c>
      <c r="H745" s="285" t="s">
        <v>90</v>
      </c>
      <c r="I745" s="285" t="s">
        <v>90</v>
      </c>
      <c r="J745" s="285" t="s">
        <v>90</v>
      </c>
    </row>
    <row r="746" spans="2:10" s="28" customFormat="1" ht="15" hidden="1">
      <c r="B746" s="311" t="s">
        <v>1355</v>
      </c>
      <c r="C746" s="285" t="s">
        <v>1331</v>
      </c>
      <c r="D746" s="285" t="s">
        <v>397</v>
      </c>
      <c r="E746" s="285" t="s">
        <v>112</v>
      </c>
      <c r="F746" s="172" t="s">
        <v>90</v>
      </c>
      <c r="G746" s="285" t="s">
        <v>90</v>
      </c>
      <c r="H746" s="285" t="s">
        <v>90</v>
      </c>
      <c r="I746" s="285" t="s">
        <v>90</v>
      </c>
      <c r="J746" s="285" t="s">
        <v>90</v>
      </c>
    </row>
    <row r="747" spans="2:10" s="28" customFormat="1" ht="15" hidden="1">
      <c r="B747" s="311" t="s">
        <v>1356</v>
      </c>
      <c r="C747" s="285" t="s">
        <v>1331</v>
      </c>
      <c r="D747" s="285" t="s">
        <v>397</v>
      </c>
      <c r="E747" s="285" t="s">
        <v>112</v>
      </c>
      <c r="F747" s="172" t="s">
        <v>90</v>
      </c>
      <c r="G747" s="285" t="s">
        <v>90</v>
      </c>
      <c r="H747" s="285" t="s">
        <v>90</v>
      </c>
      <c r="I747" s="285" t="s">
        <v>90</v>
      </c>
      <c r="J747" s="285" t="s">
        <v>90</v>
      </c>
    </row>
    <row r="748" spans="2:10" s="28" customFormat="1" ht="15" hidden="1">
      <c r="B748" s="311" t="s">
        <v>1357</v>
      </c>
      <c r="C748" s="285" t="s">
        <v>1331</v>
      </c>
      <c r="D748" s="285" t="s">
        <v>397</v>
      </c>
      <c r="E748" s="285" t="s">
        <v>112</v>
      </c>
      <c r="F748" s="172" t="s">
        <v>90</v>
      </c>
      <c r="G748" s="285" t="s">
        <v>90</v>
      </c>
      <c r="H748" s="285" t="s">
        <v>90</v>
      </c>
      <c r="I748" s="285" t="s">
        <v>90</v>
      </c>
      <c r="J748" s="285" t="s">
        <v>90</v>
      </c>
    </row>
    <row r="749" spans="2:10" s="28" customFormat="1" ht="15" hidden="1">
      <c r="B749" s="311" t="s">
        <v>1358</v>
      </c>
      <c r="C749" s="285" t="s">
        <v>1331</v>
      </c>
      <c r="D749" s="285" t="s">
        <v>397</v>
      </c>
      <c r="E749" s="285" t="s">
        <v>112</v>
      </c>
      <c r="F749" s="172" t="s">
        <v>90</v>
      </c>
      <c r="G749" s="285" t="s">
        <v>90</v>
      </c>
      <c r="H749" s="285" t="s">
        <v>90</v>
      </c>
      <c r="I749" s="285" t="s">
        <v>90</v>
      </c>
      <c r="J749" s="285" t="s">
        <v>90</v>
      </c>
    </row>
    <row r="750" spans="2:10" s="28" customFormat="1" ht="15" hidden="1">
      <c r="B750" s="311">
        <v>106</v>
      </c>
      <c r="C750" s="285" t="s">
        <v>1331</v>
      </c>
      <c r="D750" s="285" t="s">
        <v>1359</v>
      </c>
      <c r="E750" s="285" t="s">
        <v>112</v>
      </c>
      <c r="F750" s="172" t="s">
        <v>90</v>
      </c>
      <c r="G750" s="285" t="s">
        <v>90</v>
      </c>
      <c r="H750" s="285" t="s">
        <v>90</v>
      </c>
      <c r="I750" s="285" t="s">
        <v>90</v>
      </c>
      <c r="J750" s="285" t="s">
        <v>90</v>
      </c>
    </row>
    <row r="751" spans="2:10" s="28" customFormat="1" ht="15" hidden="1">
      <c r="B751" s="311">
        <v>240</v>
      </c>
      <c r="C751" s="285" t="s">
        <v>1331</v>
      </c>
      <c r="D751" s="285" t="s">
        <v>1359</v>
      </c>
      <c r="E751" s="285" t="s">
        <v>112</v>
      </c>
      <c r="F751" s="172" t="s">
        <v>90</v>
      </c>
      <c r="G751" s="285" t="s">
        <v>90</v>
      </c>
      <c r="H751" s="285" t="s">
        <v>90</v>
      </c>
      <c r="I751" s="285" t="s">
        <v>90</v>
      </c>
      <c r="J751" s="285" t="s">
        <v>90</v>
      </c>
    </row>
    <row r="752" spans="2:10" s="28" customFormat="1" ht="15" hidden="1">
      <c r="B752" s="311">
        <v>435</v>
      </c>
      <c r="C752" s="285" t="s">
        <v>1331</v>
      </c>
      <c r="D752" s="285" t="s">
        <v>1359</v>
      </c>
      <c r="E752" s="285" t="s">
        <v>112</v>
      </c>
      <c r="F752" s="172" t="s">
        <v>90</v>
      </c>
      <c r="G752" s="285" t="s">
        <v>90</v>
      </c>
      <c r="H752" s="285" t="s">
        <v>90</v>
      </c>
      <c r="I752" s="285" t="s">
        <v>90</v>
      </c>
      <c r="J752" s="285" t="s">
        <v>90</v>
      </c>
    </row>
    <row r="753" spans="2:10" s="28" customFormat="1" ht="15" hidden="1">
      <c r="B753" s="311">
        <v>460</v>
      </c>
      <c r="C753" s="285" t="s">
        <v>1331</v>
      </c>
      <c r="D753" s="285" t="s">
        <v>1359</v>
      </c>
      <c r="E753" s="285" t="s">
        <v>112</v>
      </c>
      <c r="F753" s="172" t="s">
        <v>90</v>
      </c>
      <c r="G753" s="285" t="s">
        <v>90</v>
      </c>
      <c r="H753" s="285" t="s">
        <v>90</v>
      </c>
      <c r="I753" s="285" t="s">
        <v>90</v>
      </c>
      <c r="J753" s="285" t="s">
        <v>90</v>
      </c>
    </row>
    <row r="754" spans="2:10" s="28" customFormat="1" ht="15" hidden="1">
      <c r="B754" s="311">
        <v>465</v>
      </c>
      <c r="C754" s="285" t="s">
        <v>1331</v>
      </c>
      <c r="D754" s="285" t="s">
        <v>1359</v>
      </c>
      <c r="E754" s="285" t="s">
        <v>112</v>
      </c>
      <c r="F754" s="172" t="s">
        <v>90</v>
      </c>
      <c r="G754" s="285" t="s">
        <v>90</v>
      </c>
      <c r="H754" s="285" t="s">
        <v>90</v>
      </c>
      <c r="I754" s="285" t="s">
        <v>90</v>
      </c>
      <c r="J754" s="285" t="s">
        <v>90</v>
      </c>
    </row>
    <row r="755" spans="2:10" s="28" customFormat="1" ht="15" hidden="1">
      <c r="B755" s="311">
        <v>473</v>
      </c>
      <c r="C755" s="285" t="s">
        <v>1331</v>
      </c>
      <c r="D755" s="285" t="s">
        <v>1359</v>
      </c>
      <c r="E755" s="285" t="s">
        <v>112</v>
      </c>
      <c r="F755" s="172" t="s">
        <v>90</v>
      </c>
      <c r="G755" s="285" t="s">
        <v>90</v>
      </c>
      <c r="H755" s="285" t="s">
        <v>90</v>
      </c>
      <c r="I755" s="285" t="s">
        <v>90</v>
      </c>
      <c r="J755" s="285" t="s">
        <v>90</v>
      </c>
    </row>
    <row r="756" spans="2:10" s="28" customFormat="1" ht="15" hidden="1">
      <c r="B756" s="311">
        <v>526</v>
      </c>
      <c r="C756" s="285" t="s">
        <v>1331</v>
      </c>
      <c r="D756" s="285" t="s">
        <v>1359</v>
      </c>
      <c r="E756" s="285" t="s">
        <v>112</v>
      </c>
      <c r="F756" s="172" t="s">
        <v>90</v>
      </c>
      <c r="G756" s="285" t="s">
        <v>90</v>
      </c>
      <c r="H756" s="285" t="s">
        <v>90</v>
      </c>
      <c r="I756" s="285" t="s">
        <v>90</v>
      </c>
      <c r="J756" s="285" t="s">
        <v>90</v>
      </c>
    </row>
    <row r="757" spans="2:10" s="28" customFormat="1" ht="15" hidden="1">
      <c r="B757" s="311">
        <v>1601</v>
      </c>
      <c r="C757" s="285" t="s">
        <v>1331</v>
      </c>
      <c r="D757" s="285" t="s">
        <v>1359</v>
      </c>
      <c r="E757" s="285" t="s">
        <v>112</v>
      </c>
      <c r="F757" s="172" t="s">
        <v>90</v>
      </c>
      <c r="G757" s="285" t="s">
        <v>90</v>
      </c>
      <c r="H757" s="285" t="s">
        <v>90</v>
      </c>
      <c r="I757" s="285" t="s">
        <v>90</v>
      </c>
      <c r="J757" s="285" t="s">
        <v>90</v>
      </c>
    </row>
    <row r="758" spans="2:10" s="28" customFormat="1" ht="15" hidden="1">
      <c r="B758" s="311">
        <v>1602</v>
      </c>
      <c r="C758" s="285" t="s">
        <v>1331</v>
      </c>
      <c r="D758" s="285" t="s">
        <v>1359</v>
      </c>
      <c r="E758" s="285" t="s">
        <v>112</v>
      </c>
      <c r="F758" s="172" t="s">
        <v>90</v>
      </c>
      <c r="G758" s="285" t="s">
        <v>90</v>
      </c>
      <c r="H758" s="285" t="s">
        <v>90</v>
      </c>
      <c r="I758" s="285" t="s">
        <v>90</v>
      </c>
      <c r="J758" s="285" t="s">
        <v>90</v>
      </c>
    </row>
    <row r="759" spans="2:10" s="28" customFormat="1" ht="15" hidden="1">
      <c r="B759" s="311" t="s">
        <v>1360</v>
      </c>
      <c r="C759" s="285" t="s">
        <v>1331</v>
      </c>
      <c r="D759" s="285" t="s">
        <v>1359</v>
      </c>
      <c r="E759" s="285" t="s">
        <v>112</v>
      </c>
      <c r="F759" s="172" t="s">
        <v>90</v>
      </c>
      <c r="G759" s="285" t="s">
        <v>90</v>
      </c>
      <c r="H759" s="285" t="s">
        <v>90</v>
      </c>
      <c r="I759" s="285" t="s">
        <v>90</v>
      </c>
      <c r="J759" s="285" t="s">
        <v>90</v>
      </c>
    </row>
    <row r="760" spans="2:10" s="28" customFormat="1" ht="15" hidden="1">
      <c r="B760" s="311" t="s">
        <v>1361</v>
      </c>
      <c r="C760" s="285" t="s">
        <v>1331</v>
      </c>
      <c r="D760" s="285" t="s">
        <v>1359</v>
      </c>
      <c r="E760" s="285" t="s">
        <v>112</v>
      </c>
      <c r="F760" s="172" t="s">
        <v>90</v>
      </c>
      <c r="G760" s="285" t="s">
        <v>90</v>
      </c>
      <c r="H760" s="285" t="s">
        <v>90</v>
      </c>
      <c r="I760" s="285" t="s">
        <v>90</v>
      </c>
      <c r="J760" s="285" t="s">
        <v>90</v>
      </c>
    </row>
    <row r="761" spans="2:10" s="28" customFormat="1" ht="15" hidden="1">
      <c r="B761" s="311" t="s">
        <v>1362</v>
      </c>
      <c r="C761" s="285" t="s">
        <v>1331</v>
      </c>
      <c r="D761" s="285" t="s">
        <v>1359</v>
      </c>
      <c r="E761" s="285" t="s">
        <v>112</v>
      </c>
      <c r="F761" s="172" t="s">
        <v>90</v>
      </c>
      <c r="G761" s="285" t="s">
        <v>90</v>
      </c>
      <c r="H761" s="285" t="s">
        <v>90</v>
      </c>
      <c r="I761" s="285" t="s">
        <v>90</v>
      </c>
      <c r="J761" s="285" t="s">
        <v>90</v>
      </c>
    </row>
    <row r="762" spans="2:10" s="28" customFormat="1" ht="15" hidden="1">
      <c r="B762" s="311" t="s">
        <v>1363</v>
      </c>
      <c r="C762" s="285" t="s">
        <v>1331</v>
      </c>
      <c r="D762" s="285" t="s">
        <v>1359</v>
      </c>
      <c r="E762" s="285" t="s">
        <v>112</v>
      </c>
      <c r="F762" s="172" t="s">
        <v>90</v>
      </c>
      <c r="G762" s="285" t="s">
        <v>90</v>
      </c>
      <c r="H762" s="285" t="s">
        <v>90</v>
      </c>
      <c r="I762" s="285" t="s">
        <v>90</v>
      </c>
      <c r="J762" s="285" t="s">
        <v>90</v>
      </c>
    </row>
    <row r="763" spans="2:10" s="28" customFormat="1" ht="15" hidden="1">
      <c r="B763" s="311" t="s">
        <v>1364</v>
      </c>
      <c r="C763" s="285" t="s">
        <v>1331</v>
      </c>
      <c r="D763" s="285" t="s">
        <v>1359</v>
      </c>
      <c r="E763" s="285" t="s">
        <v>112</v>
      </c>
      <c r="F763" s="172" t="s">
        <v>90</v>
      </c>
      <c r="G763" s="285" t="s">
        <v>90</v>
      </c>
      <c r="H763" s="285" t="s">
        <v>90</v>
      </c>
      <c r="I763" s="285" t="s">
        <v>90</v>
      </c>
      <c r="J763" s="285" t="s">
        <v>90</v>
      </c>
    </row>
    <row r="764" spans="2:10" s="28" customFormat="1" ht="15" hidden="1">
      <c r="B764" s="311" t="s">
        <v>1365</v>
      </c>
      <c r="C764" s="285" t="s">
        <v>1331</v>
      </c>
      <c r="D764" s="285" t="s">
        <v>471</v>
      </c>
      <c r="E764" s="285" t="s">
        <v>112</v>
      </c>
      <c r="F764" s="172" t="s">
        <v>90</v>
      </c>
      <c r="G764" s="285" t="s">
        <v>90</v>
      </c>
      <c r="H764" s="285" t="s">
        <v>90</v>
      </c>
      <c r="I764" s="285" t="s">
        <v>90</v>
      </c>
      <c r="J764" s="285" t="s">
        <v>90</v>
      </c>
    </row>
    <row r="765" spans="2:10" s="28" customFormat="1" ht="15" hidden="1">
      <c r="B765" s="311" t="s">
        <v>1366</v>
      </c>
      <c r="C765" s="285" t="s">
        <v>1331</v>
      </c>
      <c r="D765" s="285" t="s">
        <v>1367</v>
      </c>
      <c r="E765" s="285" t="s">
        <v>112</v>
      </c>
      <c r="F765" s="172" t="s">
        <v>90</v>
      </c>
      <c r="G765" s="285" t="s">
        <v>90</v>
      </c>
      <c r="H765" s="285" t="s">
        <v>90</v>
      </c>
      <c r="I765" s="285" t="s">
        <v>90</v>
      </c>
      <c r="J765" s="285" t="s">
        <v>90</v>
      </c>
    </row>
    <row r="766" spans="2:10" s="28" customFormat="1" ht="15" hidden="1">
      <c r="B766" s="311" t="s">
        <v>1368</v>
      </c>
      <c r="C766" s="285" t="s">
        <v>1331</v>
      </c>
      <c r="D766" s="285" t="s">
        <v>1369</v>
      </c>
      <c r="E766" s="285" t="s">
        <v>112</v>
      </c>
      <c r="F766" s="172" t="s">
        <v>90</v>
      </c>
      <c r="G766" s="285" t="s">
        <v>90</v>
      </c>
      <c r="H766" s="285" t="s">
        <v>90</v>
      </c>
      <c r="I766" s="285" t="s">
        <v>90</v>
      </c>
      <c r="J766" s="285" t="s">
        <v>90</v>
      </c>
    </row>
    <row r="767" spans="2:10" s="28" customFormat="1" ht="15" hidden="1">
      <c r="B767" s="311" t="s">
        <v>1370</v>
      </c>
      <c r="C767" s="285" t="s">
        <v>1331</v>
      </c>
      <c r="D767" s="285" t="s">
        <v>1371</v>
      </c>
      <c r="E767" s="285" t="s">
        <v>112</v>
      </c>
      <c r="F767" s="172" t="s">
        <v>90</v>
      </c>
      <c r="G767" s="285" t="s">
        <v>90</v>
      </c>
      <c r="H767" s="285" t="s">
        <v>90</v>
      </c>
      <c r="I767" s="285" t="s">
        <v>90</v>
      </c>
      <c r="J767" s="285" t="s">
        <v>90</v>
      </c>
    </row>
    <row r="768" spans="2:10" s="28" customFormat="1" ht="15" hidden="1">
      <c r="B768" s="311" t="s">
        <v>1372</v>
      </c>
      <c r="C768" s="285" t="s">
        <v>1331</v>
      </c>
      <c r="D768" s="285" t="s">
        <v>1371</v>
      </c>
      <c r="E768" s="285" t="s">
        <v>112</v>
      </c>
      <c r="F768" s="172" t="s">
        <v>90</v>
      </c>
      <c r="G768" s="285" t="s">
        <v>90</v>
      </c>
      <c r="H768" s="285" t="s">
        <v>90</v>
      </c>
      <c r="I768" s="285" t="s">
        <v>90</v>
      </c>
      <c r="J768" s="285" t="s">
        <v>90</v>
      </c>
    </row>
    <row r="769" spans="2:10" s="28" customFormat="1" ht="15" hidden="1">
      <c r="B769" s="311" t="s">
        <v>1373</v>
      </c>
      <c r="C769" s="285" t="s">
        <v>1331</v>
      </c>
      <c r="D769" s="285" t="s">
        <v>1371</v>
      </c>
      <c r="E769" s="285" t="s">
        <v>112</v>
      </c>
      <c r="F769" s="172" t="s">
        <v>90</v>
      </c>
      <c r="G769" s="285" t="s">
        <v>90</v>
      </c>
      <c r="H769" s="285" t="s">
        <v>90</v>
      </c>
      <c r="I769" s="285" t="s">
        <v>90</v>
      </c>
      <c r="J769" s="285" t="s">
        <v>90</v>
      </c>
    </row>
    <row r="770" spans="2:10" s="28" customFormat="1" ht="15" hidden="1">
      <c r="B770" s="311" t="s">
        <v>1374</v>
      </c>
      <c r="C770" s="285" t="s">
        <v>1331</v>
      </c>
      <c r="D770" s="285" t="s">
        <v>1371</v>
      </c>
      <c r="E770" s="285" t="s">
        <v>112</v>
      </c>
      <c r="F770" s="172" t="s">
        <v>90</v>
      </c>
      <c r="G770" s="285" t="s">
        <v>90</v>
      </c>
      <c r="H770" s="285" t="s">
        <v>90</v>
      </c>
      <c r="I770" s="285" t="s">
        <v>90</v>
      </c>
      <c r="J770" s="285" t="s">
        <v>90</v>
      </c>
    </row>
    <row r="771" spans="2:10" s="28" customFormat="1" ht="15" hidden="1">
      <c r="B771" s="311" t="s">
        <v>1375</v>
      </c>
      <c r="C771" s="285" t="s">
        <v>1331</v>
      </c>
      <c r="D771" s="285" t="s">
        <v>1371</v>
      </c>
      <c r="E771" s="285" t="s">
        <v>112</v>
      </c>
      <c r="F771" s="172" t="s">
        <v>90</v>
      </c>
      <c r="G771" s="285" t="s">
        <v>90</v>
      </c>
      <c r="H771" s="285" t="s">
        <v>90</v>
      </c>
      <c r="I771" s="285" t="s">
        <v>90</v>
      </c>
      <c r="J771" s="285" t="s">
        <v>90</v>
      </c>
    </row>
    <row r="772" spans="2:10" s="28" customFormat="1" ht="15" hidden="1">
      <c r="B772" s="311" t="s">
        <v>1376</v>
      </c>
      <c r="C772" s="285" t="s">
        <v>1331</v>
      </c>
      <c r="D772" s="285" t="s">
        <v>1371</v>
      </c>
      <c r="E772" s="285" t="s">
        <v>112</v>
      </c>
      <c r="F772" s="172" t="s">
        <v>90</v>
      </c>
      <c r="G772" s="285" t="s">
        <v>90</v>
      </c>
      <c r="H772" s="285" t="s">
        <v>90</v>
      </c>
      <c r="I772" s="285" t="s">
        <v>90</v>
      </c>
      <c r="J772" s="285" t="s">
        <v>90</v>
      </c>
    </row>
    <row r="773" spans="2:10" s="28" customFormat="1" ht="15" hidden="1">
      <c r="B773" s="311" t="s">
        <v>1377</v>
      </c>
      <c r="C773" s="285" t="s">
        <v>1331</v>
      </c>
      <c r="D773" s="285" t="s">
        <v>1371</v>
      </c>
      <c r="E773" s="285" t="s">
        <v>112</v>
      </c>
      <c r="F773" s="172" t="s">
        <v>90</v>
      </c>
      <c r="G773" s="285" t="s">
        <v>90</v>
      </c>
      <c r="H773" s="285" t="s">
        <v>90</v>
      </c>
      <c r="I773" s="285" t="s">
        <v>90</v>
      </c>
      <c r="J773" s="285" t="s">
        <v>90</v>
      </c>
    </row>
    <row r="774" spans="2:10" s="28" customFormat="1" ht="15" hidden="1">
      <c r="B774" s="311" t="s">
        <v>1378</v>
      </c>
      <c r="C774" s="285" t="s">
        <v>1331</v>
      </c>
      <c r="D774" s="285" t="s">
        <v>1371</v>
      </c>
      <c r="E774" s="285" t="s">
        <v>112</v>
      </c>
      <c r="F774" s="172" t="s">
        <v>90</v>
      </c>
      <c r="G774" s="285" t="s">
        <v>90</v>
      </c>
      <c r="H774" s="285" t="s">
        <v>90</v>
      </c>
      <c r="I774" s="285" t="s">
        <v>90</v>
      </c>
      <c r="J774" s="285" t="s">
        <v>90</v>
      </c>
    </row>
    <row r="775" spans="2:10" s="28" customFormat="1" ht="15" hidden="1">
      <c r="B775" s="311" t="s">
        <v>1379</v>
      </c>
      <c r="C775" s="285" t="s">
        <v>1331</v>
      </c>
      <c r="D775" s="285" t="s">
        <v>1371</v>
      </c>
      <c r="E775" s="285" t="s">
        <v>112</v>
      </c>
      <c r="F775" s="172" t="s">
        <v>90</v>
      </c>
      <c r="G775" s="285" t="s">
        <v>90</v>
      </c>
      <c r="H775" s="285" t="s">
        <v>90</v>
      </c>
      <c r="I775" s="285" t="s">
        <v>90</v>
      </c>
      <c r="J775" s="285" t="s">
        <v>90</v>
      </c>
    </row>
    <row r="776" spans="2:10" s="28" customFormat="1" ht="15" hidden="1">
      <c r="B776" s="311" t="s">
        <v>1380</v>
      </c>
      <c r="C776" s="285" t="s">
        <v>1331</v>
      </c>
      <c r="D776" s="285" t="s">
        <v>1371</v>
      </c>
      <c r="E776" s="285" t="s">
        <v>112</v>
      </c>
      <c r="F776" s="172" t="s">
        <v>90</v>
      </c>
      <c r="G776" s="285" t="s">
        <v>90</v>
      </c>
      <c r="H776" s="285" t="s">
        <v>90</v>
      </c>
      <c r="I776" s="285" t="s">
        <v>90</v>
      </c>
      <c r="J776" s="285" t="s">
        <v>90</v>
      </c>
    </row>
    <row r="777" spans="2:10" s="28" customFormat="1" ht="15" hidden="1">
      <c r="B777" s="311" t="s">
        <v>1381</v>
      </c>
      <c r="C777" s="285" t="s">
        <v>1331</v>
      </c>
      <c r="D777" s="285" t="s">
        <v>1371</v>
      </c>
      <c r="E777" s="285" t="s">
        <v>112</v>
      </c>
      <c r="F777" s="172" t="s">
        <v>90</v>
      </c>
      <c r="G777" s="285" t="s">
        <v>90</v>
      </c>
      <c r="H777" s="285" t="s">
        <v>90</v>
      </c>
      <c r="I777" s="285" t="s">
        <v>90</v>
      </c>
      <c r="J777" s="285" t="s">
        <v>90</v>
      </c>
    </row>
    <row r="778" spans="2:10" s="28" customFormat="1" ht="15" hidden="1">
      <c r="B778" s="311" t="s">
        <v>1382</v>
      </c>
      <c r="C778" s="285" t="s">
        <v>1331</v>
      </c>
      <c r="D778" s="285" t="s">
        <v>1371</v>
      </c>
      <c r="E778" s="285" t="s">
        <v>112</v>
      </c>
      <c r="F778" s="172" t="s">
        <v>90</v>
      </c>
      <c r="G778" s="285" t="s">
        <v>90</v>
      </c>
      <c r="H778" s="285" t="s">
        <v>90</v>
      </c>
      <c r="I778" s="285" t="s">
        <v>90</v>
      </c>
      <c r="J778" s="285" t="s">
        <v>90</v>
      </c>
    </row>
    <row r="779" spans="2:10" s="28" customFormat="1" ht="15" hidden="1">
      <c r="B779" s="311" t="s">
        <v>1383</v>
      </c>
      <c r="C779" s="285" t="s">
        <v>1331</v>
      </c>
      <c r="D779" s="285" t="s">
        <v>1371</v>
      </c>
      <c r="E779" s="285" t="s">
        <v>112</v>
      </c>
      <c r="F779" s="172" t="s">
        <v>90</v>
      </c>
      <c r="G779" s="285" t="s">
        <v>90</v>
      </c>
      <c r="H779" s="285" t="s">
        <v>90</v>
      </c>
      <c r="I779" s="285" t="s">
        <v>90</v>
      </c>
      <c r="J779" s="285" t="s">
        <v>90</v>
      </c>
    </row>
    <row r="780" spans="2:10" s="28" customFormat="1" ht="15" hidden="1">
      <c r="B780" s="311" t="s">
        <v>1384</v>
      </c>
      <c r="C780" s="285" t="s">
        <v>1331</v>
      </c>
      <c r="D780" s="285" t="s">
        <v>1371</v>
      </c>
      <c r="E780" s="285" t="s">
        <v>112</v>
      </c>
      <c r="F780" s="172" t="s">
        <v>90</v>
      </c>
      <c r="G780" s="285" t="s">
        <v>90</v>
      </c>
      <c r="H780" s="285" t="s">
        <v>90</v>
      </c>
      <c r="I780" s="285" t="s">
        <v>90</v>
      </c>
      <c r="J780" s="285" t="s">
        <v>90</v>
      </c>
    </row>
    <row r="781" spans="2:10" s="28" customFormat="1" ht="15" hidden="1">
      <c r="B781" s="311" t="s">
        <v>1385</v>
      </c>
      <c r="C781" s="285" t="s">
        <v>1331</v>
      </c>
      <c r="D781" s="285" t="s">
        <v>1371</v>
      </c>
      <c r="E781" s="285" t="s">
        <v>112</v>
      </c>
      <c r="F781" s="172" t="s">
        <v>90</v>
      </c>
      <c r="G781" s="285" t="s">
        <v>90</v>
      </c>
      <c r="H781" s="285" t="s">
        <v>90</v>
      </c>
      <c r="I781" s="285" t="s">
        <v>90</v>
      </c>
      <c r="J781" s="285" t="s">
        <v>90</v>
      </c>
    </row>
    <row r="782" spans="2:10" s="28" customFormat="1" ht="15" hidden="1">
      <c r="B782" s="311" t="s">
        <v>1386</v>
      </c>
      <c r="C782" s="285" t="s">
        <v>1331</v>
      </c>
      <c r="D782" s="285" t="s">
        <v>1371</v>
      </c>
      <c r="E782" s="285" t="s">
        <v>112</v>
      </c>
      <c r="F782" s="172" t="s">
        <v>90</v>
      </c>
      <c r="G782" s="285" t="s">
        <v>90</v>
      </c>
      <c r="H782" s="285" t="s">
        <v>90</v>
      </c>
      <c r="I782" s="285" t="s">
        <v>90</v>
      </c>
      <c r="J782" s="285" t="s">
        <v>90</v>
      </c>
    </row>
    <row r="783" spans="2:10" s="28" customFormat="1" ht="15" hidden="1">
      <c r="B783" s="311" t="s">
        <v>1387</v>
      </c>
      <c r="C783" s="285" t="s">
        <v>1331</v>
      </c>
      <c r="D783" s="285" t="s">
        <v>1371</v>
      </c>
      <c r="E783" s="285" t="s">
        <v>112</v>
      </c>
      <c r="F783" s="172" t="s">
        <v>90</v>
      </c>
      <c r="G783" s="285" t="s">
        <v>90</v>
      </c>
      <c r="H783" s="285" t="s">
        <v>90</v>
      </c>
      <c r="I783" s="285" t="s">
        <v>90</v>
      </c>
      <c r="J783" s="285" t="s">
        <v>90</v>
      </c>
    </row>
    <row r="784" spans="2:10" s="28" customFormat="1" ht="15" hidden="1">
      <c r="B784" s="311" t="s">
        <v>1388</v>
      </c>
      <c r="C784" s="285" t="s">
        <v>1331</v>
      </c>
      <c r="D784" s="285" t="s">
        <v>1371</v>
      </c>
      <c r="E784" s="285" t="s">
        <v>112</v>
      </c>
      <c r="F784" s="172" t="s">
        <v>90</v>
      </c>
      <c r="G784" s="285" t="s">
        <v>90</v>
      </c>
      <c r="H784" s="285" t="s">
        <v>90</v>
      </c>
      <c r="I784" s="285" t="s">
        <v>90</v>
      </c>
      <c r="J784" s="285" t="s">
        <v>90</v>
      </c>
    </row>
    <row r="785" spans="2:10" s="28" customFormat="1" ht="15" hidden="1">
      <c r="B785" s="311" t="s">
        <v>1389</v>
      </c>
      <c r="C785" s="285" t="s">
        <v>1331</v>
      </c>
      <c r="D785" s="285" t="s">
        <v>1371</v>
      </c>
      <c r="E785" s="285" t="s">
        <v>112</v>
      </c>
      <c r="F785" s="172" t="s">
        <v>90</v>
      </c>
      <c r="G785" s="285" t="s">
        <v>90</v>
      </c>
      <c r="H785" s="285" t="s">
        <v>90</v>
      </c>
      <c r="I785" s="285" t="s">
        <v>90</v>
      </c>
      <c r="J785" s="285" t="s">
        <v>90</v>
      </c>
    </row>
    <row r="786" spans="2:10" s="28" customFormat="1" ht="15" hidden="1">
      <c r="B786" s="311" t="s">
        <v>1390</v>
      </c>
      <c r="C786" s="285" t="s">
        <v>1331</v>
      </c>
      <c r="D786" s="285" t="s">
        <v>1371</v>
      </c>
      <c r="E786" s="285" t="s">
        <v>112</v>
      </c>
      <c r="F786" s="172" t="s">
        <v>90</v>
      </c>
      <c r="G786" s="285" t="s">
        <v>90</v>
      </c>
      <c r="H786" s="285" t="s">
        <v>90</v>
      </c>
      <c r="I786" s="285" t="s">
        <v>90</v>
      </c>
      <c r="J786" s="285" t="s">
        <v>90</v>
      </c>
    </row>
    <row r="787" spans="2:10" s="28" customFormat="1" ht="15" hidden="1">
      <c r="B787" s="311" t="s">
        <v>1391</v>
      </c>
      <c r="C787" s="285" t="s">
        <v>1331</v>
      </c>
      <c r="D787" s="285" t="s">
        <v>1371</v>
      </c>
      <c r="E787" s="285" t="s">
        <v>112</v>
      </c>
      <c r="F787" s="172" t="s">
        <v>90</v>
      </c>
      <c r="G787" s="285" t="s">
        <v>90</v>
      </c>
      <c r="H787" s="285" t="s">
        <v>90</v>
      </c>
      <c r="I787" s="285" t="s">
        <v>90</v>
      </c>
      <c r="J787" s="285" t="s">
        <v>90</v>
      </c>
    </row>
    <row r="788" spans="2:10" s="28" customFormat="1" ht="15" hidden="1">
      <c r="B788" s="311" t="s">
        <v>1392</v>
      </c>
      <c r="C788" s="285" t="s">
        <v>1331</v>
      </c>
      <c r="D788" s="285" t="s">
        <v>491</v>
      </c>
      <c r="E788" s="285" t="s">
        <v>112</v>
      </c>
      <c r="F788" s="172" t="s">
        <v>90</v>
      </c>
      <c r="G788" s="285" t="s">
        <v>90</v>
      </c>
      <c r="H788" s="285" t="s">
        <v>90</v>
      </c>
      <c r="I788" s="285" t="s">
        <v>90</v>
      </c>
      <c r="J788" s="285" t="s">
        <v>90</v>
      </c>
    </row>
    <row r="789" spans="2:10" s="28" customFormat="1" ht="15" hidden="1">
      <c r="B789" s="311">
        <v>1520</v>
      </c>
      <c r="C789" s="285" t="s">
        <v>1331</v>
      </c>
      <c r="D789" s="285" t="s">
        <v>494</v>
      </c>
      <c r="E789" s="285" t="s">
        <v>112</v>
      </c>
      <c r="F789" s="172" t="s">
        <v>90</v>
      </c>
      <c r="G789" s="285" t="s">
        <v>90</v>
      </c>
      <c r="H789" s="285" t="s">
        <v>90</v>
      </c>
      <c r="I789" s="285" t="s">
        <v>90</v>
      </c>
      <c r="J789" s="285" t="s">
        <v>90</v>
      </c>
    </row>
    <row r="790" spans="2:10" s="28" customFormat="1" ht="15" hidden="1">
      <c r="B790" s="311">
        <v>8777</v>
      </c>
      <c r="C790" s="285" t="s">
        <v>1331</v>
      </c>
      <c r="D790" s="285" t="s">
        <v>494</v>
      </c>
      <c r="E790" s="285" t="s">
        <v>112</v>
      </c>
      <c r="F790" s="172" t="s">
        <v>90</v>
      </c>
      <c r="G790" s="285" t="s">
        <v>90</v>
      </c>
      <c r="H790" s="285" t="s">
        <v>90</v>
      </c>
      <c r="I790" s="285" t="s">
        <v>90</v>
      </c>
      <c r="J790" s="285" t="s">
        <v>90</v>
      </c>
    </row>
    <row r="791" spans="2:10" s="28" customFormat="1" ht="15" hidden="1">
      <c r="B791" s="311">
        <v>1015618</v>
      </c>
      <c r="C791" s="285" t="s">
        <v>1331</v>
      </c>
      <c r="D791" s="285" t="s">
        <v>494</v>
      </c>
      <c r="E791" s="285" t="s">
        <v>112</v>
      </c>
      <c r="F791" s="172" t="s">
        <v>90</v>
      </c>
      <c r="G791" s="285" t="s">
        <v>90</v>
      </c>
      <c r="H791" s="285" t="s">
        <v>90</v>
      </c>
      <c r="I791" s="285" t="s">
        <v>90</v>
      </c>
      <c r="J791" s="285" t="s">
        <v>90</v>
      </c>
    </row>
    <row r="792" spans="2:10" s="28" customFormat="1" ht="15" hidden="1">
      <c r="B792" s="311">
        <v>1015725</v>
      </c>
      <c r="C792" s="285" t="s">
        <v>1331</v>
      </c>
      <c r="D792" s="285" t="s">
        <v>494</v>
      </c>
      <c r="E792" s="285" t="s">
        <v>112</v>
      </c>
      <c r="F792" s="172" t="s">
        <v>90</v>
      </c>
      <c r="G792" s="285" t="s">
        <v>90</v>
      </c>
      <c r="H792" s="285" t="s">
        <v>90</v>
      </c>
      <c r="I792" s="285" t="s">
        <v>90</v>
      </c>
      <c r="J792" s="285" t="s">
        <v>90</v>
      </c>
    </row>
    <row r="793" spans="2:10" s="28" customFormat="1" ht="15" hidden="1">
      <c r="B793" s="311">
        <v>1015726</v>
      </c>
      <c r="C793" s="285" t="s">
        <v>1331</v>
      </c>
      <c r="D793" s="285" t="s">
        <v>494</v>
      </c>
      <c r="E793" s="285" t="s">
        <v>112</v>
      </c>
      <c r="F793" s="172" t="s">
        <v>90</v>
      </c>
      <c r="G793" s="285" t="s">
        <v>90</v>
      </c>
      <c r="H793" s="285" t="s">
        <v>90</v>
      </c>
      <c r="I793" s="285" t="s">
        <v>90</v>
      </c>
      <c r="J793" s="285" t="s">
        <v>90</v>
      </c>
    </row>
    <row r="794" spans="2:10" s="28" customFormat="1" ht="15" hidden="1">
      <c r="B794" s="311" t="s">
        <v>1393</v>
      </c>
      <c r="C794" s="285" t="s">
        <v>1331</v>
      </c>
      <c r="D794" s="285" t="s">
        <v>1394</v>
      </c>
      <c r="E794" s="285" t="s">
        <v>112</v>
      </c>
      <c r="F794" s="172" t="s">
        <v>90</v>
      </c>
      <c r="G794" s="285" t="s">
        <v>90</v>
      </c>
      <c r="H794" s="285" t="s">
        <v>90</v>
      </c>
      <c r="I794" s="285" t="s">
        <v>90</v>
      </c>
      <c r="J794" s="285" t="s">
        <v>90</v>
      </c>
    </row>
    <row r="795" spans="2:10" s="28" customFormat="1" ht="15" hidden="1">
      <c r="B795" s="311" t="s">
        <v>1395</v>
      </c>
      <c r="C795" s="285" t="s">
        <v>1331</v>
      </c>
      <c r="D795" s="285" t="s">
        <v>1394</v>
      </c>
      <c r="E795" s="285" t="s">
        <v>112</v>
      </c>
      <c r="F795" s="172" t="s">
        <v>90</v>
      </c>
      <c r="G795" s="285" t="s">
        <v>90</v>
      </c>
      <c r="H795" s="285" t="s">
        <v>90</v>
      </c>
      <c r="I795" s="285" t="s">
        <v>90</v>
      </c>
      <c r="J795" s="285" t="s">
        <v>90</v>
      </c>
    </row>
    <row r="796" spans="2:10" s="28" customFormat="1" ht="15" hidden="1">
      <c r="B796" s="311" t="s">
        <v>1396</v>
      </c>
      <c r="C796" s="285" t="s">
        <v>1331</v>
      </c>
      <c r="D796" s="285" t="s">
        <v>1394</v>
      </c>
      <c r="E796" s="285" t="s">
        <v>112</v>
      </c>
      <c r="F796" s="172" t="s">
        <v>90</v>
      </c>
      <c r="G796" s="285" t="s">
        <v>90</v>
      </c>
      <c r="H796" s="285" t="s">
        <v>90</v>
      </c>
      <c r="I796" s="285" t="s">
        <v>90</v>
      </c>
      <c r="J796" s="285" t="s">
        <v>90</v>
      </c>
    </row>
    <row r="797" spans="2:10" s="28" customFormat="1" ht="15" hidden="1">
      <c r="B797" s="311" t="s">
        <v>1397</v>
      </c>
      <c r="C797" s="285" t="s">
        <v>1331</v>
      </c>
      <c r="D797" s="285" t="s">
        <v>1398</v>
      </c>
      <c r="E797" s="285" t="s">
        <v>112</v>
      </c>
      <c r="F797" s="172" t="s">
        <v>90</v>
      </c>
      <c r="G797" s="285" t="s">
        <v>90</v>
      </c>
      <c r="H797" s="285" t="s">
        <v>90</v>
      </c>
      <c r="I797" s="285" t="s">
        <v>90</v>
      </c>
      <c r="J797" s="285" t="s">
        <v>90</v>
      </c>
    </row>
    <row r="798" spans="2:10" ht="15">
      <c r="B798" s="130"/>
      <c r="C798" s="130"/>
      <c r="D798" s="130"/>
      <c r="E798" s="130"/>
      <c r="F798" s="170"/>
      <c r="G798" s="170"/>
      <c r="H798" s="170"/>
      <c r="I798" s="170"/>
      <c r="J798" s="170"/>
    </row>
    <row r="799" spans="2:10" s="28" customFormat="1" ht="15.6" thickBot="1">
      <c r="B799" s="341" t="s">
        <v>32</v>
      </c>
      <c r="C799" s="342"/>
      <c r="D799" s="342"/>
      <c r="E799" s="342"/>
      <c r="F799" s="342"/>
      <c r="G799" s="342"/>
      <c r="H799" s="342"/>
      <c r="I799" s="342"/>
      <c r="J799" s="342"/>
    </row>
    <row r="800" spans="2:10" s="28" customFormat="1" ht="15">
      <c r="B800" s="343" t="s">
        <v>33</v>
      </c>
      <c r="C800" s="344"/>
      <c r="D800" s="344"/>
      <c r="E800" s="344"/>
      <c r="F800" s="344"/>
      <c r="G800" s="344"/>
      <c r="H800" s="344"/>
      <c r="I800" s="344"/>
      <c r="J800" s="344"/>
    </row>
    <row r="801" spans="2:10" ht="15.6" thickBot="1">
      <c r="B801" s="130"/>
      <c r="C801" s="130"/>
      <c r="D801" s="130"/>
      <c r="E801" s="130"/>
      <c r="F801" s="170"/>
      <c r="G801" s="170"/>
      <c r="H801" s="170"/>
      <c r="I801" s="170"/>
      <c r="J801" s="170"/>
    </row>
    <row r="802" spans="2:10" ht="15">
      <c r="B802" s="338" t="s">
        <v>34</v>
      </c>
      <c r="C802" s="338"/>
      <c r="D802" s="338"/>
      <c r="E802" s="338"/>
      <c r="F802" s="338"/>
      <c r="G802" s="338"/>
      <c r="H802" s="338"/>
      <c r="I802" s="338"/>
      <c r="J802" s="338"/>
    </row>
    <row r="803" spans="2:10" ht="16.5" customHeight="1">
      <c r="B803" s="320" t="s">
        <v>35</v>
      </c>
      <c r="C803" s="320"/>
      <c r="D803" s="320"/>
      <c r="E803" s="320"/>
      <c r="F803" s="320"/>
      <c r="G803" s="320"/>
      <c r="H803" s="320"/>
      <c r="I803" s="320"/>
      <c r="J803" s="320"/>
    </row>
    <row r="804" spans="2:10" ht="15">
      <c r="B804" s="331" t="s">
        <v>37</v>
      </c>
      <c r="C804" s="331"/>
      <c r="D804" s="331"/>
      <c r="E804" s="331"/>
      <c r="F804" s="331"/>
      <c r="G804" s="331"/>
      <c r="H804" s="331"/>
      <c r="I804" s="331"/>
      <c r="J804" s="331"/>
    </row>
    <row r="805" spans="2:10" ht="15">
      <c r="B805" s="347"/>
      <c r="C805" s="347"/>
      <c r="D805" s="347"/>
      <c r="E805" s="347"/>
      <c r="F805" s="347"/>
      <c r="G805" s="347"/>
      <c r="H805" s="347"/>
      <c r="I805" s="347"/>
      <c r="J805" s="347"/>
    </row>
    <row r="806" spans="2:10" ht="15">
      <c r="B806" s="170"/>
      <c r="C806" s="170"/>
      <c r="D806" s="170"/>
      <c r="E806" s="170"/>
      <c r="F806" s="170"/>
      <c r="G806" s="170"/>
      <c r="H806" s="170"/>
      <c r="I806" s="170"/>
      <c r="J806" s="170"/>
    </row>
    <row r="807" spans="2:10" ht="15">
      <c r="B807" s="170"/>
      <c r="C807" s="170"/>
      <c r="D807" s="170"/>
      <c r="E807" s="170"/>
      <c r="F807" s="170"/>
      <c r="G807" s="170"/>
      <c r="H807" s="170"/>
      <c r="I807" s="170"/>
      <c r="J807" s="170"/>
    </row>
    <row r="808" spans="2:10" ht="15">
      <c r="B808" s="170"/>
      <c r="C808" s="170"/>
      <c r="D808" s="170"/>
      <c r="E808" s="170"/>
      <c r="F808" s="170"/>
      <c r="G808" s="170"/>
      <c r="H808" s="170"/>
      <c r="I808" s="170"/>
      <c r="J808" s="170"/>
    </row>
    <row r="809" spans="2:10" ht="15">
      <c r="B809" s="170"/>
      <c r="C809" s="170"/>
      <c r="D809" s="170"/>
      <c r="E809" s="170"/>
      <c r="F809" s="170"/>
      <c r="G809" s="170"/>
      <c r="H809" s="170"/>
      <c r="I809" s="170"/>
      <c r="J809" s="170"/>
    </row>
    <row r="810" spans="2:10" s="28" customFormat="1" ht="15">
      <c r="B810" s="170"/>
      <c r="C810" s="170"/>
      <c r="D810" s="170"/>
      <c r="E810" s="170"/>
    </row>
    <row r="811" spans="2:10" ht="15">
      <c r="B811" s="170"/>
      <c r="C811" s="170"/>
      <c r="D811" s="170"/>
      <c r="E811" s="170"/>
      <c r="F811" s="170"/>
      <c r="G811" s="170"/>
      <c r="H811" s="170"/>
      <c r="I811" s="170"/>
      <c r="J811" s="170"/>
    </row>
    <row r="812" spans="2:10" ht="15">
      <c r="B812" s="170"/>
      <c r="C812" s="170"/>
      <c r="D812" s="170"/>
      <c r="E812" s="170"/>
      <c r="F812" s="170"/>
      <c r="G812" s="170"/>
      <c r="H812" s="170"/>
      <c r="I812" s="170"/>
      <c r="J812" s="170"/>
    </row>
    <row r="813" spans="2:10" ht="15">
      <c r="B813" s="170"/>
      <c r="C813" s="170"/>
      <c r="D813" s="170"/>
      <c r="E813" s="170"/>
      <c r="F813" s="170"/>
      <c r="G813" s="170"/>
      <c r="H813" s="170"/>
      <c r="I813" s="170"/>
      <c r="J813" s="170"/>
    </row>
    <row r="814" spans="2:10" ht="15">
      <c r="B814" s="170"/>
      <c r="C814" s="170"/>
      <c r="D814" s="170"/>
      <c r="E814" s="170"/>
      <c r="F814" s="170"/>
      <c r="G814" s="170"/>
      <c r="H814" s="170"/>
      <c r="I814" s="170"/>
      <c r="J814" s="170"/>
    </row>
    <row r="815" spans="2:10" ht="15">
      <c r="B815" s="170"/>
      <c r="C815" s="170"/>
      <c r="D815" s="170"/>
      <c r="E815" s="170"/>
      <c r="F815" s="170"/>
      <c r="G815" s="170"/>
      <c r="H815" s="170"/>
      <c r="I815" s="170"/>
      <c r="J815" s="170"/>
    </row>
    <row r="816" spans="2:10" ht="15">
      <c r="B816" s="170"/>
      <c r="C816" s="170"/>
      <c r="D816" s="170"/>
      <c r="E816" s="170"/>
      <c r="F816" s="170"/>
      <c r="G816" s="170"/>
      <c r="H816" s="170"/>
      <c r="I816" s="170"/>
      <c r="J816" s="170"/>
    </row>
    <row r="817" spans="2:10" ht="15">
      <c r="B817" s="170"/>
      <c r="C817" s="170"/>
      <c r="D817" s="170"/>
      <c r="E817" s="170"/>
      <c r="F817" s="170"/>
      <c r="G817" s="170"/>
      <c r="H817" s="170"/>
      <c r="I817" s="170"/>
      <c r="J817" s="170"/>
    </row>
    <row r="818" spans="2:10" ht="15" customHeight="1">
      <c r="B818" s="170"/>
      <c r="C818" s="170"/>
      <c r="D818" s="170"/>
      <c r="E818" s="170"/>
      <c r="F818" s="170"/>
      <c r="G818" s="170"/>
      <c r="H818" s="170"/>
      <c r="I818" s="170"/>
      <c r="J818" s="170"/>
    </row>
    <row r="819" spans="2:10" ht="15" customHeight="1">
      <c r="B819" s="170"/>
      <c r="C819" s="170"/>
      <c r="D819" s="170"/>
      <c r="E819" s="170"/>
      <c r="F819" s="170"/>
      <c r="G819" s="170"/>
      <c r="H819" s="170"/>
      <c r="I819" s="170"/>
      <c r="J819" s="170"/>
    </row>
    <row r="820" spans="2:10" ht="15">
      <c r="B820" s="170"/>
      <c r="C820" s="170"/>
      <c r="D820" s="170"/>
      <c r="E820" s="170"/>
      <c r="F820" s="170"/>
      <c r="G820" s="170"/>
      <c r="H820" s="170"/>
      <c r="I820" s="170"/>
      <c r="J820" s="170"/>
    </row>
    <row r="821" spans="2:10" ht="15">
      <c r="B821" s="170"/>
      <c r="C821" s="170"/>
      <c r="D821" s="170"/>
      <c r="E821" s="170"/>
      <c r="F821" s="170"/>
      <c r="G821" s="170"/>
      <c r="H821" s="170"/>
      <c r="I821" s="170"/>
      <c r="J821" s="170"/>
    </row>
    <row r="822" spans="2:10" ht="18.75" customHeight="1">
      <c r="B822" s="170"/>
      <c r="C822" s="170"/>
      <c r="D822" s="170"/>
      <c r="E822" s="170"/>
      <c r="F822" s="170"/>
      <c r="G822" s="170"/>
      <c r="H822" s="170"/>
      <c r="I822" s="170"/>
      <c r="J822" s="170"/>
    </row>
    <row r="823" spans="2:10" ht="15">
      <c r="B823" s="170"/>
      <c r="C823" s="170"/>
      <c r="D823" s="170"/>
      <c r="E823" s="170"/>
      <c r="F823" s="170"/>
      <c r="G823" s="170"/>
      <c r="H823" s="170"/>
      <c r="I823" s="170"/>
      <c r="J823" s="170"/>
    </row>
    <row r="824" spans="2:10" ht="15">
      <c r="B824" s="170"/>
      <c r="C824" s="170"/>
      <c r="D824" s="170"/>
      <c r="E824" s="170"/>
      <c r="F824" s="170"/>
      <c r="G824" s="170"/>
      <c r="H824" s="170"/>
      <c r="I824" s="170"/>
      <c r="J824" s="170"/>
    </row>
    <row r="825" spans="2:10" ht="15">
      <c r="B825" s="170"/>
      <c r="C825" s="170"/>
      <c r="D825" s="170"/>
      <c r="E825" s="170"/>
      <c r="F825" s="170"/>
      <c r="G825" s="170"/>
      <c r="H825" s="170"/>
      <c r="I825" s="170"/>
      <c r="J825" s="170"/>
    </row>
    <row r="826" spans="2:10" ht="15">
      <c r="B826" s="170"/>
      <c r="C826" s="170"/>
      <c r="D826" s="170"/>
      <c r="E826" s="170"/>
      <c r="F826" s="170"/>
      <c r="G826" s="170"/>
      <c r="H826" s="170"/>
      <c r="I826" s="170"/>
      <c r="J826" s="170"/>
    </row>
    <row r="827" spans="2:10" ht="15">
      <c r="B827" s="170"/>
      <c r="C827" s="170"/>
      <c r="D827" s="170"/>
      <c r="E827" s="170"/>
      <c r="F827" s="170"/>
      <c r="G827" s="170"/>
      <c r="H827" s="170"/>
      <c r="I827" s="170"/>
      <c r="J827" s="170"/>
    </row>
    <row r="828" spans="2:10" ht="15">
      <c r="B828" s="170"/>
      <c r="C828" s="170"/>
      <c r="D828" s="170"/>
      <c r="E828" s="170"/>
      <c r="F828" s="170"/>
      <c r="G828" s="170"/>
      <c r="H828" s="170"/>
      <c r="I828" s="170"/>
      <c r="J828" s="170"/>
    </row>
    <row r="829" spans="2:10" ht="15">
      <c r="B829" s="170"/>
      <c r="C829" s="170"/>
      <c r="D829" s="170"/>
      <c r="E829" s="170"/>
      <c r="F829" s="170"/>
      <c r="G829" s="170"/>
      <c r="H829" s="170"/>
      <c r="I829" s="170"/>
      <c r="J829" s="170"/>
    </row>
    <row r="830" spans="2:10" ht="15">
      <c r="B830" s="170"/>
      <c r="C830" s="170"/>
      <c r="D830" s="170"/>
      <c r="E830" s="170"/>
      <c r="F830" s="170"/>
      <c r="G830" s="170"/>
      <c r="H830" s="170"/>
      <c r="I830" s="170"/>
      <c r="J830" s="170"/>
    </row>
    <row r="831" spans="2:10" ht="15">
      <c r="B831" s="170"/>
      <c r="C831" s="170"/>
      <c r="D831" s="170"/>
      <c r="E831" s="170"/>
      <c r="F831" s="170"/>
      <c r="G831" s="170"/>
      <c r="H831" s="170"/>
      <c r="I831" s="170"/>
      <c r="J831" s="170"/>
    </row>
    <row r="832" spans="2:10" ht="15">
      <c r="B832" s="170"/>
      <c r="C832" s="170"/>
      <c r="D832" s="170"/>
      <c r="E832" s="170"/>
      <c r="F832" s="170"/>
      <c r="G832" s="170"/>
      <c r="H832" s="170"/>
      <c r="I832" s="170"/>
      <c r="J832" s="170"/>
    </row>
    <row r="833" spans="2:5" ht="15">
      <c r="B833" s="170"/>
      <c r="C833" s="170"/>
      <c r="D833" s="170"/>
      <c r="E833" s="170"/>
    </row>
    <row r="834" spans="2:5" ht="15">
      <c r="B834" s="170"/>
      <c r="C834" s="170"/>
      <c r="D834" s="170"/>
      <c r="E834" s="170"/>
    </row>
    <row r="835" spans="2:5" ht="15">
      <c r="B835" s="170"/>
      <c r="C835" s="170"/>
      <c r="D835" s="170"/>
      <c r="E835" s="170"/>
    </row>
    <row r="836" spans="2:5" ht="15">
      <c r="B836" s="170"/>
      <c r="C836" s="170"/>
      <c r="D836" s="170"/>
      <c r="E836" s="170"/>
    </row>
    <row r="837" spans="2:5" ht="15">
      <c r="B837" s="170"/>
      <c r="C837" s="170"/>
      <c r="D837" s="170"/>
      <c r="E837" s="170"/>
    </row>
    <row r="838" spans="2:5" ht="15">
      <c r="B838" s="170"/>
      <c r="C838" s="170"/>
      <c r="D838" s="170"/>
      <c r="E838" s="170"/>
    </row>
    <row r="839" spans="2:5" ht="15">
      <c r="B839" s="170"/>
      <c r="C839" s="170"/>
      <c r="D839" s="170"/>
      <c r="E839" s="170"/>
    </row>
    <row r="840" spans="2:5" ht="15">
      <c r="B840" s="170"/>
      <c r="C840" s="170"/>
      <c r="D840" s="170"/>
      <c r="E840" s="170"/>
    </row>
    <row r="841" spans="2:5" ht="15">
      <c r="B841" s="170"/>
      <c r="C841" s="170"/>
      <c r="D841" s="170"/>
      <c r="E841" s="170"/>
    </row>
    <row r="842" spans="2:5" ht="15">
      <c r="B842" s="170"/>
      <c r="C842" s="170"/>
      <c r="D842" s="170"/>
      <c r="E842" s="170"/>
    </row>
    <row r="843" spans="2:5" ht="15">
      <c r="B843" s="170"/>
      <c r="C843" s="170"/>
      <c r="D843" s="170"/>
      <c r="E843" s="170"/>
    </row>
  </sheetData>
  <mergeCells count="20">
    <mergeCell ref="B804:J804"/>
    <mergeCell ref="B805:J805"/>
    <mergeCell ref="B7:J7"/>
    <mergeCell ref="B8:J8"/>
    <mergeCell ref="B10:J10"/>
    <mergeCell ref="B11:J11"/>
    <mergeCell ref="B12:J12"/>
    <mergeCell ref="B73:J73"/>
    <mergeCell ref="B799:J799"/>
    <mergeCell ref="B800:J800"/>
    <mergeCell ref="B13:J13"/>
    <mergeCell ref="B20:J20"/>
    <mergeCell ref="B21:D21"/>
    <mergeCell ref="B802:J802"/>
    <mergeCell ref="B803:J803"/>
    <mergeCell ref="B2:J2"/>
    <mergeCell ref="B3:J3"/>
    <mergeCell ref="B4:J4"/>
    <mergeCell ref="B5:J5"/>
    <mergeCell ref="B6:J6"/>
  </mergeCells>
  <dataValidations count="18">
    <dataValidation allowBlank="1" showInputMessage="1" showErrorMessage="1" promptTitle="Name of identifier" prompt="Please input name of identifier, such as &quot;Taxpayer Identification Number&quot; or similar." sqref="B22" xr:uid="{412124B2-A34B-47AD-A7F2-2DA2FD26EE6D}"/>
    <dataValidation allowBlank="1" showInputMessage="1" showErrorMessage="1" promptTitle="Name of register" prompt="Please input name of register or agency" sqref="C22" xr:uid="{2DCD63E0-4119-4A73-AC8A-488AF5C36CD2}"/>
    <dataValidation allowBlank="1" showInputMessage="1" showErrorMessage="1" promptTitle="Registry URL" prompt="Please insert direct URL to the registry or agency" sqref="D22" xr:uid="{A7D4AC68-A245-49BE-B706-C7C76BB5669E}"/>
    <dataValidation type="textLength" allowBlank="1" showInputMessage="1" showErrorMessage="1" errorTitle="Please do not edit these cells" error="Please do not edit these cells" sqref="B22 C21:D21" xr:uid="{81EFF6B9-0948-4ED1-9FAA-6EA0DE53E4C0}">
      <formula1>10000</formula1>
      <formula2>50000</formula2>
    </dataValidation>
    <dataValidation type="textLength" allowBlank="1" showInputMessage="1" showErrorMessage="1" sqref="A1:K13 A19:L21 E22:K23 A23:D23 A22 B72:K73 A14:E14 B805:J805 K25:K28 B74:J74 K41:K71 A24:K24 J25:J71 K30:K38 B798:J801 F14:F18 H14:K18 G14 G16:G18 K74:K805 A25:A805" xr:uid="{4B9AA2B5-1E60-430C-BA7F-02CA306120F1}">
      <formula1>9999999</formula1>
      <formula2>99999999</formula2>
    </dataValidation>
    <dataValidation type="textLength" allowBlank="1" showInputMessage="1" showErrorMessage="1" errorTitle="Do not edit these cells" error="Please do not edit these cells" sqref="B802:J804" xr:uid="{BAF144F0-3731-4BBB-961A-1F8765C0F270}">
      <formula1>9999999</formula1>
      <formula2>99999999</formula2>
    </dataValidation>
    <dataValidation allowBlank="1" showInputMessage="1" showErrorMessage="1" promptTitle="Please insert commodities" prompt="Please insert the relevant commodities of the company here, separated by commas." sqref="F26:F49 F51 F53:F68 F71" xr:uid="{6A44821C-9A13-4D03-9DBE-3FE545535EDF}"/>
    <dataValidation errorStyle="warning" allowBlank="1" showInputMessage="1" showErrorMessage="1" errorTitle="URL " error="Please input a link in these cells" sqref="G52:G53 H29 H39 H25:H27 G55 G58:G60 G62:G68" xr:uid="{900097FA-9B5D-417A-9DC5-30D28C0778EB}"/>
    <dataValidation type="list" allowBlank="1" showInputMessage="1" showErrorMessage="1" promptTitle="Please select Sector" prompt="Please select the relevant sector of the company from the list" sqref="F52 F50 E25:E71" xr:uid="{868FFED3-1B0C-4918-8778-E1FA1953F99F}">
      <formula1>Sector_list</formula1>
    </dataValidation>
    <dataValidation allowBlank="1" showInputMessage="1" showErrorMessage="1" promptTitle="Identification #" prompt="Please input unique identification number, such as TIN, organisational number or similar" sqref="D25:D71" xr:uid="{4120235B-D2FD-4BFD-ABFB-C2C2C7807A6F}"/>
    <dataValidation type="whole" allowBlank="1" showInputMessage="1" showErrorMessage="1" errorTitle="Do not edit - based on part 5" error="These cells will be filled automatically" promptTitle="Do not edit - based on part 5" prompt=" " sqref="I25:I71" xr:uid="{2F0773C2-55F5-4A78-BC38-2478338DC74F}">
      <formula1>1</formula1>
      <formula2>2</formula2>
    </dataValidation>
    <dataValidation type="list" allowBlank="1" showInputMessage="1" showErrorMessage="1" sqref="C25:C71" xr:uid="{44CD0787-E2A5-451E-9FA5-80B8CDF5296C}">
      <formula1>"&lt; Company type &gt;,State-owned enterprises &amp; public corporations,Private"</formula1>
    </dataValidation>
    <dataValidation allowBlank="1" showInputMessage="1" showErrorMessage="1" promptTitle="Reference number" prompt="Please input the reference number of the legal agreement: contract, licence, lease, concession..." sqref="C75:C797 G717:J797 D717:E797 E75:J716" xr:uid="{E119FBFA-116E-4BA6-A584-1CA180C4122A}"/>
    <dataValidation allowBlank="1" showInputMessage="1" showErrorMessage="1" promptTitle="Identification" prompt="Please input identification number for the reporting government entity, if applicable." sqref="D15:D18" xr:uid="{8310B678-8255-46C8-AF1B-93E3C1B16E87}"/>
    <dataValidation type="list" allowBlank="1" showInputMessage="1" showErrorMessage="1" promptTitle="Government agency type" prompt="Choose type of government agency from the drop-down list._x000a_Please refrain from using custom types if possible." sqref="C15:C18"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8" xr:uid="{125DD936-3706-43C4-A261-DA623EB281A6}"/>
    <dataValidation type="textLength" allowBlank="1" showInputMessage="1" showErrorMessage="1" errorTitle="Do not edit - based on Part 4" error="These cells will be filled automatically" promptTitle="Do not edit - based on Part 4" prompt=" " sqref="E15:E18" xr:uid="{E7078589-660C-4DA2-9592-E8A92A55EA9A}">
      <formula1>999999</formula1>
      <formula2>9999999</formula2>
    </dataValidation>
    <dataValidation type="list" allowBlank="1" showInputMessage="1" showErrorMessage="1" sqref="F717:F797" xr:uid="{B0A2C9D0-D257-4553-B8F5-616099F13708}">
      <formula1>Project_phases_list</formula1>
    </dataValidation>
  </dataValidations>
  <hyperlinks>
    <hyperlink ref="B8" r:id="rId1" xr:uid="{DD07F9BC-AC8A-4A9E-9450-3D0391EB0CA7}"/>
    <hyperlink ref="B800:F800" r:id="rId2" display="Give us your feedback or report a conflict in the data! Write to us at  data@eiti.org" xr:uid="{7DD6EEF9-F2B1-490B-AA9F-CD09A5BE123B}"/>
    <hyperlink ref="B799:F799" r:id="rId3" display="For the latest version of Summary data templates, see  https://eiti.org/summary-data-template" xr:uid="{3F13EEFE-7DC6-4094-8E58-281FFE9ACE0E}"/>
    <hyperlink ref="D22" r:id="rId4" xr:uid="{6273259B-4B79-4DC0-BE63-04AB983DE8B4}"/>
    <hyperlink ref="G52" r:id="rId5" display="https://www.adx.ae/English/Pages/productsandservices/securities/selectcompany/default.aspx?listedcompanyid=TAQA&amp;pnavTitle=TAQA" xr:uid="{CA784B6C-7DCA-43ED-8CFE-74A087B66CC1}"/>
    <hyperlink ref="G53" r:id="rId6" display="https://www.londonstockexchange.com/stock/CRH/crh-plc/company-page" xr:uid="{1D06C9C2-3DB1-45F4-839B-8475757564BC}"/>
    <hyperlink ref="G54" r:id="rId7" display="https://live.euronext.com/en/product/equities/FR0000120271-XPAR" xr:uid="{5E71C238-0206-49DB-B05F-69B519FB0856}"/>
    <hyperlink ref="G55" r:id="rId8" display="https://www.londonstockexchange.com/stock/TLW/tullow-oil-plc/company-page" xr:uid="{C93E7689-4EEC-4A0D-B495-AE65C9E5127A}"/>
    <hyperlink ref="G50" r:id="rId9" display="https://www.londonstockexchange.com/stock/SQZ/serica-energy-plc/company-page" xr:uid="{32AA1875-7A0D-4ECD-8091-99252446B03A}"/>
    <hyperlink ref="H50" r:id="rId10" xr:uid="{993A3C8F-5257-42B0-BEAB-A8669FDD46BB}"/>
    <hyperlink ref="H57" r:id="rId11" xr:uid="{819AD767-44E1-41CE-A7AA-6CBA18CAAB3D}"/>
    <hyperlink ref="H58" r:id="rId12" xr:uid="{1EBEA59A-3668-4310-B6EE-7BF648DC7237}"/>
    <hyperlink ref="H59" r:id="rId13" xr:uid="{43DB8AD8-580D-47B3-8C8A-FD25DE00BD74}"/>
    <hyperlink ref="H60" r:id="rId14" xr:uid="{C3752CD4-3C43-491D-BE84-03D98D26B090}"/>
    <hyperlink ref="H61" r:id="rId15" xr:uid="{AF45D254-06AD-485A-A866-093148D5B83D}"/>
    <hyperlink ref="H62" r:id="rId16" xr:uid="{EE9BDC44-6FB8-4B03-AF0C-72BD8B2DFAE3}"/>
    <hyperlink ref="H63" r:id="rId17" xr:uid="{3779C56F-82BA-46C5-BB4E-055E6020FAFF}"/>
    <hyperlink ref="H64" r:id="rId18" xr:uid="{F89D4133-EDA4-4B5A-A7CD-80C3409930AA}"/>
    <hyperlink ref="H65" r:id="rId19" xr:uid="{7C21DE32-FC9A-4790-8578-483C7F35AF5E}"/>
    <hyperlink ref="H66" r:id="rId20" xr:uid="{362AF083-C162-4582-A496-A0A145116B2E}"/>
    <hyperlink ref="H67" r:id="rId21" xr:uid="{CE7CD361-6C59-4AC5-8FD1-4D2F46F22B78}"/>
    <hyperlink ref="H68" r:id="rId22" xr:uid="{5654A44F-8C23-480F-BC51-C01B192541A6}"/>
    <hyperlink ref="H69" r:id="rId23" xr:uid="{C5D1210E-9FCB-4666-906A-746EE73A90C6}"/>
    <hyperlink ref="H70" r:id="rId24" xr:uid="{10792880-5D5D-497E-B8FF-FD2CFA133554}"/>
  </hyperlinks>
  <pageMargins left="0.25" right="0.25" top="0.75" bottom="0.75" header="0.3" footer="0.3"/>
  <pageSetup paperSize="8" fitToHeight="0" orientation="landscape" horizontalDpi="2400" verticalDpi="2400" r:id="rId25"/>
  <tableParts count="3">
    <tablePart r:id="rId26"/>
    <tablePart r:id="rId27"/>
    <tablePart r:id="rId2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sheetPr>
  <dimension ref="B1:U58"/>
  <sheetViews>
    <sheetView showGridLines="0" topLeftCell="I17" zoomScale="70" zoomScaleNormal="70" workbookViewId="0">
      <selection activeCell="J24" sqref="J24"/>
    </sheetView>
  </sheetViews>
  <sheetFormatPr defaultColWidth="8.5703125" defaultRowHeight="15"/>
  <cols>
    <col min="1" max="1" width="2.5703125" style="29" customWidth="1"/>
    <col min="2" max="5" width="0" style="29" hidden="1" customWidth="1"/>
    <col min="6" max="6" width="60" style="29" customWidth="1"/>
    <col min="7" max="7" width="16.5703125" style="29" customWidth="1"/>
    <col min="8" max="8" width="55" style="29" bestFit="1" customWidth="1"/>
    <col min="9" max="9" width="44.42578125" style="29" bestFit="1" customWidth="1"/>
    <col min="10" max="10" width="52.85546875" style="29" customWidth="1"/>
    <col min="11" max="11" width="15.5703125" style="29" bestFit="1" customWidth="1"/>
    <col min="12" max="12" width="2.5703125" style="29" customWidth="1"/>
    <col min="13" max="13" width="19.5703125" style="29" bestFit="1" customWidth="1"/>
    <col min="14" max="14" width="73.42578125" style="29" bestFit="1" customWidth="1"/>
    <col min="15" max="15" width="4" style="29" customWidth="1"/>
    <col min="16" max="16384" width="8.5703125" style="29"/>
  </cols>
  <sheetData>
    <row r="1" spans="6:14" s="15" customFormat="1" ht="15.75" hidden="1" customHeight="1">
      <c r="F1" s="170"/>
      <c r="G1" s="170"/>
      <c r="H1" s="170"/>
      <c r="I1" s="170"/>
      <c r="J1" s="170"/>
      <c r="K1" s="170"/>
      <c r="L1" s="170"/>
      <c r="M1" s="170"/>
      <c r="N1" s="170"/>
    </row>
    <row r="2" spans="6:14" s="15" customFormat="1" hidden="1">
      <c r="F2" s="170"/>
      <c r="G2" s="170"/>
      <c r="H2" s="170"/>
      <c r="I2" s="170"/>
      <c r="J2" s="170"/>
      <c r="K2" s="170"/>
      <c r="L2" s="170"/>
      <c r="M2" s="170"/>
      <c r="N2" s="170"/>
    </row>
    <row r="3" spans="6:14" s="15" customFormat="1" hidden="1">
      <c r="F3" s="170"/>
      <c r="G3" s="170"/>
      <c r="H3" s="170"/>
      <c r="I3" s="170"/>
      <c r="J3" s="170"/>
      <c r="K3" s="170"/>
      <c r="L3" s="170"/>
      <c r="M3" s="170"/>
      <c r="N3" s="236" t="s">
        <v>1399</v>
      </c>
    </row>
    <row r="4" spans="6:14" s="15" customFormat="1" hidden="1">
      <c r="F4" s="170"/>
      <c r="G4" s="170"/>
      <c r="H4" s="170"/>
      <c r="I4" s="170"/>
      <c r="J4" s="170"/>
      <c r="K4" s="170"/>
      <c r="L4" s="170"/>
      <c r="M4" s="170"/>
      <c r="N4" s="236">
        <f>Introduction!G4</f>
        <v>45185</v>
      </c>
    </row>
    <row r="5" spans="6:14" s="15" customFormat="1" hidden="1">
      <c r="F5" s="170"/>
      <c r="G5" s="170"/>
      <c r="H5" s="170"/>
      <c r="I5" s="170"/>
      <c r="J5" s="170"/>
      <c r="K5" s="170"/>
      <c r="L5" s="170"/>
      <c r="M5" s="170"/>
      <c r="N5" s="170"/>
    </row>
    <row r="6" spans="6:14" s="15" customFormat="1" hidden="1">
      <c r="F6" s="170"/>
      <c r="G6" s="170"/>
      <c r="H6" s="170"/>
      <c r="I6" s="170"/>
      <c r="J6" s="170"/>
      <c r="K6" s="170"/>
      <c r="L6" s="170"/>
      <c r="M6" s="170"/>
      <c r="N6" s="170"/>
    </row>
    <row r="7" spans="6:14" s="15" customFormat="1">
      <c r="F7" s="170"/>
      <c r="G7" s="170"/>
      <c r="H7" s="170"/>
      <c r="I7" s="170"/>
      <c r="J7" s="170"/>
      <c r="K7" s="170"/>
      <c r="L7" s="170"/>
      <c r="M7" s="170"/>
      <c r="N7" s="170"/>
    </row>
    <row r="8" spans="6:14" s="15" customFormat="1">
      <c r="F8" s="332" t="s">
        <v>1400</v>
      </c>
      <c r="G8" s="332"/>
      <c r="H8" s="332"/>
      <c r="I8" s="332"/>
      <c r="J8" s="332"/>
      <c r="K8" s="332"/>
      <c r="L8" s="332"/>
      <c r="M8" s="332"/>
      <c r="N8" s="332"/>
    </row>
    <row r="9" spans="6:14" s="15" customFormat="1" ht="22.5">
      <c r="F9" s="356" t="s">
        <v>39</v>
      </c>
      <c r="G9" s="356"/>
      <c r="H9" s="356"/>
      <c r="I9" s="356"/>
      <c r="J9" s="356"/>
      <c r="K9" s="356"/>
      <c r="L9" s="356"/>
      <c r="M9" s="356"/>
      <c r="N9" s="356"/>
    </row>
    <row r="10" spans="6:14" s="15" customFormat="1">
      <c r="F10" s="357" t="s">
        <v>1401</v>
      </c>
      <c r="G10" s="357"/>
      <c r="H10" s="357"/>
      <c r="I10" s="357"/>
      <c r="J10" s="357"/>
      <c r="K10" s="357"/>
      <c r="L10" s="357"/>
      <c r="M10" s="357"/>
      <c r="N10" s="357"/>
    </row>
    <row r="11" spans="6:14" s="15" customFormat="1">
      <c r="F11" s="358" t="s">
        <v>1402</v>
      </c>
      <c r="G11" s="358"/>
      <c r="H11" s="358"/>
      <c r="I11" s="358"/>
      <c r="J11" s="358"/>
      <c r="K11" s="358"/>
      <c r="L11" s="358"/>
      <c r="M11" s="358"/>
      <c r="N11" s="358"/>
    </row>
    <row r="12" spans="6:14" s="15" customFormat="1">
      <c r="F12" s="358" t="s">
        <v>1403</v>
      </c>
      <c r="G12" s="358"/>
      <c r="H12" s="358"/>
      <c r="I12" s="358"/>
      <c r="J12" s="358"/>
      <c r="K12" s="358"/>
      <c r="L12" s="358"/>
      <c r="M12" s="358"/>
      <c r="N12" s="358"/>
    </row>
    <row r="13" spans="6:14" s="15" customFormat="1">
      <c r="F13" s="359" t="s">
        <v>1404</v>
      </c>
      <c r="G13" s="359"/>
      <c r="H13" s="359"/>
      <c r="I13" s="359"/>
      <c r="J13" s="359"/>
      <c r="K13" s="359"/>
      <c r="L13" s="359"/>
      <c r="M13" s="359"/>
      <c r="N13" s="359"/>
    </row>
    <row r="14" spans="6:14" s="15" customFormat="1">
      <c r="F14" s="360" t="s">
        <v>1405</v>
      </c>
      <c r="G14" s="360"/>
      <c r="H14" s="360"/>
      <c r="I14" s="360"/>
      <c r="J14" s="360"/>
      <c r="K14" s="360"/>
      <c r="L14" s="360"/>
      <c r="M14" s="360"/>
      <c r="N14" s="360"/>
    </row>
    <row r="15" spans="6:14" s="15" customFormat="1">
      <c r="F15" s="361" t="s">
        <v>1406</v>
      </c>
      <c r="G15" s="361"/>
      <c r="H15" s="361"/>
      <c r="I15" s="361"/>
      <c r="J15" s="361"/>
      <c r="K15" s="361"/>
      <c r="L15" s="361"/>
      <c r="M15" s="361"/>
      <c r="N15" s="361"/>
    </row>
    <row r="16" spans="6:14" s="15" customFormat="1">
      <c r="F16" s="345" t="s">
        <v>324</v>
      </c>
      <c r="G16" s="345"/>
      <c r="H16" s="345"/>
      <c r="I16" s="345"/>
      <c r="J16" s="345"/>
      <c r="K16" s="345"/>
      <c r="L16" s="345"/>
      <c r="M16" s="345"/>
      <c r="N16" s="345"/>
    </row>
    <row r="17" spans="2:21" s="15" customFormat="1">
      <c r="B17" s="170"/>
      <c r="C17" s="170"/>
      <c r="D17" s="170"/>
      <c r="E17" s="170"/>
      <c r="F17" s="170"/>
      <c r="G17" s="170"/>
      <c r="H17" s="170"/>
      <c r="I17" s="170"/>
      <c r="J17" s="170"/>
      <c r="K17" s="170"/>
      <c r="L17" s="170"/>
      <c r="M17" s="170"/>
      <c r="N17" s="170"/>
      <c r="O17" s="170"/>
      <c r="P17" s="170"/>
      <c r="Q17" s="170"/>
      <c r="R17" s="170"/>
      <c r="S17" s="170"/>
      <c r="T17" s="170"/>
      <c r="U17" s="170"/>
    </row>
    <row r="18" spans="2:21" s="15" customFormat="1" ht="22.5">
      <c r="B18" s="170"/>
      <c r="C18" s="170"/>
      <c r="D18" s="170"/>
      <c r="E18" s="170"/>
      <c r="F18" s="349" t="s">
        <v>1407</v>
      </c>
      <c r="G18" s="349"/>
      <c r="H18" s="349"/>
      <c r="I18" s="349"/>
      <c r="J18" s="349"/>
      <c r="K18" s="349"/>
      <c r="L18" s="170"/>
      <c r="M18" s="362" t="s">
        <v>1408</v>
      </c>
      <c r="N18" s="362"/>
      <c r="O18" s="170"/>
      <c r="P18" s="170"/>
      <c r="Q18" s="170"/>
      <c r="R18" s="170"/>
      <c r="S18" s="170"/>
      <c r="T18" s="170"/>
      <c r="U18" s="170"/>
    </row>
    <row r="19" spans="2:21" s="15" customFormat="1" ht="15.6" customHeight="1">
      <c r="B19" s="170"/>
      <c r="C19" s="170"/>
      <c r="D19" s="170"/>
      <c r="E19" s="170"/>
      <c r="F19" s="170"/>
      <c r="G19" s="170"/>
      <c r="H19" s="170"/>
      <c r="I19" s="170"/>
      <c r="J19" s="170"/>
      <c r="K19" s="170"/>
      <c r="L19" s="170"/>
      <c r="M19" s="368" t="s">
        <v>1409</v>
      </c>
      <c r="N19" s="368"/>
      <c r="O19" s="170"/>
      <c r="P19" s="170"/>
      <c r="Q19" s="170"/>
      <c r="R19" s="170"/>
      <c r="S19" s="170"/>
      <c r="T19" s="170"/>
      <c r="U19" s="170"/>
    </row>
    <row r="20" spans="2:21">
      <c r="B20" s="172"/>
      <c r="C20" s="172"/>
      <c r="D20" s="172"/>
      <c r="E20" s="172"/>
      <c r="F20" s="366" t="s">
        <v>1410</v>
      </c>
      <c r="G20" s="366"/>
      <c r="H20" s="366"/>
      <c r="I20" s="366"/>
      <c r="J20" s="366"/>
      <c r="K20" s="367"/>
      <c r="L20" s="172"/>
      <c r="M20" s="170"/>
      <c r="N20" s="170"/>
      <c r="O20" s="172"/>
      <c r="P20" s="172"/>
      <c r="Q20" s="172"/>
      <c r="R20" s="172"/>
      <c r="S20" s="172"/>
      <c r="T20" s="172"/>
      <c r="U20" s="172"/>
    </row>
    <row r="21" spans="2:21" ht="22.5">
      <c r="B21" s="73" t="s">
        <v>1411</v>
      </c>
      <c r="C21" s="73" t="s">
        <v>1412</v>
      </c>
      <c r="D21" s="73" t="s">
        <v>1413</v>
      </c>
      <c r="E21" s="73" t="s">
        <v>1414</v>
      </c>
      <c r="F21" s="172" t="s">
        <v>1415</v>
      </c>
      <c r="G21" s="172" t="s">
        <v>345</v>
      </c>
      <c r="H21" s="172" t="s">
        <v>1416</v>
      </c>
      <c r="I21" s="172" t="s">
        <v>1417</v>
      </c>
      <c r="J21" s="172" t="s">
        <v>1418</v>
      </c>
      <c r="K21" s="170" t="s">
        <v>508</v>
      </c>
      <c r="L21" s="172"/>
      <c r="M21" s="356" t="s">
        <v>1419</v>
      </c>
      <c r="N21" s="356"/>
      <c r="O21" s="172"/>
      <c r="P21" s="172"/>
      <c r="Q21" s="172"/>
      <c r="R21" s="172"/>
      <c r="S21" s="172"/>
      <c r="T21" s="172"/>
      <c r="U21" s="172"/>
    </row>
    <row r="22" spans="2:21" ht="15.75" customHeight="1">
      <c r="B22" s="73" t="str">
        <f>IFERROR(VLOOKUP(Government_revenues_table[[#This Row],[GFS Classification]],Table6_GFS_codes_classification[],COLUMNS($F:F)+3,FALSE),"Do not enter data")</f>
        <v>Taxes (11E)</v>
      </c>
      <c r="C22" s="73" t="str">
        <f>IFERROR(VLOOKUP(Government_revenues_table[[#This Row],[GFS Classification]],Table6_GFS_codes_classification[],COLUMNS($F:G)+3,FALSE),"Do not enter data")</f>
        <v>Taxes on income, profits and capital gains (111E)</v>
      </c>
      <c r="D22" s="73" t="str">
        <f>IFERROR(VLOOKUP(Government_revenues_table[[#This Row],[GFS Classification]],Table6_GFS_codes_classification[],COLUMNS($F:H)+3,FALSE),"Do not enter data")</f>
        <v>Ordinary taxes on income, profits and capital gains (1112E1)</v>
      </c>
      <c r="E22" s="73" t="str">
        <f>IFERROR(VLOOKUP(Government_revenues_table[[#This Row],[GFS Classification]],Table6_GFS_codes_classification[],COLUMNS($F:I)+3,FALSE),"Do not enter data")</f>
        <v>Ordinary taxes on income, profits and capital gains (1112E1)</v>
      </c>
      <c r="F22" s="172" t="s">
        <v>1420</v>
      </c>
      <c r="G22" s="170" t="s">
        <v>352</v>
      </c>
      <c r="H22" s="172" t="s">
        <v>1421</v>
      </c>
      <c r="I22" s="172" t="s">
        <v>332</v>
      </c>
      <c r="J22" s="293">
        <f>28.65834298*1000000</f>
        <v>28658342.98</v>
      </c>
      <c r="K22" s="172" t="s">
        <v>95</v>
      </c>
      <c r="L22" s="172"/>
      <c r="M22" s="369" t="s">
        <v>1422</v>
      </c>
      <c r="N22" s="369"/>
      <c r="O22" s="172"/>
      <c r="P22" s="172"/>
      <c r="Q22" s="172"/>
      <c r="R22" s="172"/>
      <c r="S22" s="172"/>
      <c r="T22" s="172"/>
      <c r="U22" s="172"/>
    </row>
    <row r="23" spans="2:21" ht="15.75" customHeight="1">
      <c r="B23" s="73" t="str">
        <f>IFERROR(VLOOKUP(Government_revenues_table[[#This Row],[GFS Classification]],Table6_GFS_codes_classification[],COLUMNS($F:F)+3,FALSE),"Do not enter data")</f>
        <v>Taxes (11E)</v>
      </c>
      <c r="C23" s="73" t="str">
        <f>IFERROR(VLOOKUP(Government_revenues_table[[#This Row],[GFS Classification]],Table6_GFS_codes_classification[],COLUMNS($F:G)+3,FALSE),"Do not enter data")</f>
        <v>Taxes on income, profits and capital gains (111E)</v>
      </c>
      <c r="D23" s="73" t="str">
        <f>IFERROR(VLOOKUP(Government_revenues_table[[#This Row],[GFS Classification]],Table6_GFS_codes_classification[],COLUMNS($F:H)+3,FALSE),"Do not enter data")</f>
        <v>Ordinary taxes on income, profits and capital gains (1112E1)</v>
      </c>
      <c r="E23" s="73" t="str">
        <f>IFERROR(VLOOKUP(Government_revenues_table[[#This Row],[GFS Classification]],Table6_GFS_codes_classification[],COLUMNS($F:I)+3,FALSE),"Do not enter data")</f>
        <v>Ordinary taxes on income, profits and capital gains (1112E1)</v>
      </c>
      <c r="F23" s="172" t="s">
        <v>1420</v>
      </c>
      <c r="G23" s="170" t="s">
        <v>357</v>
      </c>
      <c r="H23" s="172" t="s">
        <v>1423</v>
      </c>
      <c r="I23" s="172" t="s">
        <v>332</v>
      </c>
      <c r="J23" s="276">
        <f>5364.8030032*1000000</f>
        <v>5364803003.1999998</v>
      </c>
      <c r="K23" s="172" t="s">
        <v>95</v>
      </c>
      <c r="L23" s="172"/>
      <c r="M23" s="369"/>
      <c r="N23" s="369"/>
      <c r="O23" s="172"/>
      <c r="P23" s="172"/>
      <c r="Q23" s="172"/>
      <c r="R23" s="172"/>
      <c r="S23" s="172"/>
      <c r="T23" s="172"/>
      <c r="U23" s="172"/>
    </row>
    <row r="24" spans="2:21" ht="15.75" customHeight="1">
      <c r="B24" s="73" t="str">
        <f>IFERROR(VLOOKUP(Government_revenues_table[[#This Row],[GFS Classification]],Table6_GFS_codes_classification[],COLUMNS($F:F)+3,FALSE),"Do not enter data")</f>
        <v>Taxes (11E)</v>
      </c>
      <c r="C24" s="73" t="str">
        <f>IFERROR(VLOOKUP(Government_revenues_table[[#This Row],[GFS Classification]],Table6_GFS_codes_classification[],COLUMNS($F:G)+3,FALSE),"Do not enter data")</f>
        <v>Taxes on income, profits and capital gains (111E)</v>
      </c>
      <c r="D24" s="73" t="str">
        <f>IFERROR(VLOOKUP(Government_revenues_table[[#This Row],[GFS Classification]],Table6_GFS_codes_classification[],COLUMNS($F:H)+3,FALSE),"Do not enter data")</f>
        <v>Extraordinary taxes on income, profits and capital gains (1112E2)</v>
      </c>
      <c r="E24" s="73" t="str">
        <f>IFERROR(VLOOKUP(Government_revenues_table[[#This Row],[GFS Classification]],Table6_GFS_codes_classification[],COLUMNS($F:I)+3,FALSE),"Do not enter data")</f>
        <v>Extraordinary taxes on income, profits and capital gains (1112E2)</v>
      </c>
      <c r="F24" s="172" t="s">
        <v>1424</v>
      </c>
      <c r="G24" s="170" t="s">
        <v>357</v>
      </c>
      <c r="H24" s="172" t="s">
        <v>1425</v>
      </c>
      <c r="I24" s="172" t="s">
        <v>332</v>
      </c>
      <c r="J24" s="276">
        <f>-393.945491*1000000</f>
        <v>-393945491</v>
      </c>
      <c r="K24" s="172" t="s">
        <v>95</v>
      </c>
      <c r="L24" s="172"/>
      <c r="M24" s="369"/>
      <c r="N24" s="369"/>
      <c r="O24" s="172"/>
      <c r="P24" s="172"/>
      <c r="Q24" s="172"/>
      <c r="R24" s="172"/>
      <c r="S24" s="172"/>
      <c r="T24" s="172"/>
      <c r="U24" s="172"/>
    </row>
    <row r="25" spans="2:21" ht="15.75" customHeight="1">
      <c r="B25" s="73" t="str">
        <f>IFERROR(VLOOKUP(Government_revenues_table[[#This Row],[GFS Classification]],Table6_GFS_codes_classification[],COLUMNS($F:F)+3,FALSE),"Do not enter data")</f>
        <v>Taxes (11E)</v>
      </c>
      <c r="C25" s="73" t="str">
        <f>IFERROR(VLOOKUP(Government_revenues_table[[#This Row],[GFS Classification]],Table6_GFS_codes_classification[],COLUMNS($F:G)+3,FALSE),"Do not enter data")</f>
        <v>Taxes on income, profits and capital gains (111E)</v>
      </c>
      <c r="D25" s="73" t="str">
        <f>IFERROR(VLOOKUP(Government_revenues_table[[#This Row],[GFS Classification]],Table6_GFS_codes_classification[],COLUMNS($F:H)+3,FALSE),"Do not enter data")</f>
        <v>Extraordinary taxes on income, profits and capital gains (1112E2)</v>
      </c>
      <c r="E25" s="73" t="str">
        <f>IFERROR(VLOOKUP(Government_revenues_table[[#This Row],[GFS Classification]],Table6_GFS_codes_classification[],COLUMNS($F:I)+3,FALSE),"Do not enter data")</f>
        <v>Extraordinary taxes on income, profits and capital gains (1112E2)</v>
      </c>
      <c r="F25" s="172" t="s">
        <v>1424</v>
      </c>
      <c r="G25" s="170" t="s">
        <v>357</v>
      </c>
      <c r="H25" s="172" t="s">
        <v>1426</v>
      </c>
      <c r="I25" s="172" t="s">
        <v>332</v>
      </c>
      <c r="J25" s="276">
        <f>1770.471513*1000000</f>
        <v>1770471513</v>
      </c>
      <c r="K25" s="172" t="s">
        <v>95</v>
      </c>
      <c r="L25" s="172"/>
      <c r="M25" s="369"/>
      <c r="N25" s="369"/>
      <c r="O25" s="172"/>
      <c r="P25" s="172"/>
      <c r="Q25" s="172"/>
      <c r="R25" s="172"/>
      <c r="S25" s="172"/>
      <c r="T25" s="172"/>
      <c r="U25" s="172"/>
    </row>
    <row r="26" spans="2:21" ht="15.75" customHeight="1">
      <c r="B26" s="73" t="str">
        <f>IFERROR(VLOOKUP(Government_revenues_table[[#This Row],[GFS Classification]],Table6_GFS_codes_classification[],COLUMNS($F:F)+3,FALSE),"Do not enter data")</f>
        <v>Taxes (11E)</v>
      </c>
      <c r="C26" s="73" t="str">
        <f>IFERROR(VLOOKUP(Government_revenues_table[[#This Row],[GFS Classification]],Table6_GFS_codes_classification[],COLUMNS($F:G)+3,FALSE),"Do not enter data")</f>
        <v>Taxes on goods and services (114E)</v>
      </c>
      <c r="D26" s="73" t="str">
        <f>IFERROR(VLOOKUP(Government_revenues_table[[#This Row],[GFS Classification]],Table6_GFS_codes_classification[],COLUMNS($F:H)+3,FALSE),"Do not enter data")</f>
        <v>Taxes on use of goods/permission to use goods or perform activities (1145E)</v>
      </c>
      <c r="E26" s="73" t="str">
        <f>IFERROR(VLOOKUP(Government_revenues_table[[#This Row],[GFS Classification]],Table6_GFS_codes_classification[],COLUMNS($F:I)+3,FALSE),"Do not enter data")</f>
        <v>Licence fees (114521E)</v>
      </c>
      <c r="F26" s="172" t="s">
        <v>1427</v>
      </c>
      <c r="G26" s="170" t="s">
        <v>352</v>
      </c>
      <c r="H26" s="172" t="s">
        <v>1428</v>
      </c>
      <c r="I26" s="172" t="s">
        <v>334</v>
      </c>
      <c r="J26" s="276">
        <f>26.2763994*1000000</f>
        <v>26276399.399999999</v>
      </c>
      <c r="K26" s="172" t="s">
        <v>95</v>
      </c>
      <c r="L26" s="172"/>
      <c r="M26" s="369"/>
      <c r="N26" s="369"/>
      <c r="O26" s="172"/>
      <c r="P26" s="172"/>
      <c r="Q26" s="172"/>
      <c r="R26" s="172"/>
      <c r="S26" s="172"/>
      <c r="T26" s="172"/>
      <c r="U26" s="172"/>
    </row>
    <row r="27" spans="2:21">
      <c r="B27" s="73" t="str">
        <f>IFERROR(VLOOKUP(Government_revenues_table[[#This Row],[GFS Classification]],Table6_GFS_codes_classification[],COLUMNS($F:F)+3,FALSE),"Do not enter data")</f>
        <v>Taxes (11E)</v>
      </c>
      <c r="C27" s="73" t="str">
        <f>IFERROR(VLOOKUP(Government_revenues_table[[#This Row],[GFS Classification]],Table6_GFS_codes_classification[],COLUMNS($F:G)+3,FALSE),"Do not enter data")</f>
        <v>Taxes on goods and services (114E)</v>
      </c>
      <c r="D27" s="73" t="str">
        <f>IFERROR(VLOOKUP(Government_revenues_table[[#This Row],[GFS Classification]],Table6_GFS_codes_classification[],COLUMNS($F:H)+3,FALSE),"Do not enter data")</f>
        <v>Taxes on use of goods/permission to use goods or perform activities (1145E)</v>
      </c>
      <c r="E27" s="73" t="str">
        <f>IFERROR(VLOOKUP(Government_revenues_table[[#This Row],[GFS Classification]],Table6_GFS_codes_classification[],COLUMNS($F:I)+3,FALSE),"Do not enter data")</f>
        <v>Licence fees (114521E)</v>
      </c>
      <c r="F27" s="172" t="s">
        <v>1427</v>
      </c>
      <c r="G27" s="170" t="s">
        <v>357</v>
      </c>
      <c r="H27" s="172" t="s">
        <v>1429</v>
      </c>
      <c r="I27" s="172" t="s">
        <v>334</v>
      </c>
      <c r="J27" s="276">
        <f>2.416598*1000000</f>
        <v>2416598</v>
      </c>
      <c r="K27" s="172" t="s">
        <v>95</v>
      </c>
      <c r="L27" s="172"/>
      <c r="M27" s="339" t="s">
        <v>1430</v>
      </c>
      <c r="N27" s="339"/>
      <c r="O27" s="172"/>
      <c r="P27" s="172"/>
      <c r="Q27" s="172"/>
      <c r="R27" s="172"/>
      <c r="S27" s="172"/>
      <c r="T27" s="172"/>
      <c r="U27" s="172"/>
    </row>
    <row r="28" spans="2:21">
      <c r="B28" s="73" t="str">
        <f>IFERROR(VLOOKUP(Government_revenues_table[[#This Row],[GFS Classification]],Table6_GFS_codes_classification[],COLUMNS($F:F)+3,FALSE),"Do not enter data")</f>
        <v>Taxes (11E)</v>
      </c>
      <c r="C28" s="73" t="str">
        <f>IFERROR(VLOOKUP(Government_revenues_table[[#This Row],[GFS Classification]],Table6_GFS_codes_classification[],COLUMNS($F:G)+3,FALSE),"Do not enter data")</f>
        <v>Taxes on goods and services (114E)</v>
      </c>
      <c r="D28" s="73" t="str">
        <f>IFERROR(VLOOKUP(Government_revenues_table[[#This Row],[GFS Classification]],Table6_GFS_codes_classification[],COLUMNS($F:H)+3,FALSE),"Do not enter data")</f>
        <v>Taxes on use of goods/permission to use goods or perform activities (1145E)</v>
      </c>
      <c r="E28" s="73" t="str">
        <f>IFERROR(VLOOKUP(Government_revenues_table[[#This Row],[GFS Classification]],Table6_GFS_codes_classification[],COLUMNS($F:I)+3,FALSE),"Do not enter data")</f>
        <v>Licence fees (114521E)</v>
      </c>
      <c r="F28" s="172" t="s">
        <v>1427</v>
      </c>
      <c r="G28" s="170" t="s">
        <v>352</v>
      </c>
      <c r="H28" s="172" t="s">
        <v>1431</v>
      </c>
      <c r="I28" s="172" t="s">
        <v>336</v>
      </c>
      <c r="J28" s="276">
        <f>0.310766*1000000</f>
        <v>310766</v>
      </c>
      <c r="K28" s="172" t="s">
        <v>95</v>
      </c>
      <c r="L28" s="172"/>
      <c r="M28" s="339" t="s">
        <v>1432</v>
      </c>
      <c r="N28" s="339"/>
      <c r="O28" s="172"/>
      <c r="P28" s="172"/>
      <c r="Q28" s="172"/>
      <c r="R28" s="172"/>
      <c r="S28" s="172"/>
      <c r="T28" s="172"/>
      <c r="U28" s="172"/>
    </row>
    <row r="29" spans="2:21" ht="15.6" thickBot="1">
      <c r="B29" s="73" t="str">
        <f>IFERROR(VLOOKUP(Government_revenues_table[[#This Row],[GFS Classification]],Table6_GFS_codes_classification[],COLUMNS($F:F)+3,FALSE),"Do not enter data")</f>
        <v>Taxes (11E)</v>
      </c>
      <c r="C29" s="73" t="str">
        <f>IFERROR(VLOOKUP(Government_revenues_table[[#This Row],[GFS Classification]],Table6_GFS_codes_classification[],COLUMNS($F:G)+3,FALSE),"Do not enter data")</f>
        <v>Taxes on goods and services (114E)</v>
      </c>
      <c r="D29" s="73" t="str">
        <f>IFERROR(VLOOKUP(Government_revenues_table[[#This Row],[GFS Classification]],Table6_GFS_codes_classification[],COLUMNS($F:H)+3,FALSE),"Do not enter data")</f>
        <v>Taxes on use of goods/permission to use goods or perform activities (1145E)</v>
      </c>
      <c r="E29" s="73" t="str">
        <f>IFERROR(VLOOKUP(Government_revenues_table[[#This Row],[GFS Classification]],Table6_GFS_codes_classification[],COLUMNS($F:I)+3,FALSE),"Do not enter data")</f>
        <v>Licence fees (114521E)</v>
      </c>
      <c r="F29" s="172" t="s">
        <v>1427</v>
      </c>
      <c r="G29" s="170" t="s">
        <v>357</v>
      </c>
      <c r="H29" s="172" t="s">
        <v>1433</v>
      </c>
      <c r="I29" s="172" t="s">
        <v>336</v>
      </c>
      <c r="J29" s="276">
        <f>1.605911*1000000</f>
        <v>1605911</v>
      </c>
      <c r="K29" s="172" t="s">
        <v>95</v>
      </c>
      <c r="L29" s="172"/>
      <c r="M29" s="74"/>
      <c r="N29" s="74"/>
      <c r="O29" s="172"/>
      <c r="P29" s="172"/>
      <c r="Q29" s="172"/>
      <c r="R29" s="172"/>
      <c r="S29" s="172"/>
      <c r="T29" s="172"/>
      <c r="U29" s="172"/>
    </row>
    <row r="30" spans="2:21">
      <c r="B30" s="314" t="str">
        <f>IFERROR(VLOOKUP(Government_revenues_table[[#This Row],[GFS Classification]],Table6_GFS_codes_classification[],COLUMNS($F:F)+3,FALSE),"Do not enter data")</f>
        <v>Taxes (11E)</v>
      </c>
      <c r="C30" s="314" t="str">
        <f>IFERROR(VLOOKUP(Government_revenues_table[[#This Row],[GFS Classification]],Table6_GFS_codes_classification[],COLUMNS($F:G)+3,FALSE),"Do not enter data")</f>
        <v>Taxes on goods and services (114E)</v>
      </c>
      <c r="D30" s="314" t="str">
        <f>IFERROR(VLOOKUP(Government_revenues_table[[#This Row],[GFS Classification]],Table6_GFS_codes_classification[],COLUMNS($F:H)+3,FALSE),"Do not enter data")</f>
        <v>Taxes on use of goods/permission to use goods or perform activities (1145E)</v>
      </c>
      <c r="E30" s="314" t="str">
        <f>IFERROR(VLOOKUP(Government_revenues_table[[#This Row],[GFS Classification]],Table6_GFS_codes_classification[],COLUMNS($F:I)+3,FALSE),"Do not enter data")</f>
        <v>Licence fees (114521E)</v>
      </c>
      <c r="F30" s="172" t="s">
        <v>1427</v>
      </c>
      <c r="G30" s="170" t="s">
        <v>357</v>
      </c>
      <c r="H30" s="172" t="s">
        <v>1434</v>
      </c>
      <c r="I30" s="172" t="s">
        <v>337</v>
      </c>
      <c r="J30" s="315">
        <f>51004688.92-100328.46</f>
        <v>50904360.460000001</v>
      </c>
      <c r="K30" s="172" t="s">
        <v>95</v>
      </c>
      <c r="L30" s="172"/>
      <c r="M30" s="316"/>
      <c r="N30" s="316"/>
      <c r="O30" s="172"/>
      <c r="P30" s="172"/>
      <c r="Q30" s="172"/>
      <c r="R30" s="172"/>
      <c r="S30" s="172"/>
      <c r="T30" s="172"/>
      <c r="U30" s="172"/>
    </row>
    <row r="31" spans="2:21">
      <c r="B31" s="314" t="str">
        <f>IFERROR(VLOOKUP(Government_revenues_table[[#This Row],[GFS Classification]],Table6_GFS_codes_classification[],COLUMNS($F:F)+3,FALSE),"Do not enter data")</f>
        <v>Taxes (11E)</v>
      </c>
      <c r="C31" s="314" t="str">
        <f>IFERROR(VLOOKUP(Government_revenues_table[[#This Row],[GFS Classification]],Table6_GFS_codes_classification[],COLUMNS($F:G)+3,FALSE),"Do not enter data")</f>
        <v>Other taxes payable by natural resource companies (116E)</v>
      </c>
      <c r="D31" s="314" t="str">
        <f>IFERROR(VLOOKUP(Government_revenues_table[[#This Row],[GFS Classification]],Table6_GFS_codes_classification[],COLUMNS($F:H)+3,FALSE),"Do not enter data")</f>
        <v>Other taxes payable by natural resource companies (116E)</v>
      </c>
      <c r="E31" s="314" t="str">
        <f>IFERROR(VLOOKUP(Government_revenues_table[[#This Row],[GFS Classification]],Table6_GFS_codes_classification[],COLUMNS($F:I)+3,FALSE),"Do not enter data")</f>
        <v>Other taxes payable by natural resource companies (116E)</v>
      </c>
      <c r="F31" s="172" t="s">
        <v>1435</v>
      </c>
      <c r="G31" s="170" t="s">
        <v>357</v>
      </c>
      <c r="H31" s="172" t="s">
        <v>1436</v>
      </c>
      <c r="I31" s="172" t="s">
        <v>337</v>
      </c>
      <c r="J31" s="315">
        <f>(32853887.92-3792268.14)</f>
        <v>29061619.780000001</v>
      </c>
      <c r="K31" s="172" t="s">
        <v>95</v>
      </c>
      <c r="L31" s="172"/>
      <c r="M31" s="172"/>
      <c r="N31" s="172"/>
      <c r="O31" s="172"/>
      <c r="P31" s="317"/>
      <c r="Q31" s="170"/>
      <c r="R31" s="318"/>
      <c r="S31" s="170"/>
      <c r="T31" s="318"/>
      <c r="U31" s="170"/>
    </row>
    <row r="32" spans="2:21" ht="15.6" thickBot="1">
      <c r="B32" s="137"/>
      <c r="C32" s="137"/>
      <c r="D32" s="137"/>
      <c r="E32" s="137"/>
      <c r="F32" s="172"/>
      <c r="G32" s="172"/>
      <c r="H32" s="172"/>
      <c r="I32" s="172"/>
      <c r="J32" s="231"/>
      <c r="K32" s="172"/>
      <c r="L32" s="172"/>
      <c r="M32" s="172"/>
      <c r="N32" s="172"/>
      <c r="O32" s="172"/>
      <c r="P32" s="172"/>
      <c r="Q32" s="172"/>
      <c r="R32" s="172"/>
      <c r="S32" s="172"/>
      <c r="T32" s="172"/>
      <c r="U32" s="172"/>
    </row>
    <row r="33" spans="2:21" ht="15.6" thickBot="1">
      <c r="B33" s="172"/>
      <c r="C33" s="172"/>
      <c r="D33" s="172"/>
      <c r="E33" s="172"/>
      <c r="F33" s="172"/>
      <c r="G33" s="172"/>
      <c r="H33" s="172"/>
      <c r="I33" s="70" t="s">
        <v>1437</v>
      </c>
      <c r="J33" s="72">
        <f>SUMIF(Government_revenues_table[Currency],"USD",Government_revenues_table[Revenue value])+(IFERROR(SUMIF(Government_revenues_table[Currency],"&lt;&gt;USD",Government_revenues_table[Revenue value])/'Part 1 - About'!$E$45,0))</f>
        <v>8473599781.798027</v>
      </c>
      <c r="K33" s="172"/>
      <c r="L33" s="172"/>
      <c r="M33" s="172"/>
      <c r="N33" s="172"/>
      <c r="O33" s="172"/>
      <c r="P33" s="172"/>
      <c r="Q33" s="172"/>
      <c r="R33" s="172"/>
      <c r="S33" s="172"/>
      <c r="T33" s="172"/>
      <c r="U33" s="172"/>
    </row>
    <row r="34" spans="2:21" ht="21" customHeight="1" thickBot="1">
      <c r="B34" s="172"/>
      <c r="C34" s="172"/>
      <c r="D34" s="172"/>
      <c r="E34" s="172"/>
      <c r="F34" s="172"/>
      <c r="G34" s="172"/>
      <c r="H34" s="172"/>
      <c r="I34" s="172"/>
      <c r="J34" s="231"/>
      <c r="K34" s="172"/>
      <c r="L34" s="172"/>
      <c r="M34" s="172"/>
      <c r="N34" s="172"/>
      <c r="O34" s="172"/>
      <c r="P34" s="172"/>
      <c r="Q34" s="172"/>
      <c r="R34" s="172"/>
      <c r="S34" s="172"/>
      <c r="T34" s="172"/>
      <c r="U34" s="172"/>
    </row>
    <row r="35" spans="2:21" ht="16.5" thickBot="1">
      <c r="B35" s="172"/>
      <c r="C35" s="172"/>
      <c r="D35" s="172"/>
      <c r="E35" s="172"/>
      <c r="F35" s="172"/>
      <c r="G35" s="172"/>
      <c r="H35" s="172"/>
      <c r="I35" s="135" t="str">
        <f>"Total in "&amp;'Part 1 - About'!E44</f>
        <v>Total in GBP</v>
      </c>
      <c r="J35" s="72">
        <f>IF('Part 1 - About'!$E$44="USD",0,SUMIF(Government_revenues_table[Currency],'Part 1 - About'!$E$44,Government_revenues_table[Revenue value]))+(IFERROR(SUMIF(Government_revenues_table[Currency],"USD",Government_revenues_table[Revenue value])*'Part 1 - About'!$E$45,0))</f>
        <v>6880563022.8199987</v>
      </c>
      <c r="K35" s="172"/>
      <c r="L35" s="172"/>
      <c r="M35" s="172"/>
      <c r="N35" s="172"/>
      <c r="O35" s="172"/>
      <c r="P35" s="172"/>
      <c r="Q35" s="172"/>
      <c r="R35" s="172"/>
      <c r="S35" s="172"/>
      <c r="T35" s="172"/>
      <c r="U35" s="172"/>
    </row>
    <row r="36" spans="2:21">
      <c r="B36" s="172"/>
      <c r="C36" s="172"/>
      <c r="D36" s="172"/>
      <c r="E36" s="172"/>
      <c r="F36" s="172"/>
      <c r="G36" s="172"/>
      <c r="H36" s="172"/>
      <c r="I36" s="172"/>
      <c r="J36" s="277"/>
      <c r="K36" s="172"/>
      <c r="L36" s="172"/>
      <c r="M36" s="172"/>
      <c r="N36" s="172"/>
      <c r="O36" s="172"/>
      <c r="P36" s="172"/>
      <c r="Q36" s="172"/>
      <c r="R36" s="172"/>
      <c r="S36" s="172"/>
      <c r="T36" s="172"/>
      <c r="U36" s="172"/>
    </row>
    <row r="37" spans="2:21">
      <c r="B37" s="172"/>
      <c r="C37" s="172"/>
      <c r="D37" s="172"/>
      <c r="E37" s="172"/>
      <c r="F37" s="172"/>
      <c r="G37" s="172"/>
      <c r="H37" s="172"/>
      <c r="I37" s="172"/>
      <c r="J37" s="277"/>
      <c r="K37" s="172"/>
      <c r="L37" s="172"/>
      <c r="M37" s="172"/>
      <c r="N37" s="172"/>
      <c r="O37" s="172"/>
      <c r="P37" s="172"/>
      <c r="Q37" s="172"/>
      <c r="R37" s="172"/>
      <c r="S37" s="172"/>
      <c r="T37" s="172"/>
      <c r="U37" s="172"/>
    </row>
    <row r="39" spans="2:21" ht="22.5">
      <c r="B39" s="172"/>
      <c r="C39" s="172"/>
      <c r="D39" s="172"/>
      <c r="E39" s="172"/>
      <c r="F39" s="129" t="s">
        <v>1438</v>
      </c>
      <c r="G39" s="129"/>
      <c r="H39" s="78"/>
      <c r="I39" s="78"/>
      <c r="J39" s="78"/>
      <c r="K39" s="78"/>
      <c r="L39" s="172"/>
      <c r="M39" s="172"/>
      <c r="N39" s="172"/>
      <c r="O39" s="172"/>
      <c r="P39" s="172"/>
      <c r="Q39" s="172"/>
      <c r="R39" s="172"/>
      <c r="S39" s="172"/>
      <c r="T39" s="172"/>
      <c r="U39" s="172"/>
    </row>
    <row r="40" spans="2:21">
      <c r="B40" s="172"/>
      <c r="C40" s="172"/>
      <c r="D40" s="172"/>
      <c r="E40" s="172"/>
      <c r="F40" s="131"/>
      <c r="G40" s="75"/>
      <c r="H40" s="75"/>
      <c r="I40" s="75"/>
      <c r="J40" s="76"/>
      <c r="K40" s="75"/>
      <c r="L40" s="172"/>
      <c r="M40" s="172"/>
      <c r="N40" s="172"/>
      <c r="O40" s="172"/>
      <c r="P40" s="172"/>
      <c r="Q40" s="172"/>
      <c r="R40" s="172"/>
      <c r="S40" s="172"/>
      <c r="T40" s="172"/>
      <c r="U40" s="172"/>
    </row>
    <row r="41" spans="2:21" ht="15.75" customHeight="1">
      <c r="B41" s="172"/>
      <c r="C41" s="172"/>
      <c r="D41" s="172"/>
      <c r="E41" s="172"/>
      <c r="F41" s="370" t="s">
        <v>1439</v>
      </c>
      <c r="G41" s="370"/>
      <c r="H41" s="370"/>
      <c r="I41" s="370"/>
      <c r="J41" s="370"/>
      <c r="K41" s="370"/>
      <c r="L41" s="172"/>
      <c r="M41" s="172"/>
      <c r="N41" s="172"/>
      <c r="O41" s="172"/>
      <c r="P41" s="172"/>
      <c r="Q41" s="172"/>
      <c r="R41" s="172"/>
      <c r="S41" s="172"/>
      <c r="T41" s="172"/>
      <c r="U41" s="172"/>
    </row>
    <row r="42" spans="2:21">
      <c r="B42" s="172"/>
      <c r="C42" s="172"/>
      <c r="D42" s="172"/>
      <c r="E42" s="172"/>
      <c r="F42" s="370"/>
      <c r="G42" s="370"/>
      <c r="H42" s="370"/>
      <c r="I42" s="370"/>
      <c r="J42" s="370"/>
      <c r="K42" s="370"/>
      <c r="L42" s="172"/>
      <c r="M42" s="172"/>
      <c r="N42" s="172"/>
      <c r="O42" s="172"/>
      <c r="P42" s="172"/>
      <c r="Q42" s="172"/>
      <c r="R42" s="172"/>
      <c r="S42" s="172"/>
      <c r="T42" s="172"/>
      <c r="U42" s="172"/>
    </row>
    <row r="43" spans="2:21">
      <c r="B43" s="172"/>
      <c r="C43" s="172"/>
      <c r="D43" s="172"/>
      <c r="E43" s="172"/>
      <c r="F43" s="131"/>
      <c r="G43" s="75"/>
      <c r="H43" s="75"/>
      <c r="I43" s="75"/>
      <c r="J43" s="76"/>
      <c r="K43" s="75"/>
      <c r="L43" s="172"/>
      <c r="M43" s="172"/>
      <c r="N43" s="172"/>
      <c r="O43" s="172"/>
      <c r="P43" s="172"/>
      <c r="Q43" s="172"/>
      <c r="R43" s="172"/>
      <c r="S43" s="172"/>
      <c r="T43" s="172"/>
      <c r="U43" s="172"/>
    </row>
    <row r="44" spans="2:21">
      <c r="B44" s="172"/>
      <c r="C44" s="172"/>
      <c r="D44" s="172"/>
      <c r="E44" s="172"/>
      <c r="F44" s="131"/>
      <c r="G44" s="75"/>
      <c r="H44" s="75"/>
      <c r="I44" s="75"/>
      <c r="J44" s="76"/>
      <c r="K44" s="75"/>
      <c r="L44" s="172"/>
      <c r="M44" s="172"/>
      <c r="N44" s="172"/>
      <c r="O44" s="172"/>
      <c r="P44" s="172"/>
      <c r="Q44" s="172"/>
      <c r="R44" s="172"/>
      <c r="S44" s="172"/>
      <c r="T44" s="172"/>
      <c r="U44" s="172"/>
    </row>
    <row r="45" spans="2:21">
      <c r="B45" s="172"/>
      <c r="C45" s="172"/>
      <c r="D45" s="172"/>
      <c r="E45" s="172"/>
      <c r="F45" s="131"/>
      <c r="G45" s="75"/>
      <c r="H45" s="75"/>
      <c r="I45" s="75"/>
      <c r="J45" s="76"/>
      <c r="K45" s="75"/>
      <c r="L45" s="172"/>
      <c r="M45" s="172"/>
      <c r="N45" s="172"/>
      <c r="O45" s="172"/>
      <c r="P45" s="172"/>
      <c r="Q45" s="172"/>
      <c r="R45" s="172"/>
      <c r="S45" s="172"/>
      <c r="T45" s="172"/>
      <c r="U45" s="172"/>
    </row>
    <row r="46" spans="2:21" ht="18.75" customHeight="1">
      <c r="B46" s="172"/>
      <c r="C46" s="172"/>
      <c r="D46" s="172"/>
      <c r="E46" s="172"/>
      <c r="F46" s="131"/>
      <c r="G46" s="75"/>
      <c r="H46" s="75"/>
      <c r="I46" s="75"/>
      <c r="J46" s="76"/>
      <c r="K46" s="75"/>
      <c r="L46" s="172"/>
      <c r="M46" s="172"/>
      <c r="N46" s="172"/>
      <c r="O46" s="172"/>
      <c r="P46" s="172"/>
      <c r="Q46" s="172"/>
      <c r="R46" s="172"/>
      <c r="S46" s="172"/>
      <c r="T46" s="172"/>
      <c r="U46" s="172"/>
    </row>
    <row r="47" spans="2:21" ht="15.75" customHeight="1">
      <c r="B47" s="172"/>
      <c r="C47" s="172"/>
      <c r="D47" s="172"/>
      <c r="E47" s="172"/>
      <c r="F47" s="131"/>
      <c r="G47" s="75"/>
      <c r="H47" s="75"/>
      <c r="I47" s="75"/>
      <c r="J47" s="76"/>
      <c r="K47" s="75"/>
      <c r="L47" s="172"/>
      <c r="M47" s="172"/>
      <c r="N47" s="172"/>
      <c r="O47" s="172"/>
      <c r="P47" s="172"/>
      <c r="Q47" s="172"/>
      <c r="R47" s="172"/>
      <c r="S47" s="172"/>
      <c r="T47" s="172"/>
      <c r="U47" s="172"/>
    </row>
    <row r="48" spans="2:21">
      <c r="B48" s="172"/>
      <c r="C48" s="172"/>
      <c r="D48" s="172"/>
      <c r="E48" s="172"/>
      <c r="F48" s="131"/>
      <c r="G48" s="75"/>
      <c r="H48" s="75"/>
      <c r="I48" s="75"/>
      <c r="J48" s="76"/>
      <c r="K48" s="75"/>
      <c r="L48" s="172"/>
      <c r="M48" s="172"/>
      <c r="N48" s="172"/>
      <c r="O48" s="172"/>
      <c r="P48" s="172"/>
      <c r="Q48" s="172"/>
      <c r="R48" s="172"/>
      <c r="S48" s="172"/>
      <c r="T48" s="172"/>
      <c r="U48" s="172"/>
    </row>
    <row r="49" spans="6:14">
      <c r="F49" s="131"/>
      <c r="G49" s="75"/>
      <c r="H49" s="75"/>
      <c r="I49" s="75"/>
      <c r="J49" s="76"/>
      <c r="K49" s="75"/>
      <c r="L49" s="172"/>
      <c r="M49" s="172"/>
      <c r="N49" s="172"/>
    </row>
    <row r="50" spans="6:14">
      <c r="F50" s="130"/>
      <c r="G50" s="130"/>
      <c r="H50" s="130"/>
      <c r="I50" s="130"/>
      <c r="J50" s="130"/>
      <c r="K50" s="130"/>
      <c r="L50" s="172"/>
      <c r="M50" s="172"/>
      <c r="N50" s="172"/>
    </row>
    <row r="51" spans="6:14" ht="15.75" customHeight="1" thickBot="1">
      <c r="F51" s="363"/>
      <c r="G51" s="363"/>
      <c r="H51" s="363"/>
      <c r="I51" s="363"/>
      <c r="J51" s="363"/>
      <c r="K51" s="363"/>
      <c r="L51" s="363"/>
      <c r="M51" s="363"/>
      <c r="N51" s="363"/>
    </row>
    <row r="52" spans="6:14">
      <c r="F52" s="364"/>
      <c r="G52" s="364"/>
      <c r="H52" s="364"/>
      <c r="I52" s="364"/>
      <c r="J52" s="364"/>
      <c r="K52" s="364"/>
      <c r="L52" s="364"/>
      <c r="M52" s="364"/>
      <c r="N52" s="364"/>
    </row>
    <row r="53" spans="6:14" ht="15.6" thickBot="1">
      <c r="F53" s="341" t="s">
        <v>32</v>
      </c>
      <c r="G53" s="342"/>
      <c r="H53" s="342"/>
      <c r="I53" s="342"/>
      <c r="J53" s="342"/>
      <c r="K53" s="342"/>
      <c r="L53" s="342"/>
      <c r="M53" s="342"/>
      <c r="N53" s="342"/>
    </row>
    <row r="54" spans="6:14">
      <c r="F54" s="343" t="s">
        <v>33</v>
      </c>
      <c r="G54" s="344"/>
      <c r="H54" s="344"/>
      <c r="I54" s="344"/>
      <c r="J54" s="344"/>
      <c r="K54" s="344"/>
      <c r="L54" s="344"/>
      <c r="M54" s="344"/>
      <c r="N54" s="344"/>
    </row>
    <row r="55" spans="6:14" ht="15.6" thickBot="1">
      <c r="F55" s="365"/>
      <c r="G55" s="365"/>
      <c r="H55" s="365"/>
      <c r="I55" s="365"/>
      <c r="J55" s="365"/>
      <c r="K55" s="365"/>
      <c r="L55" s="365"/>
      <c r="M55" s="365"/>
      <c r="N55" s="365"/>
    </row>
    <row r="56" spans="6:14">
      <c r="F56" s="331" t="s">
        <v>34</v>
      </c>
      <c r="G56" s="331"/>
      <c r="H56" s="331"/>
      <c r="I56" s="331"/>
      <c r="J56" s="331"/>
      <c r="K56" s="331"/>
      <c r="L56" s="331"/>
      <c r="M56" s="331"/>
      <c r="N56" s="331"/>
    </row>
    <row r="57" spans="6:14" ht="15.75" customHeight="1">
      <c r="F57" s="320" t="s">
        <v>35</v>
      </c>
      <c r="G57" s="320"/>
      <c r="H57" s="320"/>
      <c r="I57" s="320"/>
      <c r="J57" s="320"/>
      <c r="K57" s="320"/>
      <c r="L57" s="320"/>
      <c r="M57" s="320"/>
      <c r="N57" s="320"/>
    </row>
    <row r="58" spans="6:14">
      <c r="F58" s="331" t="s">
        <v>37</v>
      </c>
      <c r="G58" s="331"/>
      <c r="H58" s="331"/>
      <c r="I58" s="331"/>
      <c r="J58" s="331"/>
      <c r="K58" s="331"/>
      <c r="L58" s="331"/>
      <c r="M58" s="331"/>
      <c r="N58" s="331"/>
    </row>
  </sheetData>
  <sheetProtection insertRows="0"/>
  <protectedRanges>
    <protectedRange algorithmName="SHA-512" hashValue="19r0bVvPR7yZA0UiYij7Tv1CBk3noIABvFePbLhCJ4nk3L6A+Fy+RdPPS3STf+a52x4pG2PQK4FAkXK9epnlIA==" saltValue="gQC4yrLvnbJqxYZ0KSEoZA==" spinCount="100000" sqref="K33 I22:K29 F22:G29 J30:K31" name="Government revenues"/>
    <protectedRange algorithmName="SHA-512" hashValue="19r0bVvPR7yZA0UiYij7Tv1CBk3noIABvFePbLhCJ4nk3L6A+Fy+RdPPS3STf+a52x4pG2PQK4FAkXK9epnlIA==" saltValue="gQC4yrLvnbJqxYZ0KSEoZA==" spinCount="100000" sqref="I30" name="Government revenues_1"/>
    <protectedRange algorithmName="SHA-512" hashValue="19r0bVvPR7yZA0UiYij7Tv1CBk3noIABvFePbLhCJ4nk3L6A+Fy+RdPPS3STf+a52x4pG2PQK4FAkXK9epnlIA==" saltValue="gQC4yrLvnbJqxYZ0KSEoZA==" spinCount="100000" sqref="I31" name="Government revenues_2"/>
    <protectedRange algorithmName="SHA-512" hashValue="19r0bVvPR7yZA0UiYij7Tv1CBk3noIABvFePbLhCJ4nk3L6A+Fy+RdPPS3STf+a52x4pG2PQK4FAkXK9epnlIA==" saltValue="gQC4yrLvnbJqxYZ0KSEoZA==" spinCount="100000" sqref="F30:G31" name="Government revenues_3"/>
  </protectedRanges>
  <mergeCells count="26">
    <mergeCell ref="F55:N55"/>
    <mergeCell ref="F56:N56"/>
    <mergeCell ref="F20:K20"/>
    <mergeCell ref="F16:N16"/>
    <mergeCell ref="M19:N19"/>
    <mergeCell ref="M27:N27"/>
    <mergeCell ref="M28:N28"/>
    <mergeCell ref="M21:N21"/>
    <mergeCell ref="M22:N26"/>
    <mergeCell ref="F41:K42"/>
    <mergeCell ref="F58:N58"/>
    <mergeCell ref="F18:K18"/>
    <mergeCell ref="F8:N8"/>
    <mergeCell ref="F9:N9"/>
    <mergeCell ref="F10:N10"/>
    <mergeCell ref="F11:N11"/>
    <mergeCell ref="F12:N12"/>
    <mergeCell ref="F13:N13"/>
    <mergeCell ref="F14:N14"/>
    <mergeCell ref="F15:N15"/>
    <mergeCell ref="M18:N18"/>
    <mergeCell ref="F51:N51"/>
    <mergeCell ref="F52:N52"/>
    <mergeCell ref="F53:N53"/>
    <mergeCell ref="F57:N57"/>
    <mergeCell ref="F54:N54"/>
  </mergeCells>
  <dataValidations count="9">
    <dataValidation type="textLength" allowBlank="1" showInputMessage="1" showErrorMessage="1" errorTitle="Please do not edit these cells" error="Please do not edit these cells" sqref="F39:K40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50:K50" xr:uid="{B41B3659-95C0-4782-8249-C45F1BA8CF71}">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 xr:uid="{57095CD9-1E20-4D31-9AD8-7B9AE2AF9C32}">
      <formula1>Government_entities_list</formula1>
    </dataValidation>
    <dataValidation type="textLength" allowBlank="1" showInputMessage="1" showErrorMessage="1" sqref="B7:K20 F51:N55 B51:E58 A7:A58 L7:O50 K33:K38 J33 B33:H38 I34 I36:J38" xr:uid="{C34C43B0-4B88-4697-A1F8-6046FF94A4E3}">
      <formula1>9999999</formula1>
      <formula2>99999999</formula2>
    </dataValidation>
    <dataValidation type="textLength" allowBlank="1" showInputMessage="1" showErrorMessage="1" errorTitle="Do not edit these cells" error="Please do not edit these cells" sqref="F56:N58" xr:uid="{F2954D87-D339-415D-9481-D75E0A4DEE87}">
      <formula1>9999999</formula1>
      <formula2>99999999</formula2>
    </dataValidation>
    <dataValidation type="list" allowBlank="1" showInputMessage="1" showErrorMessage="1" sqref="F22:F31" xr:uid="{00000000-0002-0000-0300-000003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31" xr:uid="{D5542179-2FB1-4F51-A9A0-8B4969D42E2C}"/>
    <dataValidation type="whole" allowBlank="1" showInputMessage="1" showErrorMessage="1" sqref="J35" xr:uid="{0445005F-9EE1-4DEB-84D9-77C1295B1407}">
      <formula1>1</formula1>
      <formula2>2</formula2>
    </dataValidation>
  </dataValidations>
  <hyperlinks>
    <hyperlink ref="M19" r:id="rId1" location="r5-1" display="EITI Requirement 5.1" xr:uid="{D1298250-E9A8-4B35-9832-EB42334EC5CC}"/>
    <hyperlink ref="F20" r:id="rId2" location="r4-1" display="EITI Requirement 4.1" xr:uid="{EB616848-9320-443F-A042-28F04868856E}"/>
    <hyperlink ref="F54:J54" r:id="rId3" display="Give us your feedback or report a conflict in the data! Write to us at  data@eiti.org" xr:uid="{75CFFD54-1803-40DD-84A4-A9C2A50A545A}"/>
    <hyperlink ref="F53:J53" r:id="rId4" display="For the latest version of Summary data templates, see  https://eiti.org/summary-data-template" xr:uid="{ECA922EE-70EB-44CD-BCF7-6E5E128D70CD}"/>
    <hyperlink ref="M28:N28" r:id="rId5" display="or, https://www.imf.org/external/np/sta/gfsm/" xr:uid="{284D235A-5255-4F28-9EE1-D745AE57E870}"/>
    <hyperlink ref="M27:N27" r:id="rId6" display="For more guidance, please visit https://eiti.org/summary-data-template" xr:uid="{D9737CA5-4C3E-45EE-957B-235C04309CF3}"/>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Lists!$S$2:$S$29</xm:f>
          </x14:formula1>
          <xm:sqref>B22:E31</xm:sqref>
        </x14:dataValidation>
        <x14:dataValidation type="list" allowBlank="1" showInputMessage="1" showErrorMessage="1" promptTitle="Please select sector" prompt="Please select the relevant sector from the list" xr:uid="{6D0425A3-0C8C-45E2-869B-2175D77CA88E}">
          <x14:formula1>
            <xm:f>Lists!$AA$3:$AA$9</xm:f>
          </x14:formula1>
          <xm:sqref>G22:G29</xm:sqref>
        </x14:dataValidation>
        <x14:dataValidation type="list" allowBlank="1" showInputMessage="1" showErrorMessage="1" xr:uid="{FF389C9B-E02E-4114-9CD9-28E7F95C0F1D}">
          <x14:formula1>
            <xm:f>Lists!$I$11:$I$168</xm:f>
          </x14:formula1>
          <xm:sqref>K22:K31</xm:sqref>
        </x14:dataValidation>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entities'!$B$15:$B$18</xm:f>
          </x14:formula1>
          <xm:sqref>I23:I29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sheetPr>
  <dimension ref="B2:AH374"/>
  <sheetViews>
    <sheetView showGridLines="0" zoomScale="85" zoomScaleNormal="85" workbookViewId="0">
      <selection activeCell="B13" sqref="B13:N13"/>
    </sheetView>
  </sheetViews>
  <sheetFormatPr defaultColWidth="9.140625" defaultRowHeight="14.1"/>
  <cols>
    <col min="1" max="1" width="3.85546875" style="12" customWidth="1"/>
    <col min="2" max="2" width="0.140625" style="12" customWidth="1"/>
    <col min="3" max="3" width="23.5703125" style="12" customWidth="1"/>
    <col min="4" max="4" width="40.85546875" style="12" customWidth="1"/>
    <col min="5" max="5" width="30.5703125" style="12" customWidth="1"/>
    <col min="6" max="6" width="31.5703125" style="12" customWidth="1"/>
    <col min="7" max="7" width="34.42578125" style="12" customWidth="1"/>
    <col min="8" max="8" width="22.85546875" style="12" bestFit="1" customWidth="1"/>
    <col min="9" max="9" width="27.140625" style="12" customWidth="1"/>
    <col min="10" max="10" width="23.140625" style="12" bestFit="1" customWidth="1"/>
    <col min="11" max="11" width="37.42578125" style="12" customWidth="1"/>
    <col min="12" max="12" width="38.5703125" style="12" customWidth="1"/>
    <col min="13" max="13" width="26" style="12" customWidth="1"/>
    <col min="14" max="14" width="16.5703125" style="12" customWidth="1"/>
    <col min="15" max="15" width="4" style="12" customWidth="1"/>
    <col min="16" max="16" width="9.140625" style="12"/>
    <col min="17" max="33" width="15.85546875" style="12" customWidth="1"/>
    <col min="34" max="16384" width="9.140625" style="12"/>
  </cols>
  <sheetData>
    <row r="2" spans="2:34" s="29" customFormat="1" ht="15">
      <c r="B2" s="172"/>
      <c r="C2" s="332" t="s">
        <v>1440</v>
      </c>
      <c r="D2" s="332"/>
      <c r="E2" s="332"/>
      <c r="F2" s="332"/>
      <c r="G2" s="332"/>
      <c r="H2" s="332"/>
      <c r="I2" s="332"/>
      <c r="J2" s="332"/>
      <c r="K2" s="332"/>
      <c r="L2" s="332"/>
      <c r="M2" s="332"/>
      <c r="N2" s="332"/>
      <c r="O2" s="172"/>
      <c r="P2" s="172"/>
      <c r="Q2" s="172"/>
      <c r="R2" s="172"/>
      <c r="S2" s="172"/>
      <c r="T2" s="172"/>
      <c r="U2" s="172"/>
      <c r="V2" s="172"/>
      <c r="W2" s="172"/>
      <c r="X2" s="172"/>
      <c r="Y2" s="172"/>
      <c r="Z2" s="172"/>
      <c r="AA2" s="172"/>
      <c r="AB2" s="172"/>
      <c r="AC2" s="172"/>
      <c r="AD2" s="172"/>
      <c r="AE2" s="172"/>
      <c r="AF2" s="172"/>
      <c r="AG2" s="172"/>
      <c r="AH2" s="172"/>
    </row>
    <row r="3" spans="2:34" ht="21" customHeight="1">
      <c r="C3" s="372" t="s">
        <v>1441</v>
      </c>
      <c r="D3" s="372"/>
      <c r="E3" s="372"/>
      <c r="F3" s="372"/>
      <c r="G3" s="372"/>
      <c r="H3" s="372"/>
      <c r="I3" s="372"/>
      <c r="J3" s="372"/>
      <c r="K3" s="372"/>
      <c r="L3" s="372"/>
      <c r="M3" s="372"/>
      <c r="N3" s="372"/>
    </row>
    <row r="4" spans="2:34" s="29" customFormat="1" ht="15.6" customHeight="1">
      <c r="B4" s="172"/>
      <c r="C4" s="373" t="s">
        <v>1442</v>
      </c>
      <c r="D4" s="373"/>
      <c r="E4" s="373"/>
      <c r="F4" s="373"/>
      <c r="G4" s="373"/>
      <c r="H4" s="373"/>
      <c r="I4" s="373"/>
      <c r="J4" s="373"/>
      <c r="K4" s="373"/>
      <c r="L4" s="373"/>
      <c r="M4" s="373"/>
      <c r="N4" s="373"/>
      <c r="O4" s="172"/>
      <c r="P4" s="172"/>
      <c r="Q4" s="172"/>
      <c r="R4" s="172"/>
      <c r="S4" s="172"/>
      <c r="T4" s="172"/>
      <c r="U4" s="172"/>
      <c r="V4" s="172"/>
      <c r="W4" s="172"/>
      <c r="X4" s="172"/>
      <c r="Y4" s="172"/>
      <c r="Z4" s="172"/>
      <c r="AA4" s="172"/>
      <c r="AB4" s="172"/>
      <c r="AC4" s="172"/>
      <c r="AD4" s="172"/>
      <c r="AE4" s="172"/>
      <c r="AF4" s="172"/>
      <c r="AG4" s="172"/>
      <c r="AH4" s="172"/>
    </row>
    <row r="5" spans="2:34" s="29" customFormat="1" ht="15.6" customHeight="1">
      <c r="B5" s="172"/>
      <c r="C5" s="373" t="s">
        <v>1443</v>
      </c>
      <c r="D5" s="373"/>
      <c r="E5" s="373"/>
      <c r="F5" s="373"/>
      <c r="G5" s="373"/>
      <c r="H5" s="373"/>
      <c r="I5" s="373"/>
      <c r="J5" s="373"/>
      <c r="K5" s="373"/>
      <c r="L5" s="373"/>
      <c r="M5" s="373"/>
      <c r="N5" s="373"/>
      <c r="O5" s="172"/>
      <c r="P5" s="172"/>
      <c r="Q5" s="172"/>
      <c r="R5" s="172"/>
      <c r="S5" s="172"/>
      <c r="T5" s="172"/>
      <c r="U5" s="172"/>
      <c r="V5" s="172"/>
      <c r="W5" s="172"/>
      <c r="X5" s="172"/>
      <c r="Y5" s="172"/>
      <c r="Z5" s="172"/>
      <c r="AA5" s="172"/>
      <c r="AB5" s="172"/>
      <c r="AC5" s="172"/>
      <c r="AD5" s="172"/>
      <c r="AE5" s="172"/>
      <c r="AF5" s="172"/>
      <c r="AG5" s="172"/>
      <c r="AH5" s="172"/>
    </row>
    <row r="6" spans="2:34" s="29" customFormat="1" ht="15.6" customHeight="1">
      <c r="B6" s="172"/>
      <c r="C6" s="373" t="s">
        <v>1444</v>
      </c>
      <c r="D6" s="373"/>
      <c r="E6" s="373"/>
      <c r="F6" s="373"/>
      <c r="G6" s="373"/>
      <c r="H6" s="373"/>
      <c r="I6" s="373"/>
      <c r="J6" s="373"/>
      <c r="K6" s="373"/>
      <c r="L6" s="373"/>
      <c r="M6" s="373"/>
      <c r="N6" s="373"/>
      <c r="O6" s="172"/>
      <c r="P6" s="172"/>
      <c r="Q6" s="172"/>
      <c r="R6" s="172"/>
      <c r="S6" s="172"/>
      <c r="T6" s="172"/>
      <c r="U6" s="172"/>
      <c r="V6" s="172"/>
      <c r="W6" s="172"/>
      <c r="X6" s="172"/>
      <c r="Y6" s="172"/>
      <c r="Z6" s="172"/>
      <c r="AA6" s="172"/>
      <c r="AB6" s="172"/>
      <c r="AC6" s="172"/>
      <c r="AD6" s="172"/>
      <c r="AE6" s="172"/>
      <c r="AF6" s="172"/>
      <c r="AG6" s="172"/>
      <c r="AH6" s="172"/>
    </row>
    <row r="7" spans="2:34" s="29" customFormat="1" ht="15.6" customHeight="1">
      <c r="B7" s="172"/>
      <c r="C7" s="373" t="s">
        <v>1445</v>
      </c>
      <c r="D7" s="373"/>
      <c r="E7" s="373"/>
      <c r="F7" s="373"/>
      <c r="G7" s="373"/>
      <c r="H7" s="373"/>
      <c r="I7" s="373"/>
      <c r="J7" s="373"/>
      <c r="K7" s="373"/>
      <c r="L7" s="373"/>
      <c r="M7" s="373"/>
      <c r="N7" s="373"/>
      <c r="O7" s="172"/>
      <c r="P7" s="172"/>
      <c r="Q7" s="172"/>
      <c r="R7" s="172"/>
      <c r="S7" s="172"/>
      <c r="T7" s="172"/>
      <c r="U7" s="172"/>
      <c r="V7" s="172"/>
      <c r="W7" s="172"/>
      <c r="X7" s="172"/>
      <c r="Y7" s="172"/>
      <c r="Z7" s="172"/>
      <c r="AA7" s="172"/>
      <c r="AB7" s="172"/>
      <c r="AC7" s="172"/>
      <c r="AD7" s="172"/>
      <c r="AE7" s="172"/>
      <c r="AF7" s="172"/>
      <c r="AG7" s="172"/>
      <c r="AH7" s="172"/>
    </row>
    <row r="8" spans="2:34" s="29" customFormat="1" ht="15.6" customHeight="1">
      <c r="B8" s="172"/>
      <c r="C8" s="373" t="s">
        <v>1446</v>
      </c>
      <c r="D8" s="373"/>
      <c r="E8" s="373"/>
      <c r="F8" s="373"/>
      <c r="G8" s="373"/>
      <c r="H8" s="373"/>
      <c r="I8" s="373"/>
      <c r="J8" s="373"/>
      <c r="K8" s="373"/>
      <c r="L8" s="373"/>
      <c r="M8" s="373"/>
      <c r="N8" s="373"/>
      <c r="O8" s="172"/>
      <c r="P8" s="172"/>
      <c r="Q8" s="172"/>
      <c r="R8" s="172"/>
      <c r="S8" s="172"/>
      <c r="T8" s="172"/>
      <c r="U8" s="172"/>
      <c r="V8" s="172"/>
      <c r="W8" s="172"/>
      <c r="X8" s="172"/>
      <c r="Y8" s="172"/>
      <c r="Z8" s="172"/>
      <c r="AA8" s="172"/>
      <c r="AB8" s="172"/>
      <c r="AC8" s="172"/>
      <c r="AD8" s="172"/>
      <c r="AE8" s="172"/>
      <c r="AF8" s="172"/>
      <c r="AG8" s="172"/>
      <c r="AH8" s="172"/>
    </row>
    <row r="9" spans="2:34" s="29" customFormat="1" ht="15">
      <c r="B9" s="172"/>
      <c r="C9" s="345" t="s">
        <v>324</v>
      </c>
      <c r="D9" s="345"/>
      <c r="E9" s="345"/>
      <c r="F9" s="345"/>
      <c r="G9" s="345"/>
      <c r="H9" s="345"/>
      <c r="I9" s="345"/>
      <c r="J9" s="345"/>
      <c r="K9" s="345"/>
      <c r="L9" s="345"/>
      <c r="M9" s="345"/>
      <c r="N9" s="345"/>
      <c r="O9" s="172"/>
      <c r="P9" s="172"/>
      <c r="Q9" s="172"/>
      <c r="R9" s="172"/>
      <c r="S9" s="172"/>
      <c r="T9" s="172"/>
      <c r="U9" s="172"/>
      <c r="V9" s="172"/>
      <c r="W9" s="172"/>
      <c r="X9" s="172"/>
      <c r="Y9" s="172"/>
      <c r="Z9" s="172"/>
      <c r="AA9" s="172"/>
      <c r="AB9" s="172"/>
      <c r="AC9" s="172"/>
      <c r="AD9" s="172"/>
      <c r="AE9" s="172"/>
      <c r="AF9" s="172"/>
      <c r="AG9" s="172"/>
      <c r="AH9" s="172"/>
    </row>
    <row r="10" spans="2:34">
      <c r="C10" s="376"/>
      <c r="D10" s="376"/>
      <c r="E10" s="376"/>
      <c r="F10" s="376"/>
      <c r="G10" s="376"/>
      <c r="H10" s="376"/>
      <c r="I10" s="376"/>
      <c r="J10" s="376"/>
      <c r="K10" s="376"/>
      <c r="L10" s="376"/>
      <c r="M10" s="376"/>
      <c r="N10" s="376"/>
    </row>
    <row r="11" spans="2:34" ht="22.5">
      <c r="C11" s="349" t="s">
        <v>1447</v>
      </c>
      <c r="D11" s="349"/>
      <c r="E11" s="349"/>
      <c r="F11" s="349"/>
      <c r="G11" s="349"/>
      <c r="H11" s="349"/>
      <c r="I11" s="349"/>
      <c r="J11" s="349"/>
      <c r="K11" s="349"/>
      <c r="L11" s="349"/>
      <c r="M11" s="349"/>
      <c r="N11" s="349"/>
    </row>
    <row r="12" spans="2:34" s="29" customFormat="1" ht="14.25" customHeight="1">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row>
    <row r="13" spans="2:34" s="29" customFormat="1" ht="15.75" customHeight="1">
      <c r="B13" s="366" t="s">
        <v>1448</v>
      </c>
      <c r="C13" s="366"/>
      <c r="D13" s="366"/>
      <c r="E13" s="366"/>
      <c r="F13" s="366"/>
      <c r="G13" s="366"/>
      <c r="H13" s="366"/>
      <c r="I13" s="366"/>
      <c r="J13" s="366"/>
      <c r="K13" s="366"/>
      <c r="L13" s="366"/>
      <c r="M13" s="366"/>
      <c r="N13" s="366"/>
      <c r="O13" s="172"/>
      <c r="P13" s="172"/>
      <c r="Q13" s="172"/>
      <c r="R13" s="172"/>
      <c r="S13" s="172"/>
      <c r="T13" s="172"/>
      <c r="U13" s="172"/>
      <c r="V13" s="172"/>
      <c r="W13" s="172"/>
      <c r="X13" s="172"/>
      <c r="Y13" s="172"/>
      <c r="Z13" s="172"/>
      <c r="AA13" s="172"/>
      <c r="AB13" s="172"/>
      <c r="AC13" s="172"/>
      <c r="AD13" s="172"/>
      <c r="AE13" s="172"/>
      <c r="AF13" s="172"/>
      <c r="AG13" s="172"/>
      <c r="AH13" s="172"/>
    </row>
    <row r="14" spans="2:34" s="29" customFormat="1" ht="15">
      <c r="B14" s="172" t="s">
        <v>345</v>
      </c>
      <c r="C14" s="65" t="s">
        <v>342</v>
      </c>
      <c r="D14" s="172" t="s">
        <v>1417</v>
      </c>
      <c r="E14" s="172" t="s">
        <v>1416</v>
      </c>
      <c r="F14" s="172" t="s">
        <v>1449</v>
      </c>
      <c r="G14" s="172" t="s">
        <v>1450</v>
      </c>
      <c r="H14" s="172" t="s">
        <v>1451</v>
      </c>
      <c r="I14" s="172" t="s">
        <v>1452</v>
      </c>
      <c r="J14" s="172" t="s">
        <v>1418</v>
      </c>
      <c r="K14" s="172" t="s">
        <v>1453</v>
      </c>
      <c r="L14" s="172" t="s">
        <v>1454</v>
      </c>
      <c r="M14" s="172" t="s">
        <v>1455</v>
      </c>
      <c r="N14" s="172" t="s">
        <v>1456</v>
      </c>
      <c r="O14" s="172"/>
      <c r="P14" s="172"/>
      <c r="Q14" s="172"/>
      <c r="R14" s="172"/>
      <c r="S14" s="172"/>
      <c r="T14" s="172"/>
      <c r="U14" s="172"/>
      <c r="V14" s="172"/>
      <c r="W14" s="172"/>
      <c r="X14" s="172"/>
      <c r="Y14" s="172"/>
      <c r="Z14" s="172"/>
      <c r="AA14" s="172"/>
      <c r="AB14" s="172"/>
      <c r="AC14" s="172"/>
      <c r="AD14" s="172"/>
      <c r="AE14" s="172"/>
      <c r="AF14" s="172"/>
      <c r="AG14" s="172"/>
      <c r="AH14" s="172"/>
    </row>
    <row r="15" spans="2:34" s="29" customFormat="1" ht="15">
      <c r="B15" s="172"/>
      <c r="C15" s="172" t="s">
        <v>356</v>
      </c>
      <c r="D15" s="172" t="s">
        <v>332</v>
      </c>
      <c r="E15" s="172" t="s">
        <v>1423</v>
      </c>
      <c r="F15" s="172" t="s">
        <v>1457</v>
      </c>
      <c r="G15" s="172" t="s">
        <v>1457</v>
      </c>
      <c r="H15" s="172" t="s">
        <v>1458</v>
      </c>
      <c r="I15" s="172" t="s">
        <v>95</v>
      </c>
      <c r="J15" s="278">
        <v>8563334</v>
      </c>
      <c r="K15" s="172" t="s">
        <v>90</v>
      </c>
      <c r="L15" s="172" t="s">
        <v>90</v>
      </c>
      <c r="M15" s="172" t="s">
        <v>90</v>
      </c>
      <c r="N15" s="172"/>
      <c r="O15" s="172"/>
      <c r="P15" s="172"/>
      <c r="Q15" s="172"/>
      <c r="R15" s="172"/>
      <c r="S15" s="172"/>
      <c r="T15" s="172"/>
      <c r="U15" s="172"/>
      <c r="V15" s="172"/>
      <c r="W15" s="172"/>
      <c r="X15" s="172"/>
      <c r="Y15" s="172"/>
      <c r="Z15" s="172"/>
      <c r="AA15" s="172"/>
      <c r="AB15" s="172"/>
      <c r="AC15" s="172"/>
      <c r="AD15" s="172"/>
      <c r="AE15" s="172"/>
      <c r="AF15" s="172"/>
      <c r="AG15" s="172"/>
      <c r="AH15" s="172"/>
    </row>
    <row r="16" spans="2:34" s="29" customFormat="1" ht="15">
      <c r="B16" s="172"/>
      <c r="C16" s="172" t="s">
        <v>361</v>
      </c>
      <c r="D16" s="172" t="s">
        <v>332</v>
      </c>
      <c r="E16" s="172" t="s">
        <v>1423</v>
      </c>
      <c r="F16" s="172" t="s">
        <v>1457</v>
      </c>
      <c r="G16" s="172" t="s">
        <v>1457</v>
      </c>
      <c r="H16" s="172" t="s">
        <v>1458</v>
      </c>
      <c r="I16" s="172" t="s">
        <v>95</v>
      </c>
      <c r="J16" s="278">
        <v>224140000</v>
      </c>
      <c r="K16" s="172" t="s">
        <v>90</v>
      </c>
      <c r="L16" s="172" t="s">
        <v>90</v>
      </c>
      <c r="M16" s="172" t="s">
        <v>90</v>
      </c>
      <c r="N16" s="172"/>
      <c r="O16" s="172"/>
      <c r="P16" s="172"/>
      <c r="Q16" s="172"/>
      <c r="R16" s="172"/>
      <c r="S16" s="172"/>
      <c r="T16" s="172"/>
      <c r="U16" s="172"/>
      <c r="V16" s="172"/>
      <c r="W16" s="172"/>
      <c r="X16" s="172"/>
      <c r="Y16" s="172"/>
      <c r="Z16" s="172"/>
      <c r="AA16" s="172"/>
      <c r="AB16" s="172"/>
      <c r="AC16" s="172"/>
      <c r="AD16" s="172"/>
      <c r="AE16" s="172"/>
      <c r="AF16" s="172"/>
      <c r="AG16" s="172"/>
      <c r="AH16" s="172"/>
    </row>
    <row r="17" spans="2:34" s="29" customFormat="1" ht="15">
      <c r="B17" s="172"/>
      <c r="C17" t="s">
        <v>370</v>
      </c>
      <c r="D17" s="172" t="s">
        <v>332</v>
      </c>
      <c r="E17" s="172" t="s">
        <v>1423</v>
      </c>
      <c r="F17" s="172" t="s">
        <v>1457</v>
      </c>
      <c r="G17" s="172" t="s">
        <v>1457</v>
      </c>
      <c r="H17" s="172" t="s">
        <v>1458</v>
      </c>
      <c r="I17" s="172" t="s">
        <v>95</v>
      </c>
      <c r="J17" s="278">
        <v>735000000</v>
      </c>
      <c r="K17" s="172" t="s">
        <v>90</v>
      </c>
      <c r="L17" s="172" t="s">
        <v>90</v>
      </c>
      <c r="M17" s="172" t="s">
        <v>90</v>
      </c>
      <c r="N17" s="172"/>
      <c r="O17" s="172"/>
      <c r="P17" s="172"/>
      <c r="Q17" s="172"/>
      <c r="R17" s="172"/>
      <c r="S17" s="172"/>
      <c r="T17" s="172"/>
      <c r="U17" s="172"/>
      <c r="V17" s="172"/>
      <c r="W17" s="172"/>
      <c r="X17" s="172"/>
      <c r="Y17" s="172"/>
      <c r="Z17" s="172"/>
      <c r="AA17" s="172"/>
      <c r="AB17" s="172"/>
      <c r="AC17" s="172"/>
      <c r="AD17" s="172"/>
      <c r="AE17" s="172"/>
      <c r="AF17" s="172"/>
      <c r="AG17" s="172"/>
      <c r="AH17" s="172"/>
    </row>
    <row r="18" spans="2:34" s="29" customFormat="1" ht="15">
      <c r="B18" s="172"/>
      <c r="C18" t="s">
        <v>381</v>
      </c>
      <c r="D18" s="172" t="s">
        <v>332</v>
      </c>
      <c r="E18" s="172" t="s">
        <v>1423</v>
      </c>
      <c r="F18" s="172" t="s">
        <v>1457</v>
      </c>
      <c r="G18" s="172" t="s">
        <v>1457</v>
      </c>
      <c r="H18" s="172" t="s">
        <v>1458</v>
      </c>
      <c r="I18" s="172" t="s">
        <v>95</v>
      </c>
      <c r="J18" s="278">
        <v>62523500</v>
      </c>
      <c r="K18" s="172" t="s">
        <v>90</v>
      </c>
      <c r="L18" s="172" t="s">
        <v>90</v>
      </c>
      <c r="M18" s="172" t="s">
        <v>90</v>
      </c>
      <c r="N18" s="172"/>
      <c r="O18" s="172"/>
      <c r="P18" s="172"/>
      <c r="Q18" s="172"/>
      <c r="R18" s="172"/>
      <c r="S18" s="172"/>
      <c r="T18" s="172"/>
      <c r="U18" s="172"/>
      <c r="V18" s="172"/>
      <c r="W18" s="172"/>
      <c r="X18" s="172"/>
      <c r="Y18" s="172"/>
      <c r="Z18" s="172"/>
      <c r="AA18" s="172"/>
      <c r="AB18" s="172"/>
      <c r="AC18" s="172"/>
      <c r="AD18" s="172"/>
      <c r="AE18" s="172"/>
      <c r="AF18" s="172"/>
      <c r="AG18" s="172"/>
      <c r="AH18" s="172"/>
    </row>
    <row r="19" spans="2:34" s="29" customFormat="1" ht="15">
      <c r="B19" s="172"/>
      <c r="C19" s="172" t="s">
        <v>384</v>
      </c>
      <c r="D19" s="172" t="s">
        <v>332</v>
      </c>
      <c r="E19" s="172" t="s">
        <v>1423</v>
      </c>
      <c r="F19" s="172" t="s">
        <v>1457</v>
      </c>
      <c r="G19" s="172" t="s">
        <v>1457</v>
      </c>
      <c r="H19" s="172" t="s">
        <v>1458</v>
      </c>
      <c r="I19" s="172" t="s">
        <v>95</v>
      </c>
      <c r="J19" s="278">
        <v>130275873</v>
      </c>
      <c r="K19" s="172" t="s">
        <v>90</v>
      </c>
      <c r="L19" s="172" t="s">
        <v>90</v>
      </c>
      <c r="M19" s="172" t="s">
        <v>90</v>
      </c>
      <c r="N19" s="172"/>
      <c r="O19" s="172"/>
      <c r="P19" s="172"/>
      <c r="Q19" s="172"/>
      <c r="R19" s="172"/>
      <c r="S19" s="172"/>
      <c r="T19" s="172"/>
      <c r="U19" s="172"/>
      <c r="V19" s="172"/>
      <c r="W19" s="172"/>
      <c r="X19" s="172"/>
      <c r="Y19" s="172"/>
      <c r="Z19" s="172"/>
      <c r="AA19" s="172"/>
      <c r="AB19" s="172"/>
      <c r="AC19" s="172"/>
      <c r="AD19" s="172"/>
      <c r="AE19" s="172"/>
      <c r="AF19" s="172"/>
      <c r="AG19" s="172"/>
      <c r="AH19" s="172"/>
    </row>
    <row r="20" spans="2:34" s="29" customFormat="1" ht="15">
      <c r="B20" s="172"/>
      <c r="C20" s="170" t="s">
        <v>391</v>
      </c>
      <c r="D20" s="172" t="s">
        <v>332</v>
      </c>
      <c r="E20" s="172" t="s">
        <v>1423</v>
      </c>
      <c r="F20" s="172" t="s">
        <v>1457</v>
      </c>
      <c r="G20" s="172" t="s">
        <v>1457</v>
      </c>
      <c r="H20" s="172" t="s">
        <v>1458</v>
      </c>
      <c r="I20" s="172" t="s">
        <v>95</v>
      </c>
      <c r="J20" s="278">
        <v>338000000</v>
      </c>
      <c r="K20" s="172" t="s">
        <v>90</v>
      </c>
      <c r="L20" s="172" t="s">
        <v>90</v>
      </c>
      <c r="M20" s="172" t="s">
        <v>90</v>
      </c>
      <c r="N20" s="172"/>
      <c r="O20" s="172"/>
      <c r="P20" s="172"/>
      <c r="Q20" s="172"/>
      <c r="R20" s="172"/>
      <c r="S20" s="172"/>
      <c r="T20" s="172"/>
      <c r="U20" s="172"/>
      <c r="V20" s="172"/>
      <c r="W20" s="172"/>
      <c r="X20" s="172"/>
      <c r="Y20" s="172"/>
      <c r="Z20" s="172"/>
      <c r="AA20" s="172"/>
      <c r="AB20" s="172"/>
      <c r="AC20" s="172"/>
      <c r="AD20" s="172"/>
      <c r="AE20" s="172"/>
      <c r="AF20" s="172"/>
      <c r="AG20" s="172"/>
      <c r="AH20" s="172"/>
    </row>
    <row r="21" spans="2:34" s="29" customFormat="1" ht="15">
      <c r="B21" s="172"/>
      <c r="C21" t="s">
        <v>394</v>
      </c>
      <c r="D21" s="172" t="s">
        <v>332</v>
      </c>
      <c r="E21" s="172" t="s">
        <v>1423</v>
      </c>
      <c r="F21" s="172" t="s">
        <v>1457</v>
      </c>
      <c r="G21" s="172" t="s">
        <v>1457</v>
      </c>
      <c r="H21" s="172" t="s">
        <v>1458</v>
      </c>
      <c r="I21" s="172" t="s">
        <v>95</v>
      </c>
      <c r="J21" s="278">
        <v>-4861258</v>
      </c>
      <c r="K21" s="172" t="s">
        <v>90</v>
      </c>
      <c r="L21" s="172" t="s">
        <v>90</v>
      </c>
      <c r="M21" s="172" t="s">
        <v>90</v>
      </c>
      <c r="N21" s="172"/>
      <c r="O21" s="172"/>
      <c r="P21" s="172"/>
      <c r="Q21" s="172"/>
      <c r="R21" s="172"/>
      <c r="S21" s="172"/>
      <c r="T21" s="172"/>
      <c r="U21" s="172"/>
      <c r="V21" s="172"/>
      <c r="W21" s="172"/>
      <c r="X21" s="172"/>
      <c r="Y21" s="172"/>
      <c r="Z21" s="172"/>
      <c r="AA21" s="172"/>
      <c r="AB21" s="172"/>
      <c r="AC21" s="172"/>
      <c r="AD21" s="172"/>
      <c r="AE21" s="172"/>
      <c r="AF21" s="172"/>
      <c r="AG21" s="172"/>
      <c r="AH21" s="172"/>
    </row>
    <row r="22" spans="2:34" s="29" customFormat="1" ht="15">
      <c r="B22" s="172"/>
      <c r="C22" t="s">
        <v>464</v>
      </c>
      <c r="D22" s="172" t="s">
        <v>332</v>
      </c>
      <c r="E22" s="172" t="s">
        <v>1423</v>
      </c>
      <c r="F22" s="172" t="s">
        <v>1457</v>
      </c>
      <c r="G22" s="172" t="s">
        <v>1457</v>
      </c>
      <c r="H22" s="172" t="s">
        <v>1458</v>
      </c>
      <c r="I22" s="172" t="s">
        <v>95</v>
      </c>
      <c r="J22" s="278">
        <v>25223480</v>
      </c>
      <c r="K22" s="172" t="s">
        <v>90</v>
      </c>
      <c r="L22" s="172" t="s">
        <v>90</v>
      </c>
      <c r="M22" s="172" t="s">
        <v>90</v>
      </c>
      <c r="N22" s="172"/>
      <c r="O22" s="172"/>
      <c r="P22" s="172"/>
      <c r="Q22" s="172"/>
      <c r="R22" s="172"/>
      <c r="S22" s="172"/>
      <c r="T22" s="172"/>
      <c r="U22" s="172"/>
      <c r="V22" s="172"/>
      <c r="W22" s="172"/>
      <c r="X22" s="172"/>
      <c r="Y22" s="172"/>
      <c r="Z22" s="172"/>
      <c r="AA22" s="172"/>
      <c r="AB22" s="172"/>
      <c r="AC22" s="172"/>
      <c r="AD22" s="172"/>
      <c r="AE22" s="172"/>
      <c r="AF22" s="172"/>
      <c r="AG22" s="172"/>
      <c r="AH22" s="172"/>
    </row>
    <row r="23" spans="2:34" s="29" customFormat="1" ht="15">
      <c r="B23" s="172"/>
      <c r="C23" t="s">
        <v>401</v>
      </c>
      <c r="D23" s="172" t="s">
        <v>332</v>
      </c>
      <c r="E23" s="172" t="s">
        <v>1423</v>
      </c>
      <c r="F23" s="172" t="s">
        <v>1457</v>
      </c>
      <c r="G23" s="172" t="s">
        <v>1457</v>
      </c>
      <c r="H23" s="172" t="s">
        <v>1458</v>
      </c>
      <c r="I23" s="172" t="s">
        <v>95</v>
      </c>
      <c r="J23" s="278">
        <v>378526000</v>
      </c>
      <c r="K23" s="172" t="s">
        <v>90</v>
      </c>
      <c r="L23" s="172" t="s">
        <v>90</v>
      </c>
      <c r="M23" s="172" t="s">
        <v>90</v>
      </c>
      <c r="N23" s="172"/>
      <c r="O23" s="172"/>
      <c r="P23" s="172"/>
      <c r="Q23" s="172"/>
      <c r="R23" s="172"/>
      <c r="S23" s="172"/>
      <c r="T23" s="172"/>
      <c r="U23" s="172"/>
      <c r="V23" s="172"/>
      <c r="W23" s="172"/>
      <c r="X23" s="172"/>
      <c r="Y23" s="172"/>
      <c r="Z23" s="172"/>
      <c r="AA23" s="172"/>
      <c r="AB23" s="172"/>
      <c r="AC23" s="172"/>
      <c r="AD23" s="172"/>
      <c r="AE23" s="172"/>
      <c r="AF23" s="172"/>
      <c r="AG23" s="172"/>
      <c r="AH23" s="172"/>
    </row>
    <row r="24" spans="2:34" s="29" customFormat="1" ht="15">
      <c r="B24" s="172"/>
      <c r="C24" s="172" t="s">
        <v>407</v>
      </c>
      <c r="D24" s="172" t="s">
        <v>332</v>
      </c>
      <c r="E24" s="172" t="s">
        <v>1423</v>
      </c>
      <c r="F24" s="172" t="s">
        <v>1457</v>
      </c>
      <c r="G24" s="172" t="s">
        <v>1457</v>
      </c>
      <c r="H24" s="172" t="s">
        <v>1458</v>
      </c>
      <c r="I24" s="172" t="s">
        <v>95</v>
      </c>
      <c r="J24" s="278">
        <v>72000000</v>
      </c>
      <c r="K24" s="172" t="s">
        <v>90</v>
      </c>
      <c r="L24" s="172" t="s">
        <v>90</v>
      </c>
      <c r="M24" s="172" t="s">
        <v>90</v>
      </c>
      <c r="N24" s="172"/>
      <c r="O24" s="172"/>
      <c r="P24" s="172"/>
      <c r="Q24" s="172"/>
      <c r="R24" s="172"/>
      <c r="S24" s="172"/>
      <c r="T24" s="172"/>
      <c r="U24" s="172"/>
      <c r="V24" s="172"/>
      <c r="W24" s="172"/>
      <c r="X24" s="172"/>
      <c r="Y24" s="172"/>
      <c r="Z24" s="172"/>
      <c r="AA24" s="172"/>
      <c r="AB24" s="172"/>
      <c r="AC24" s="172"/>
      <c r="AD24" s="172"/>
      <c r="AE24" s="172"/>
      <c r="AF24" s="172"/>
      <c r="AG24" s="172"/>
      <c r="AH24" s="172"/>
    </row>
    <row r="25" spans="2:34" s="29" customFormat="1" ht="15">
      <c r="B25" s="172"/>
      <c r="C25" s="170" t="s">
        <v>414</v>
      </c>
      <c r="D25" s="172" t="s">
        <v>332</v>
      </c>
      <c r="E25" s="172" t="s">
        <v>1423</v>
      </c>
      <c r="F25" s="172" t="s">
        <v>1457</v>
      </c>
      <c r="G25" s="172" t="s">
        <v>1457</v>
      </c>
      <c r="H25" s="172" t="s">
        <v>1458</v>
      </c>
      <c r="I25" s="172" t="s">
        <v>95</v>
      </c>
      <c r="J25" s="278">
        <v>274381594</v>
      </c>
      <c r="K25" s="172" t="s">
        <v>90</v>
      </c>
      <c r="L25" s="172" t="s">
        <v>90</v>
      </c>
      <c r="M25" s="172" t="s">
        <v>90</v>
      </c>
      <c r="N25" s="172"/>
      <c r="O25" s="172"/>
      <c r="P25" s="172"/>
      <c r="Q25" s="172"/>
      <c r="R25" s="172"/>
      <c r="S25" s="172"/>
      <c r="T25" s="172"/>
      <c r="U25" s="172"/>
      <c r="V25" s="172"/>
      <c r="W25" s="172"/>
      <c r="X25" s="172"/>
      <c r="Y25" s="172"/>
      <c r="Z25" s="172"/>
      <c r="AA25" s="172"/>
      <c r="AB25" s="172"/>
      <c r="AC25" s="172"/>
      <c r="AD25" s="172"/>
      <c r="AE25" s="172"/>
      <c r="AF25" s="172"/>
      <c r="AG25" s="172"/>
      <c r="AH25" s="172"/>
    </row>
    <row r="26" spans="2:34" s="29" customFormat="1" ht="15">
      <c r="B26" s="172"/>
      <c r="C26" s="170" t="s">
        <v>418</v>
      </c>
      <c r="D26" s="172" t="s">
        <v>332</v>
      </c>
      <c r="E26" s="172" t="s">
        <v>1423</v>
      </c>
      <c r="F26" s="172" t="s">
        <v>1457</v>
      </c>
      <c r="G26" s="172" t="s">
        <v>1457</v>
      </c>
      <c r="H26" s="172" t="s">
        <v>1458</v>
      </c>
      <c r="I26" s="172" t="s">
        <v>95</v>
      </c>
      <c r="J26" s="278">
        <v>209423</v>
      </c>
      <c r="K26" s="172" t="s">
        <v>90</v>
      </c>
      <c r="L26" s="172" t="s">
        <v>90</v>
      </c>
      <c r="M26" s="172" t="s">
        <v>90</v>
      </c>
      <c r="N26" s="172"/>
      <c r="O26" s="172"/>
      <c r="P26" s="172"/>
      <c r="Q26" s="172"/>
      <c r="R26" s="172"/>
      <c r="S26" s="172"/>
      <c r="T26" s="172"/>
      <c r="U26" s="172"/>
      <c r="V26" s="172"/>
      <c r="W26" s="172"/>
      <c r="X26" s="172"/>
      <c r="Y26" s="172"/>
      <c r="Z26" s="172"/>
      <c r="AA26" s="172"/>
      <c r="AB26" s="172"/>
      <c r="AC26" s="172"/>
      <c r="AD26" s="172"/>
      <c r="AE26" s="172"/>
      <c r="AF26" s="172"/>
      <c r="AG26" s="172"/>
      <c r="AH26" s="172"/>
    </row>
    <row r="27" spans="2:34" s="29" customFormat="1" ht="15">
      <c r="B27" s="172"/>
      <c r="C27" s="172" t="s">
        <v>469</v>
      </c>
      <c r="D27" s="172" t="s">
        <v>332</v>
      </c>
      <c r="E27" s="172" t="s">
        <v>1423</v>
      </c>
      <c r="F27" s="172" t="s">
        <v>1457</v>
      </c>
      <c r="G27" s="172" t="s">
        <v>1457</v>
      </c>
      <c r="H27" s="172" t="s">
        <v>1458</v>
      </c>
      <c r="I27" s="172" t="s">
        <v>95</v>
      </c>
      <c r="J27" s="278">
        <v>198032461</v>
      </c>
      <c r="K27" s="172" t="s">
        <v>90</v>
      </c>
      <c r="L27" s="172" t="s">
        <v>90</v>
      </c>
      <c r="M27" s="172" t="s">
        <v>90</v>
      </c>
      <c r="N27" s="172"/>
      <c r="O27" s="172"/>
      <c r="P27" s="172"/>
      <c r="Q27" s="172"/>
      <c r="R27" s="172"/>
      <c r="S27" s="172"/>
      <c r="T27" s="172"/>
      <c r="U27" s="172"/>
      <c r="V27" s="172"/>
      <c r="W27" s="172"/>
      <c r="X27" s="172"/>
      <c r="Y27" s="172"/>
      <c r="Z27" s="172"/>
      <c r="AA27" s="172"/>
      <c r="AB27" s="172"/>
      <c r="AC27" s="172"/>
      <c r="AD27" s="172"/>
      <c r="AE27" s="172"/>
      <c r="AF27" s="172"/>
      <c r="AG27" s="172"/>
      <c r="AH27" s="172"/>
    </row>
    <row r="28" spans="2:34" s="29" customFormat="1" ht="15">
      <c r="B28" s="172"/>
      <c r="C28" t="s">
        <v>424</v>
      </c>
      <c r="D28" s="172" t="s">
        <v>332</v>
      </c>
      <c r="E28" s="172" t="s">
        <v>1423</v>
      </c>
      <c r="F28" s="172" t="s">
        <v>1457</v>
      </c>
      <c r="G28" s="172" t="s">
        <v>1457</v>
      </c>
      <c r="H28" s="172" t="s">
        <v>1458</v>
      </c>
      <c r="I28" s="172" t="s">
        <v>95</v>
      </c>
      <c r="J28" s="278">
        <v>47221400</v>
      </c>
      <c r="K28" s="172" t="s">
        <v>90</v>
      </c>
      <c r="L28" s="172" t="s">
        <v>90</v>
      </c>
      <c r="M28" s="172" t="s">
        <v>90</v>
      </c>
      <c r="N28" s="172"/>
      <c r="O28" s="172"/>
      <c r="P28" s="172"/>
      <c r="Q28" s="172"/>
      <c r="R28" s="172"/>
      <c r="S28" s="172"/>
      <c r="T28" s="172"/>
      <c r="U28" s="172"/>
      <c r="V28" s="172"/>
      <c r="W28" s="172"/>
      <c r="X28" s="172"/>
      <c r="Y28" s="172"/>
      <c r="Z28" s="172"/>
      <c r="AA28" s="172"/>
      <c r="AB28" s="172"/>
      <c r="AC28" s="172"/>
      <c r="AD28" s="172"/>
      <c r="AE28" s="172"/>
      <c r="AF28" s="172"/>
      <c r="AG28" s="172"/>
      <c r="AH28" s="172"/>
    </row>
    <row r="29" spans="2:34" s="29" customFormat="1" ht="15">
      <c r="B29" s="172"/>
      <c r="C29" s="172" t="s">
        <v>475</v>
      </c>
      <c r="D29" s="172" t="s">
        <v>332</v>
      </c>
      <c r="E29" s="172" t="s">
        <v>1423</v>
      </c>
      <c r="F29" s="172" t="s">
        <v>1457</v>
      </c>
      <c r="G29" s="172" t="s">
        <v>1457</v>
      </c>
      <c r="H29" s="172" t="s">
        <v>1458</v>
      </c>
      <c r="I29" s="172" t="s">
        <v>95</v>
      </c>
      <c r="J29" s="278">
        <v>66254777.199999996</v>
      </c>
      <c r="K29" s="172" t="s">
        <v>90</v>
      </c>
      <c r="L29" s="172" t="s">
        <v>90</v>
      </c>
      <c r="M29" s="172" t="s">
        <v>90</v>
      </c>
      <c r="N29" s="172"/>
      <c r="O29" s="172"/>
      <c r="P29" s="172"/>
      <c r="Q29" s="172"/>
      <c r="R29" s="172"/>
      <c r="S29" s="172"/>
      <c r="T29" s="172"/>
      <c r="U29" s="172"/>
      <c r="V29" s="172"/>
      <c r="W29" s="172"/>
      <c r="X29" s="172"/>
      <c r="Y29" s="172"/>
      <c r="Z29" s="172"/>
      <c r="AA29" s="172"/>
      <c r="AB29" s="172"/>
      <c r="AC29" s="172"/>
      <c r="AD29" s="172"/>
      <c r="AE29" s="172"/>
      <c r="AF29" s="172"/>
      <c r="AG29" s="172"/>
      <c r="AH29" s="172"/>
    </row>
    <row r="30" spans="2:34" s="29" customFormat="1" ht="15">
      <c r="B30" s="172"/>
      <c r="C30" s="170" t="s">
        <v>478</v>
      </c>
      <c r="D30" s="172" t="s">
        <v>332</v>
      </c>
      <c r="E30" s="172" t="s">
        <v>1423</v>
      </c>
      <c r="F30" s="172" t="s">
        <v>1457</v>
      </c>
      <c r="G30" s="172" t="s">
        <v>1457</v>
      </c>
      <c r="H30" s="172" t="s">
        <v>1458</v>
      </c>
      <c r="I30" s="172" t="s">
        <v>95</v>
      </c>
      <c r="J30" s="278">
        <v>-3687655</v>
      </c>
      <c r="K30" s="172" t="s">
        <v>90</v>
      </c>
      <c r="L30" s="172" t="s">
        <v>90</v>
      </c>
      <c r="M30" s="172" t="s">
        <v>90</v>
      </c>
      <c r="N30" s="172"/>
      <c r="O30" s="172"/>
      <c r="P30" s="172"/>
      <c r="Q30" s="172"/>
      <c r="R30" s="172"/>
      <c r="S30" s="172"/>
      <c r="T30" s="172"/>
      <c r="U30" s="172"/>
      <c r="V30" s="172"/>
      <c r="W30" s="172"/>
      <c r="X30" s="172"/>
      <c r="Y30" s="172"/>
      <c r="Z30" s="172"/>
      <c r="AA30" s="172"/>
      <c r="AB30" s="172"/>
      <c r="AC30" s="172"/>
      <c r="AD30" s="172"/>
      <c r="AE30" s="172"/>
      <c r="AF30" s="172"/>
      <c r="AG30" s="172"/>
      <c r="AH30" s="172"/>
    </row>
    <row r="31" spans="2:34" s="29" customFormat="1" ht="15">
      <c r="B31" s="172"/>
      <c r="C31" s="172" t="s">
        <v>482</v>
      </c>
      <c r="D31" s="172" t="s">
        <v>332</v>
      </c>
      <c r="E31" s="172" t="s">
        <v>1423</v>
      </c>
      <c r="F31" s="172" t="s">
        <v>1457</v>
      </c>
      <c r="G31" s="172" t="s">
        <v>1457</v>
      </c>
      <c r="H31" s="172" t="s">
        <v>1458</v>
      </c>
      <c r="I31" s="172" t="s">
        <v>95</v>
      </c>
      <c r="J31" s="278">
        <v>30129963</v>
      </c>
      <c r="K31" s="172" t="s">
        <v>90</v>
      </c>
      <c r="L31" s="172" t="s">
        <v>90</v>
      </c>
      <c r="M31" s="172" t="s">
        <v>90</v>
      </c>
      <c r="N31" s="172"/>
      <c r="O31" s="172"/>
      <c r="P31" s="172"/>
      <c r="Q31" s="172"/>
      <c r="R31" s="172"/>
      <c r="S31" s="172"/>
      <c r="T31" s="172"/>
      <c r="U31" s="172"/>
      <c r="V31" s="172"/>
      <c r="W31" s="172"/>
      <c r="X31" s="172"/>
      <c r="Y31" s="172"/>
      <c r="Z31" s="172"/>
      <c r="AA31" s="172"/>
      <c r="AB31" s="172"/>
      <c r="AC31" s="172"/>
      <c r="AD31" s="172"/>
      <c r="AE31" s="172"/>
      <c r="AF31" s="172"/>
      <c r="AG31" s="172"/>
      <c r="AH31" s="172"/>
    </row>
    <row r="32" spans="2:34" s="29" customFormat="1" ht="15">
      <c r="B32" s="172"/>
      <c r="C32" s="172" t="s">
        <v>484</v>
      </c>
      <c r="D32" s="172" t="s">
        <v>332</v>
      </c>
      <c r="E32" s="172" t="s">
        <v>1423</v>
      </c>
      <c r="F32" s="172" t="s">
        <v>1457</v>
      </c>
      <c r="G32" s="172" t="s">
        <v>1457</v>
      </c>
      <c r="H32" s="172" t="s">
        <v>1458</v>
      </c>
      <c r="I32" s="172" t="s">
        <v>95</v>
      </c>
      <c r="J32" s="278">
        <v>303289075</v>
      </c>
      <c r="K32" s="172" t="s">
        <v>90</v>
      </c>
      <c r="L32" s="172" t="s">
        <v>90</v>
      </c>
      <c r="M32" s="172" t="s">
        <v>90</v>
      </c>
      <c r="N32" s="172"/>
      <c r="O32" s="172"/>
      <c r="P32" s="172"/>
      <c r="Q32" s="172"/>
      <c r="R32" s="172"/>
      <c r="S32" s="172"/>
      <c r="T32" s="172"/>
      <c r="U32" s="172"/>
      <c r="V32" s="172"/>
      <c r="W32" s="172"/>
      <c r="X32" s="172"/>
      <c r="Y32" s="172"/>
      <c r="Z32" s="172"/>
      <c r="AA32" s="172"/>
      <c r="AB32" s="172"/>
      <c r="AC32" s="172"/>
      <c r="AD32" s="172"/>
      <c r="AE32" s="172"/>
      <c r="AF32" s="172"/>
      <c r="AG32" s="172"/>
      <c r="AH32" s="172"/>
    </row>
    <row r="33" spans="2:34" s="29" customFormat="1" ht="15">
      <c r="B33" s="172"/>
      <c r="C33" t="s">
        <v>431</v>
      </c>
      <c r="D33" s="172" t="s">
        <v>332</v>
      </c>
      <c r="E33" s="172" t="s">
        <v>1423</v>
      </c>
      <c r="F33" s="172" t="s">
        <v>1457</v>
      </c>
      <c r="G33" s="172" t="s">
        <v>1457</v>
      </c>
      <c r="H33" s="172" t="s">
        <v>1458</v>
      </c>
      <c r="I33" s="172" t="s">
        <v>95</v>
      </c>
      <c r="J33" s="278">
        <v>-7755461</v>
      </c>
      <c r="K33" s="172" t="s">
        <v>90</v>
      </c>
      <c r="L33" s="172" t="s">
        <v>90</v>
      </c>
      <c r="M33" s="172" t="s">
        <v>90</v>
      </c>
      <c r="N33" s="172"/>
      <c r="O33" s="172"/>
      <c r="P33" s="172"/>
      <c r="Q33" s="172"/>
      <c r="R33" s="172"/>
      <c r="S33" s="172"/>
      <c r="T33" s="172"/>
      <c r="U33" s="172"/>
      <c r="V33" s="172"/>
      <c r="W33" s="172"/>
      <c r="X33" s="172"/>
      <c r="Y33" s="172"/>
      <c r="Z33" s="172"/>
      <c r="AA33" s="172"/>
      <c r="AB33" s="172"/>
      <c r="AC33" s="172"/>
      <c r="AD33" s="172"/>
      <c r="AE33" s="172"/>
      <c r="AF33" s="172"/>
      <c r="AG33" s="172"/>
      <c r="AH33" s="172"/>
    </row>
    <row r="34" spans="2:34" s="29" customFormat="1" ht="15">
      <c r="B34" s="172"/>
      <c r="C34" s="170" t="s">
        <v>486</v>
      </c>
      <c r="D34" s="172" t="s">
        <v>332</v>
      </c>
      <c r="E34" s="172" t="s">
        <v>1423</v>
      </c>
      <c r="F34" s="172" t="s">
        <v>1457</v>
      </c>
      <c r="G34" s="172" t="s">
        <v>1457</v>
      </c>
      <c r="H34" s="172" t="s">
        <v>1458</v>
      </c>
      <c r="I34" s="172" t="s">
        <v>95</v>
      </c>
      <c r="J34" s="278">
        <v>40000000</v>
      </c>
      <c r="K34" s="172" t="s">
        <v>90</v>
      </c>
      <c r="L34" s="172" t="s">
        <v>90</v>
      </c>
      <c r="M34" s="172" t="s">
        <v>90</v>
      </c>
      <c r="N34" s="172"/>
      <c r="O34" s="172"/>
      <c r="P34" s="172"/>
      <c r="Q34" s="172"/>
      <c r="R34" s="172"/>
      <c r="S34" s="172"/>
      <c r="T34" s="172"/>
      <c r="U34" s="172"/>
      <c r="V34" s="172"/>
      <c r="W34" s="172"/>
      <c r="X34" s="172"/>
      <c r="Y34" s="172"/>
      <c r="Z34" s="172"/>
      <c r="AA34" s="172"/>
      <c r="AB34" s="172"/>
      <c r="AC34" s="172"/>
      <c r="AD34" s="172"/>
      <c r="AE34" s="172"/>
      <c r="AF34" s="172"/>
      <c r="AG34" s="172"/>
      <c r="AH34" s="172"/>
    </row>
    <row r="35" spans="2:34" s="29" customFormat="1" ht="15">
      <c r="B35" s="172"/>
      <c r="C35" s="170" t="s">
        <v>440</v>
      </c>
      <c r="D35" s="172" t="s">
        <v>332</v>
      </c>
      <c r="E35" s="172" t="s">
        <v>1423</v>
      </c>
      <c r="F35" s="172" t="s">
        <v>1457</v>
      </c>
      <c r="G35" s="172" t="s">
        <v>1457</v>
      </c>
      <c r="H35" s="172" t="s">
        <v>1458</v>
      </c>
      <c r="I35" s="172" t="s">
        <v>95</v>
      </c>
      <c r="J35" s="278">
        <v>116000000</v>
      </c>
      <c r="K35" s="172" t="s">
        <v>90</v>
      </c>
      <c r="L35" s="172" t="s">
        <v>90</v>
      </c>
      <c r="M35" s="172" t="s">
        <v>90</v>
      </c>
      <c r="N35" s="172"/>
      <c r="O35" s="172"/>
      <c r="P35" s="172"/>
      <c r="Q35" s="172"/>
      <c r="R35" s="172"/>
      <c r="S35" s="172"/>
      <c r="T35" s="172"/>
      <c r="U35" s="172"/>
      <c r="V35" s="172"/>
      <c r="W35" s="172"/>
      <c r="X35" s="172"/>
      <c r="Y35" s="172"/>
      <c r="Z35" s="172"/>
      <c r="AA35" s="172"/>
      <c r="AB35" s="172"/>
      <c r="AC35" s="172"/>
      <c r="AD35" s="172"/>
      <c r="AE35" s="172"/>
      <c r="AF35" s="172"/>
      <c r="AG35" s="172"/>
      <c r="AH35" s="172"/>
    </row>
    <row r="36" spans="2:34" s="29" customFormat="1" ht="15">
      <c r="B36" s="172"/>
      <c r="C36" s="172" t="s">
        <v>443</v>
      </c>
      <c r="D36" s="172" t="s">
        <v>332</v>
      </c>
      <c r="E36" s="172" t="s">
        <v>1423</v>
      </c>
      <c r="F36" s="172" t="s">
        <v>1457</v>
      </c>
      <c r="G36" s="172" t="s">
        <v>1457</v>
      </c>
      <c r="H36" s="172" t="s">
        <v>1458</v>
      </c>
      <c r="I36" s="172" t="s">
        <v>95</v>
      </c>
      <c r="J36" s="278">
        <v>155453662</v>
      </c>
      <c r="K36" s="172" t="s">
        <v>90</v>
      </c>
      <c r="L36" s="172" t="s">
        <v>90</v>
      </c>
      <c r="M36" s="172" t="s">
        <v>90</v>
      </c>
      <c r="N36" s="172"/>
      <c r="O36" s="172"/>
      <c r="P36" s="172"/>
      <c r="Q36" s="172"/>
      <c r="R36" s="172"/>
      <c r="S36" s="172"/>
      <c r="T36" s="172"/>
      <c r="U36" s="172"/>
      <c r="V36" s="172"/>
      <c r="W36" s="172"/>
      <c r="X36" s="172"/>
      <c r="Y36" s="172"/>
      <c r="Z36" s="172"/>
      <c r="AA36" s="172"/>
      <c r="AB36" s="172"/>
      <c r="AC36" s="172"/>
      <c r="AD36" s="172"/>
      <c r="AE36" s="172"/>
      <c r="AF36" s="172"/>
      <c r="AG36" s="172"/>
      <c r="AH36" s="172"/>
    </row>
    <row r="37" spans="2:34" s="29" customFormat="1" ht="15">
      <c r="B37" s="172"/>
      <c r="C37" s="170" t="s">
        <v>446</v>
      </c>
      <c r="D37" s="172" t="s">
        <v>332</v>
      </c>
      <c r="E37" s="172" t="s">
        <v>1423</v>
      </c>
      <c r="F37" s="172" t="s">
        <v>1457</v>
      </c>
      <c r="G37" s="172" t="s">
        <v>1457</v>
      </c>
      <c r="H37" s="172" t="s">
        <v>1458</v>
      </c>
      <c r="I37" s="172" t="s">
        <v>95</v>
      </c>
      <c r="J37" s="278">
        <v>164376950</v>
      </c>
      <c r="K37" s="172" t="s">
        <v>90</v>
      </c>
      <c r="L37" s="172" t="s">
        <v>90</v>
      </c>
      <c r="M37" s="172" t="s">
        <v>90</v>
      </c>
      <c r="N37" s="172"/>
      <c r="O37" s="172"/>
      <c r="P37" s="172"/>
      <c r="Q37" s="172"/>
      <c r="R37" s="172"/>
      <c r="S37" s="172"/>
      <c r="T37" s="172"/>
      <c r="U37" s="172"/>
      <c r="V37" s="172"/>
      <c r="W37" s="172"/>
      <c r="X37" s="172"/>
      <c r="Y37" s="172"/>
      <c r="Z37" s="172"/>
      <c r="AA37" s="172"/>
      <c r="AB37" s="172"/>
      <c r="AC37" s="172"/>
      <c r="AD37" s="172"/>
      <c r="AE37" s="172"/>
      <c r="AF37" s="172"/>
      <c r="AG37" s="172"/>
      <c r="AH37" s="172"/>
    </row>
    <row r="38" spans="2:34" s="29" customFormat="1" ht="15">
      <c r="B38" s="172"/>
      <c r="C38" s="170" t="s">
        <v>451</v>
      </c>
      <c r="D38" s="172" t="s">
        <v>332</v>
      </c>
      <c r="E38" s="172" t="s">
        <v>1423</v>
      </c>
      <c r="F38" s="172" t="s">
        <v>1457</v>
      </c>
      <c r="G38" s="172" t="s">
        <v>1457</v>
      </c>
      <c r="H38" s="172" t="s">
        <v>1458</v>
      </c>
      <c r="I38" s="172" t="s">
        <v>95</v>
      </c>
      <c r="J38" s="278">
        <v>2016517314</v>
      </c>
      <c r="K38" s="172" t="s">
        <v>90</v>
      </c>
      <c r="L38" s="172" t="s">
        <v>90</v>
      </c>
      <c r="M38" s="172" t="s">
        <v>90</v>
      </c>
      <c r="N38" s="172"/>
      <c r="O38" s="172"/>
      <c r="P38" s="172"/>
      <c r="Q38" s="172"/>
      <c r="R38" s="172"/>
      <c r="S38" s="172"/>
      <c r="T38" s="172"/>
      <c r="U38" s="172"/>
      <c r="V38" s="172"/>
      <c r="W38" s="172"/>
      <c r="X38" s="172"/>
      <c r="Y38" s="172"/>
      <c r="Z38" s="172"/>
      <c r="AA38" s="172"/>
      <c r="AB38" s="172"/>
      <c r="AC38" s="172"/>
      <c r="AD38" s="172"/>
      <c r="AE38" s="172"/>
      <c r="AF38" s="172"/>
      <c r="AG38" s="172"/>
      <c r="AH38" s="172"/>
    </row>
    <row r="39" spans="2:34" s="29" customFormat="1" ht="15">
      <c r="B39" s="172">
        <v>7899774</v>
      </c>
      <c r="C39" s="172" t="s">
        <v>454</v>
      </c>
      <c r="D39" s="172" t="s">
        <v>332</v>
      </c>
      <c r="E39" s="172" t="s">
        <v>1423</v>
      </c>
      <c r="F39" s="172" t="s">
        <v>1457</v>
      </c>
      <c r="G39" s="172" t="s">
        <v>1457</v>
      </c>
      <c r="H39" s="172" t="s">
        <v>1458</v>
      </c>
      <c r="I39" s="172" t="s">
        <v>95</v>
      </c>
      <c r="J39" s="278">
        <v>-14487313</v>
      </c>
      <c r="K39" s="172" t="s">
        <v>90</v>
      </c>
      <c r="L39" s="172" t="s">
        <v>90</v>
      </c>
      <c r="M39" s="172" t="s">
        <v>90</v>
      </c>
      <c r="N39" s="172"/>
      <c r="O39" s="172"/>
      <c r="P39" s="172"/>
      <c r="Q39" s="172"/>
      <c r="R39" s="172"/>
      <c r="S39" s="172"/>
      <c r="T39" s="172"/>
      <c r="U39" s="172"/>
      <c r="V39" s="172"/>
      <c r="W39" s="172"/>
      <c r="X39" s="172"/>
      <c r="Y39" s="172"/>
      <c r="Z39" s="172"/>
      <c r="AA39" s="172"/>
      <c r="AB39" s="172"/>
      <c r="AC39" s="172"/>
      <c r="AD39" s="172"/>
      <c r="AE39" s="172"/>
      <c r="AF39" s="172"/>
      <c r="AG39" s="172"/>
      <c r="AH39" s="172"/>
    </row>
    <row r="40" spans="2:34" s="29" customFormat="1" ht="15">
      <c r="B40" s="172">
        <v>956571.33</v>
      </c>
      <c r="C40" s="172" t="s">
        <v>1322</v>
      </c>
      <c r="D40" s="172" t="s">
        <v>332</v>
      </c>
      <c r="E40" s="172" t="s">
        <v>1423</v>
      </c>
      <c r="F40" s="172" t="s">
        <v>1457</v>
      </c>
      <c r="G40" s="172" t="s">
        <v>1457</v>
      </c>
      <c r="H40" s="172" t="s">
        <v>1458</v>
      </c>
      <c r="I40" s="172" t="s">
        <v>95</v>
      </c>
      <c r="J40" s="278">
        <v>9000000</v>
      </c>
      <c r="K40" s="172" t="s">
        <v>90</v>
      </c>
      <c r="L40" s="172" t="s">
        <v>90</v>
      </c>
      <c r="M40" s="172" t="s">
        <v>90</v>
      </c>
      <c r="N40" s="172"/>
      <c r="O40" s="172"/>
      <c r="P40" s="172"/>
      <c r="Q40" s="172"/>
      <c r="R40" s="172"/>
      <c r="S40" s="172"/>
      <c r="T40" s="172"/>
      <c r="U40" s="172"/>
      <c r="V40" s="172"/>
      <c r="W40" s="172"/>
      <c r="X40" s="172"/>
      <c r="Y40" s="172"/>
      <c r="Z40" s="172"/>
      <c r="AA40" s="172"/>
      <c r="AB40" s="172"/>
      <c r="AC40" s="172"/>
      <c r="AD40" s="172"/>
      <c r="AE40" s="172"/>
      <c r="AF40" s="172"/>
      <c r="AG40" s="172"/>
      <c r="AH40" s="172"/>
    </row>
    <row r="41" spans="2:34" s="29" customFormat="1" ht="15">
      <c r="B41" s="172">
        <v>33565226.850000001</v>
      </c>
      <c r="C41" s="172" t="s">
        <v>370</v>
      </c>
      <c r="D41" s="172" t="s">
        <v>332</v>
      </c>
      <c r="E41" s="172" t="s">
        <v>1425</v>
      </c>
      <c r="F41" s="172" t="s">
        <v>69</v>
      </c>
      <c r="G41" s="172" t="s">
        <v>69</v>
      </c>
      <c r="H41" s="172" t="s">
        <v>1459</v>
      </c>
      <c r="I41" s="172" t="s">
        <v>95</v>
      </c>
      <c r="J41" s="278">
        <v>-19110</v>
      </c>
      <c r="K41" s="172" t="s">
        <v>90</v>
      </c>
      <c r="L41" s="172" t="s">
        <v>90</v>
      </c>
      <c r="M41" s="172" t="s">
        <v>90</v>
      </c>
      <c r="N41" s="172"/>
      <c r="O41" s="172"/>
      <c r="P41" s="172"/>
      <c r="Q41" s="172"/>
      <c r="R41" s="172"/>
      <c r="S41" s="172"/>
      <c r="T41" s="172"/>
      <c r="U41" s="172"/>
      <c r="V41" s="172"/>
      <c r="W41" s="172"/>
      <c r="X41" s="172"/>
      <c r="Y41" s="172"/>
      <c r="Z41" s="172"/>
      <c r="AA41" s="172"/>
      <c r="AB41" s="172"/>
      <c r="AC41" s="172"/>
      <c r="AD41" s="172"/>
      <c r="AE41" s="172"/>
      <c r="AF41" s="172"/>
      <c r="AG41" s="172"/>
      <c r="AH41" s="172"/>
    </row>
    <row r="42" spans="2:34" s="29" customFormat="1" ht="15">
      <c r="B42" s="172">
        <v>-1123761</v>
      </c>
      <c r="C42" s="172" t="s">
        <v>370</v>
      </c>
      <c r="D42" s="172" t="s">
        <v>332</v>
      </c>
      <c r="E42" s="172" t="s">
        <v>1425</v>
      </c>
      <c r="F42" s="172" t="s">
        <v>69</v>
      </c>
      <c r="G42" s="172" t="s">
        <v>69</v>
      </c>
      <c r="H42" s="172" t="s">
        <v>1460</v>
      </c>
      <c r="I42" s="172" t="s">
        <v>95</v>
      </c>
      <c r="J42" s="278">
        <v>-269258</v>
      </c>
      <c r="K42" s="172" t="s">
        <v>90</v>
      </c>
      <c r="L42" s="172" t="s">
        <v>90</v>
      </c>
      <c r="M42" s="172" t="s">
        <v>90</v>
      </c>
      <c r="N42" s="172"/>
      <c r="O42" s="172"/>
      <c r="P42" s="172"/>
      <c r="Q42" s="172"/>
      <c r="R42" s="172"/>
      <c r="S42" s="172"/>
      <c r="T42" s="172"/>
      <c r="U42" s="172"/>
      <c r="V42" s="172"/>
      <c r="W42" s="172"/>
      <c r="X42" s="172"/>
      <c r="Y42" s="172"/>
      <c r="Z42" s="172"/>
      <c r="AA42" s="172"/>
      <c r="AB42" s="172"/>
      <c r="AC42" s="172"/>
      <c r="AD42" s="172"/>
      <c r="AE42" s="172"/>
      <c r="AF42" s="172"/>
      <c r="AG42" s="172"/>
      <c r="AH42" s="172"/>
    </row>
    <row r="43" spans="2:34" s="29" customFormat="1" ht="15">
      <c r="B43" s="172">
        <v>255000</v>
      </c>
      <c r="C43" t="s">
        <v>370</v>
      </c>
      <c r="D43" s="172" t="s">
        <v>332</v>
      </c>
      <c r="E43" s="172" t="s">
        <v>1425</v>
      </c>
      <c r="F43" s="172" t="s">
        <v>69</v>
      </c>
      <c r="G43" s="172" t="s">
        <v>69</v>
      </c>
      <c r="H43" s="172" t="s">
        <v>1461</v>
      </c>
      <c r="I43" s="172" t="s">
        <v>95</v>
      </c>
      <c r="J43" s="278">
        <v>-420846</v>
      </c>
      <c r="K43" s="172" t="s">
        <v>90</v>
      </c>
      <c r="L43" s="172" t="s">
        <v>90</v>
      </c>
      <c r="M43" s="172" t="s">
        <v>90</v>
      </c>
      <c r="N43" s="172"/>
      <c r="O43" s="172"/>
      <c r="P43" s="172"/>
      <c r="Q43" s="172"/>
      <c r="R43" s="172"/>
      <c r="S43" s="172"/>
      <c r="T43" s="172"/>
      <c r="U43" s="172"/>
      <c r="V43" s="172"/>
      <c r="W43" s="172"/>
      <c r="X43" s="172"/>
      <c r="Y43" s="172"/>
      <c r="Z43" s="172"/>
      <c r="AA43" s="172"/>
      <c r="AB43" s="172"/>
      <c r="AC43" s="172"/>
      <c r="AD43" s="172"/>
      <c r="AE43" s="172"/>
      <c r="AF43" s="172"/>
      <c r="AG43" s="172"/>
      <c r="AH43" s="172"/>
    </row>
    <row r="44" spans="2:34" s="29" customFormat="1" ht="15">
      <c r="B44" s="172">
        <v>1771076</v>
      </c>
      <c r="C44" t="s">
        <v>370</v>
      </c>
      <c r="D44" s="172" t="s">
        <v>332</v>
      </c>
      <c r="E44" s="172" t="s">
        <v>1425</v>
      </c>
      <c r="F44" s="172" t="s">
        <v>69</v>
      </c>
      <c r="G44" s="172" t="s">
        <v>69</v>
      </c>
      <c r="H44" s="172" t="s">
        <v>1460</v>
      </c>
      <c r="I44" s="172" t="s">
        <v>95</v>
      </c>
      <c r="J44" s="278">
        <v>-5969490</v>
      </c>
      <c r="K44" s="172" t="s">
        <v>90</v>
      </c>
      <c r="L44" s="172" t="s">
        <v>90</v>
      </c>
      <c r="M44" s="172" t="s">
        <v>90</v>
      </c>
      <c r="N44" s="172"/>
      <c r="O44" s="172"/>
      <c r="P44" s="172"/>
      <c r="Q44" s="172"/>
      <c r="R44" s="172"/>
      <c r="S44" s="172"/>
      <c r="T44" s="172"/>
      <c r="U44" s="172"/>
      <c r="V44" s="172"/>
      <c r="W44" s="172"/>
      <c r="X44" s="172"/>
      <c r="Y44" s="172"/>
      <c r="Z44" s="172"/>
      <c r="AA44" s="172"/>
      <c r="AB44" s="172"/>
      <c r="AC44" s="172"/>
      <c r="AD44" s="172"/>
      <c r="AE44" s="172"/>
      <c r="AF44" s="172"/>
      <c r="AG44" s="172"/>
      <c r="AH44" s="172"/>
    </row>
    <row r="45" spans="2:34" s="29" customFormat="1" ht="15">
      <c r="B45" s="172"/>
      <c r="C45" t="s">
        <v>370</v>
      </c>
      <c r="D45" s="172" t="s">
        <v>332</v>
      </c>
      <c r="E45" s="172" t="s">
        <v>1425</v>
      </c>
      <c r="F45" s="172" t="s">
        <v>69</v>
      </c>
      <c r="G45" s="172" t="s">
        <v>69</v>
      </c>
      <c r="H45" s="172" t="s">
        <v>1459</v>
      </c>
      <c r="I45" s="172" t="s">
        <v>95</v>
      </c>
      <c r="J45" s="278">
        <v>-1833343</v>
      </c>
      <c r="K45" s="172" t="s">
        <v>90</v>
      </c>
      <c r="L45" s="172" t="s">
        <v>90</v>
      </c>
      <c r="M45" s="172" t="s">
        <v>90</v>
      </c>
      <c r="N45" s="172"/>
      <c r="O45" s="172"/>
      <c r="P45" s="172"/>
      <c r="Q45" s="172"/>
      <c r="R45" s="172"/>
      <c r="S45" s="172"/>
      <c r="T45" s="172"/>
      <c r="U45" s="172"/>
      <c r="V45" s="172"/>
      <c r="W45" s="172"/>
      <c r="X45" s="172"/>
      <c r="Y45" s="172"/>
      <c r="Z45" s="172"/>
      <c r="AA45" s="172"/>
      <c r="AB45" s="172"/>
      <c r="AC45" s="172"/>
      <c r="AD45" s="172"/>
      <c r="AE45" s="172"/>
      <c r="AF45" s="172"/>
      <c r="AG45" s="172"/>
      <c r="AH45" s="172"/>
    </row>
    <row r="46" spans="2:34" s="29" customFormat="1" ht="15">
      <c r="B46" s="172"/>
      <c r="C46" t="s">
        <v>370</v>
      </c>
      <c r="D46" s="172" t="s">
        <v>332</v>
      </c>
      <c r="E46" s="172" t="s">
        <v>1425</v>
      </c>
      <c r="F46" s="172" t="s">
        <v>69</v>
      </c>
      <c r="G46" s="172" t="s">
        <v>69</v>
      </c>
      <c r="H46" s="172" t="s">
        <v>1461</v>
      </c>
      <c r="I46" s="172" t="s">
        <v>95</v>
      </c>
      <c r="J46" s="278">
        <v>-129184</v>
      </c>
      <c r="K46" s="172" t="s">
        <v>90</v>
      </c>
      <c r="L46" s="172" t="s">
        <v>90</v>
      </c>
      <c r="M46" s="172" t="s">
        <v>90</v>
      </c>
      <c r="N46" s="172"/>
      <c r="O46" s="172"/>
      <c r="P46" s="172"/>
      <c r="Q46" s="172"/>
      <c r="R46" s="172"/>
      <c r="S46" s="172"/>
      <c r="T46" s="172"/>
      <c r="U46" s="172"/>
      <c r="V46" s="172"/>
      <c r="W46" s="172"/>
      <c r="X46" s="172"/>
      <c r="Y46" s="172"/>
      <c r="Z46" s="172"/>
      <c r="AA46" s="172"/>
      <c r="AB46" s="172"/>
      <c r="AC46" s="172"/>
      <c r="AD46" s="172"/>
      <c r="AE46" s="172"/>
      <c r="AF46" s="172"/>
      <c r="AG46" s="172"/>
      <c r="AH46" s="172"/>
    </row>
    <row r="47" spans="2:34" s="29" customFormat="1" ht="15">
      <c r="B47" s="172"/>
      <c r="C47" s="172" t="s">
        <v>370</v>
      </c>
      <c r="D47" s="172" t="s">
        <v>332</v>
      </c>
      <c r="E47" s="172" t="s">
        <v>1425</v>
      </c>
      <c r="F47" s="172" t="s">
        <v>69</v>
      </c>
      <c r="G47" s="172" t="s">
        <v>69</v>
      </c>
      <c r="H47" s="172" t="s">
        <v>1462</v>
      </c>
      <c r="I47" s="172" t="s">
        <v>95</v>
      </c>
      <c r="J47" s="278">
        <v>-9964212</v>
      </c>
      <c r="K47" s="172" t="s">
        <v>90</v>
      </c>
      <c r="L47" s="172" t="s">
        <v>90</v>
      </c>
      <c r="M47" s="172" t="s">
        <v>90</v>
      </c>
      <c r="N47" s="172"/>
      <c r="O47" s="172"/>
      <c r="P47" s="172"/>
      <c r="Q47" s="172"/>
      <c r="R47" s="172"/>
      <c r="S47" s="172"/>
      <c r="T47" s="172"/>
      <c r="U47" s="172"/>
      <c r="V47" s="172"/>
      <c r="W47" s="172"/>
      <c r="X47" s="172"/>
      <c r="Y47" s="172"/>
      <c r="Z47" s="172"/>
      <c r="AA47" s="172"/>
      <c r="AB47" s="172"/>
      <c r="AC47" s="172"/>
      <c r="AD47" s="172"/>
      <c r="AE47" s="172"/>
      <c r="AF47" s="172"/>
      <c r="AG47" s="172"/>
      <c r="AH47" s="172"/>
    </row>
    <row r="48" spans="2:34" s="29" customFormat="1" ht="15">
      <c r="B48" s="172"/>
      <c r="C48" s="170" t="s">
        <v>391</v>
      </c>
      <c r="D48" s="172" t="s">
        <v>332</v>
      </c>
      <c r="E48" s="172" t="s">
        <v>1425</v>
      </c>
      <c r="F48" s="172" t="s">
        <v>69</v>
      </c>
      <c r="G48" s="172" t="s">
        <v>69</v>
      </c>
      <c r="H48" s="172" t="s">
        <v>1463</v>
      </c>
      <c r="I48" s="172" t="s">
        <v>95</v>
      </c>
      <c r="J48" s="278">
        <v>-4522321</v>
      </c>
      <c r="K48" s="172" t="s">
        <v>90</v>
      </c>
      <c r="L48" s="172" t="s">
        <v>90</v>
      </c>
      <c r="M48" s="172" t="s">
        <v>90</v>
      </c>
      <c r="N48" s="172"/>
      <c r="O48" s="172"/>
      <c r="P48" s="172"/>
      <c r="Q48" s="172"/>
      <c r="R48" s="172"/>
      <c r="S48" s="172"/>
      <c r="T48" s="172"/>
      <c r="U48" s="172"/>
      <c r="V48" s="172"/>
      <c r="W48" s="172"/>
      <c r="X48" s="172"/>
      <c r="Y48" s="172"/>
      <c r="Z48" s="172"/>
      <c r="AA48" s="172"/>
      <c r="AB48" s="172"/>
      <c r="AC48" s="172"/>
      <c r="AD48" s="172"/>
      <c r="AE48" s="172"/>
      <c r="AF48" s="172"/>
      <c r="AG48" s="172"/>
      <c r="AH48" s="172"/>
    </row>
    <row r="49" spans="2:34" s="29" customFormat="1" ht="15">
      <c r="B49" s="172"/>
      <c r="C49" t="s">
        <v>394</v>
      </c>
      <c r="D49" s="172" t="s">
        <v>332</v>
      </c>
      <c r="E49" s="172" t="s">
        <v>1425</v>
      </c>
      <c r="F49" s="172" t="s">
        <v>69</v>
      </c>
      <c r="G49" s="172" t="s">
        <v>69</v>
      </c>
      <c r="H49" s="172" t="s">
        <v>1464</v>
      </c>
      <c r="I49" s="172" t="s">
        <v>95</v>
      </c>
      <c r="J49" s="278">
        <v>-20100394</v>
      </c>
      <c r="K49" s="172" t="s">
        <v>90</v>
      </c>
      <c r="L49" s="172" t="s">
        <v>90</v>
      </c>
      <c r="M49" s="172" t="s">
        <v>90</v>
      </c>
      <c r="N49" s="172"/>
      <c r="O49" s="172"/>
      <c r="P49" s="172"/>
      <c r="Q49" s="172"/>
      <c r="R49" s="172"/>
      <c r="S49" s="172"/>
      <c r="T49" s="172"/>
      <c r="U49" s="172"/>
      <c r="V49" s="172"/>
      <c r="W49" s="172"/>
      <c r="X49" s="172"/>
      <c r="Y49" s="172"/>
      <c r="Z49" s="172"/>
      <c r="AA49" s="172"/>
      <c r="AB49" s="172"/>
      <c r="AC49" s="172"/>
      <c r="AD49" s="172"/>
      <c r="AE49" s="172"/>
      <c r="AF49" s="172"/>
      <c r="AG49" s="172"/>
      <c r="AH49" s="172"/>
    </row>
    <row r="50" spans="2:34" s="29" customFormat="1" ht="15">
      <c r="B50" s="172"/>
      <c r="C50" t="s">
        <v>464</v>
      </c>
      <c r="D50" s="172" t="s">
        <v>332</v>
      </c>
      <c r="E50" s="172" t="s">
        <v>1425</v>
      </c>
      <c r="F50" s="172" t="s">
        <v>69</v>
      </c>
      <c r="G50" s="172" t="s">
        <v>69</v>
      </c>
      <c r="H50" s="172" t="s">
        <v>1465</v>
      </c>
      <c r="I50" s="172" t="s">
        <v>95</v>
      </c>
      <c r="J50" s="278">
        <v>-1148527</v>
      </c>
      <c r="K50" s="172" t="s">
        <v>90</v>
      </c>
      <c r="L50" s="172" t="s">
        <v>90</v>
      </c>
      <c r="M50" s="172" t="s">
        <v>90</v>
      </c>
      <c r="N50" s="172"/>
      <c r="O50" s="172"/>
      <c r="P50" s="172"/>
      <c r="Q50" s="172"/>
      <c r="R50" s="172"/>
      <c r="S50" s="172"/>
      <c r="T50" s="172"/>
      <c r="U50" s="172"/>
      <c r="V50" s="172"/>
      <c r="W50" s="172"/>
      <c r="X50" s="172"/>
      <c r="Y50" s="172"/>
      <c r="Z50" s="172"/>
      <c r="AA50" s="172"/>
      <c r="AB50" s="172"/>
      <c r="AC50" s="172"/>
      <c r="AD50" s="172"/>
      <c r="AE50" s="172"/>
      <c r="AF50" s="172"/>
      <c r="AG50" s="172"/>
      <c r="AH50" s="172"/>
    </row>
    <row r="51" spans="2:34" s="29" customFormat="1" ht="15">
      <c r="B51" s="172"/>
      <c r="C51" t="s">
        <v>401</v>
      </c>
      <c r="D51" s="172" t="s">
        <v>332</v>
      </c>
      <c r="E51" s="172" t="s">
        <v>1425</v>
      </c>
      <c r="F51" s="172" t="s">
        <v>69</v>
      </c>
      <c r="G51" s="172" t="s">
        <v>69</v>
      </c>
      <c r="H51" s="172" t="s">
        <v>1466</v>
      </c>
      <c r="I51" s="172" t="s">
        <v>95</v>
      </c>
      <c r="J51" s="278">
        <v>-201889</v>
      </c>
      <c r="K51" s="172" t="s">
        <v>90</v>
      </c>
      <c r="L51" s="172" t="s">
        <v>90</v>
      </c>
      <c r="M51" s="172" t="s">
        <v>90</v>
      </c>
      <c r="N51" s="172"/>
      <c r="O51" s="172"/>
      <c r="P51" s="172"/>
      <c r="Q51" s="172"/>
      <c r="R51" s="172"/>
      <c r="S51" s="172"/>
      <c r="T51" s="172"/>
      <c r="U51" s="172"/>
      <c r="V51" s="172"/>
      <c r="W51" s="172"/>
      <c r="X51" s="172"/>
      <c r="Y51" s="172"/>
      <c r="Z51" s="172"/>
      <c r="AA51" s="172"/>
      <c r="AB51" s="172"/>
      <c r="AC51" s="172"/>
      <c r="AD51" s="172"/>
      <c r="AE51" s="172"/>
      <c r="AF51" s="172"/>
      <c r="AG51" s="172"/>
      <c r="AH51" s="172"/>
    </row>
    <row r="52" spans="2:34" s="29" customFormat="1" ht="15">
      <c r="B52" s="172"/>
      <c r="C52" s="172" t="s">
        <v>407</v>
      </c>
      <c r="D52" s="172" t="s">
        <v>332</v>
      </c>
      <c r="E52" s="172" t="s">
        <v>1425</v>
      </c>
      <c r="F52" s="172" t="s">
        <v>69</v>
      </c>
      <c r="G52" s="172" t="s">
        <v>69</v>
      </c>
      <c r="H52" s="172" t="s">
        <v>1467</v>
      </c>
      <c r="I52" s="172" t="s">
        <v>95</v>
      </c>
      <c r="J52" s="278">
        <v>-35965378</v>
      </c>
      <c r="K52" s="172" t="s">
        <v>90</v>
      </c>
      <c r="L52" s="172" t="s">
        <v>90</v>
      </c>
      <c r="M52" s="172" t="s">
        <v>90</v>
      </c>
      <c r="N52" s="172"/>
      <c r="O52" s="172"/>
      <c r="P52" s="172"/>
      <c r="Q52" s="172"/>
      <c r="R52" s="172"/>
      <c r="S52" s="172"/>
      <c r="T52" s="172"/>
      <c r="U52" s="172"/>
      <c r="V52" s="172"/>
      <c r="W52" s="172"/>
      <c r="X52" s="172"/>
      <c r="Y52" s="172"/>
      <c r="Z52" s="172"/>
      <c r="AA52" s="172"/>
      <c r="AB52" s="172"/>
      <c r="AC52" s="172"/>
      <c r="AD52" s="172"/>
      <c r="AE52" s="172"/>
      <c r="AF52" s="172"/>
      <c r="AG52" s="172"/>
      <c r="AH52" s="172"/>
    </row>
    <row r="53" spans="2:34" s="29" customFormat="1" ht="15">
      <c r="B53" s="172"/>
      <c r="C53" s="172" t="s">
        <v>407</v>
      </c>
      <c r="D53" s="172" t="s">
        <v>332</v>
      </c>
      <c r="E53" s="172" t="s">
        <v>1425</v>
      </c>
      <c r="F53" s="172" t="s">
        <v>69</v>
      </c>
      <c r="G53" s="172" t="s">
        <v>69</v>
      </c>
      <c r="H53" s="172" t="s">
        <v>1468</v>
      </c>
      <c r="I53" s="172" t="s">
        <v>95</v>
      </c>
      <c r="J53" s="278">
        <v>-11862263</v>
      </c>
      <c r="K53" s="172" t="s">
        <v>90</v>
      </c>
      <c r="L53" s="172" t="s">
        <v>90</v>
      </c>
      <c r="M53" s="172" t="s">
        <v>90</v>
      </c>
      <c r="N53" s="172"/>
      <c r="O53" s="172"/>
      <c r="P53" s="172"/>
      <c r="Q53" s="172"/>
      <c r="R53" s="172"/>
      <c r="S53" s="172"/>
      <c r="T53" s="172"/>
      <c r="U53" s="172"/>
      <c r="V53" s="172"/>
      <c r="W53" s="172"/>
      <c r="X53" s="172"/>
      <c r="Y53" s="172"/>
      <c r="Z53" s="172"/>
      <c r="AA53" s="172"/>
      <c r="AB53" s="172"/>
      <c r="AC53" s="172"/>
      <c r="AD53" s="172"/>
      <c r="AE53" s="172"/>
      <c r="AF53" s="172"/>
      <c r="AG53" s="172"/>
      <c r="AH53" s="172"/>
    </row>
    <row r="54" spans="2:34" s="29" customFormat="1" ht="15">
      <c r="B54" s="172"/>
      <c r="C54" s="172" t="s">
        <v>407</v>
      </c>
      <c r="D54" s="172" t="s">
        <v>332</v>
      </c>
      <c r="E54" s="172" t="s">
        <v>1425</v>
      </c>
      <c r="F54" s="172" t="s">
        <v>69</v>
      </c>
      <c r="G54" s="172" t="s">
        <v>69</v>
      </c>
      <c r="H54" s="172" t="s">
        <v>1465</v>
      </c>
      <c r="I54" s="172" t="s">
        <v>95</v>
      </c>
      <c r="J54" s="278">
        <v>-1704308</v>
      </c>
      <c r="K54" s="172" t="s">
        <v>90</v>
      </c>
      <c r="L54" s="172" t="s">
        <v>90</v>
      </c>
      <c r="M54" s="172" t="s">
        <v>90</v>
      </c>
      <c r="N54" s="172"/>
      <c r="O54" s="172"/>
      <c r="P54" s="172"/>
      <c r="Q54" s="172"/>
      <c r="R54" s="172"/>
      <c r="S54" s="172"/>
      <c r="T54" s="172"/>
      <c r="U54" s="172"/>
      <c r="V54" s="172"/>
      <c r="W54" s="172"/>
      <c r="X54" s="172"/>
      <c r="Y54" s="172"/>
      <c r="Z54" s="172"/>
      <c r="AA54" s="172"/>
      <c r="AB54" s="172"/>
      <c r="AC54" s="172"/>
      <c r="AD54" s="172"/>
      <c r="AE54" s="172"/>
      <c r="AF54" s="172"/>
      <c r="AG54" s="172"/>
      <c r="AH54" s="172"/>
    </row>
    <row r="55" spans="2:34" s="29" customFormat="1" ht="15">
      <c r="B55" s="172"/>
      <c r="C55" s="172" t="s">
        <v>414</v>
      </c>
      <c r="D55" s="172" t="s">
        <v>332</v>
      </c>
      <c r="E55" s="172" t="s">
        <v>1425</v>
      </c>
      <c r="F55" s="172" t="s">
        <v>69</v>
      </c>
      <c r="G55" s="172" t="s">
        <v>69</v>
      </c>
      <c r="H55" s="172" t="s">
        <v>1459</v>
      </c>
      <c r="I55" s="172" t="s">
        <v>95</v>
      </c>
      <c r="J55" s="278">
        <v>-7859</v>
      </c>
      <c r="K55" s="172" t="s">
        <v>90</v>
      </c>
      <c r="L55" s="172" t="s">
        <v>90</v>
      </c>
      <c r="M55" s="172" t="s">
        <v>90</v>
      </c>
      <c r="N55" s="172"/>
      <c r="O55" s="172"/>
      <c r="P55" s="172"/>
      <c r="Q55" s="172"/>
      <c r="R55" s="172"/>
      <c r="S55" s="172"/>
      <c r="T55" s="172"/>
      <c r="U55" s="172"/>
      <c r="V55" s="172"/>
      <c r="W55" s="172"/>
      <c r="X55" s="172"/>
      <c r="Y55" s="172"/>
      <c r="Z55" s="172"/>
      <c r="AA55" s="172"/>
      <c r="AB55" s="172"/>
      <c r="AC55" s="172"/>
      <c r="AD55" s="172"/>
      <c r="AE55" s="172"/>
      <c r="AF55" s="172"/>
      <c r="AG55" s="172"/>
      <c r="AH55" s="172"/>
    </row>
    <row r="56" spans="2:34" s="29" customFormat="1" ht="15">
      <c r="B56" s="172"/>
      <c r="C56" s="172" t="s">
        <v>414</v>
      </c>
      <c r="D56" s="172" t="s">
        <v>332</v>
      </c>
      <c r="E56" s="172" t="s">
        <v>1425</v>
      </c>
      <c r="F56" s="172" t="s">
        <v>69</v>
      </c>
      <c r="G56" s="172" t="s">
        <v>69</v>
      </c>
      <c r="H56" s="172" t="s">
        <v>1460</v>
      </c>
      <c r="I56" s="172" t="s">
        <v>95</v>
      </c>
      <c r="J56" s="278">
        <v>-631213</v>
      </c>
      <c r="K56" s="172" t="s">
        <v>90</v>
      </c>
      <c r="L56" s="172" t="s">
        <v>90</v>
      </c>
      <c r="M56" s="172" t="s">
        <v>90</v>
      </c>
      <c r="N56" s="172"/>
      <c r="O56" s="172"/>
      <c r="P56" s="172"/>
      <c r="Q56" s="172"/>
      <c r="R56" s="172"/>
      <c r="S56" s="172"/>
      <c r="T56" s="172"/>
      <c r="U56" s="172"/>
      <c r="V56" s="172"/>
      <c r="W56" s="172"/>
      <c r="X56" s="172"/>
      <c r="Y56" s="172"/>
      <c r="Z56" s="172"/>
      <c r="AA56" s="172"/>
      <c r="AB56" s="172"/>
      <c r="AC56" s="172"/>
      <c r="AD56" s="172"/>
      <c r="AE56" s="172"/>
      <c r="AF56" s="172"/>
      <c r="AG56" s="172"/>
      <c r="AH56" s="172"/>
    </row>
    <row r="57" spans="2:34" s="29" customFormat="1" ht="15">
      <c r="B57" s="172"/>
      <c r="C57" s="172" t="s">
        <v>414</v>
      </c>
      <c r="D57" s="172" t="s">
        <v>332</v>
      </c>
      <c r="E57" s="172" t="s">
        <v>1425</v>
      </c>
      <c r="F57" s="172" t="s">
        <v>69</v>
      </c>
      <c r="G57" s="172" t="s">
        <v>69</v>
      </c>
      <c r="H57" s="172" t="s">
        <v>1465</v>
      </c>
      <c r="I57" s="172" t="s">
        <v>95</v>
      </c>
      <c r="J57" s="278">
        <v>-1335132</v>
      </c>
      <c r="K57" s="172" t="s">
        <v>90</v>
      </c>
      <c r="L57" s="172" t="s">
        <v>90</v>
      </c>
      <c r="M57" s="172" t="s">
        <v>90</v>
      </c>
      <c r="N57" s="172"/>
      <c r="O57" s="172"/>
      <c r="P57" s="172"/>
      <c r="Q57" s="172"/>
      <c r="R57" s="172"/>
      <c r="S57" s="172"/>
      <c r="T57" s="172"/>
      <c r="U57" s="172"/>
      <c r="V57" s="172"/>
      <c r="W57" s="172"/>
      <c r="X57" s="172"/>
      <c r="Y57" s="172"/>
      <c r="Z57" s="172"/>
      <c r="AA57" s="172"/>
      <c r="AB57" s="172"/>
      <c r="AC57" s="172"/>
      <c r="AD57" s="172"/>
      <c r="AE57" s="172"/>
      <c r="AF57" s="172"/>
      <c r="AG57" s="172"/>
      <c r="AH57" s="172"/>
    </row>
    <row r="58" spans="2:34" s="29" customFormat="1" ht="15">
      <c r="B58" s="172"/>
      <c r="C58" s="172" t="s">
        <v>414</v>
      </c>
      <c r="D58" s="172" t="s">
        <v>332</v>
      </c>
      <c r="E58" s="172" t="s">
        <v>1425</v>
      </c>
      <c r="F58" s="172" t="s">
        <v>69</v>
      </c>
      <c r="G58" s="172" t="s">
        <v>69</v>
      </c>
      <c r="H58" s="172" t="s">
        <v>1459</v>
      </c>
      <c r="I58" s="172" t="s">
        <v>95</v>
      </c>
      <c r="J58" s="278">
        <v>-7859</v>
      </c>
      <c r="K58" s="172" t="s">
        <v>90</v>
      </c>
      <c r="L58" s="172" t="s">
        <v>90</v>
      </c>
      <c r="M58" s="172" t="s">
        <v>90</v>
      </c>
      <c r="N58" s="172"/>
      <c r="O58" s="172"/>
      <c r="P58" s="172"/>
      <c r="Q58" s="172"/>
      <c r="R58" s="172"/>
      <c r="S58" s="172"/>
      <c r="T58" s="172"/>
      <c r="U58" s="172"/>
      <c r="V58" s="172"/>
      <c r="W58" s="172"/>
      <c r="X58" s="172"/>
      <c r="Y58" s="172"/>
      <c r="Z58" s="172"/>
      <c r="AA58" s="172"/>
      <c r="AB58" s="172"/>
      <c r="AC58" s="172"/>
      <c r="AD58" s="172"/>
      <c r="AE58" s="172"/>
      <c r="AF58" s="172"/>
      <c r="AG58" s="172"/>
      <c r="AH58" s="172"/>
    </row>
    <row r="59" spans="2:34" s="29" customFormat="1" ht="15">
      <c r="B59" s="172"/>
      <c r="C59" s="172" t="s">
        <v>414</v>
      </c>
      <c r="D59" s="172" t="s">
        <v>332</v>
      </c>
      <c r="E59" s="172" t="s">
        <v>1425</v>
      </c>
      <c r="F59" s="172" t="s">
        <v>69</v>
      </c>
      <c r="G59" s="172" t="s">
        <v>69</v>
      </c>
      <c r="H59" s="172" t="s">
        <v>1460</v>
      </c>
      <c r="I59" s="172" t="s">
        <v>95</v>
      </c>
      <c r="J59" s="278">
        <v>-631044</v>
      </c>
      <c r="K59" s="172" t="s">
        <v>90</v>
      </c>
      <c r="L59" s="172" t="s">
        <v>90</v>
      </c>
      <c r="M59" s="172" t="s">
        <v>90</v>
      </c>
      <c r="N59" s="172"/>
      <c r="O59" s="172"/>
      <c r="P59" s="172"/>
      <c r="Q59" s="172"/>
      <c r="R59" s="172"/>
      <c r="S59" s="172"/>
      <c r="T59" s="172"/>
      <c r="U59" s="172"/>
      <c r="V59" s="172"/>
      <c r="W59" s="172"/>
      <c r="X59" s="172"/>
      <c r="Y59" s="172"/>
      <c r="Z59" s="172"/>
      <c r="AA59" s="172"/>
      <c r="AB59" s="172"/>
      <c r="AC59" s="172"/>
      <c r="AD59" s="172"/>
      <c r="AE59" s="172"/>
      <c r="AF59" s="172"/>
      <c r="AG59" s="172"/>
      <c r="AH59" s="172"/>
    </row>
    <row r="60" spans="2:34" s="29" customFormat="1" ht="15">
      <c r="B60" s="172"/>
      <c r="C60" s="172" t="s">
        <v>414</v>
      </c>
      <c r="D60" s="172" t="s">
        <v>332</v>
      </c>
      <c r="E60" s="172" t="s">
        <v>1425</v>
      </c>
      <c r="F60" s="172" t="s">
        <v>69</v>
      </c>
      <c r="G60" s="172" t="s">
        <v>69</v>
      </c>
      <c r="H60" s="172" t="s">
        <v>1461</v>
      </c>
      <c r="I60" s="172" t="s">
        <v>95</v>
      </c>
      <c r="J60" s="278">
        <v>-278520</v>
      </c>
      <c r="K60" s="172" t="s">
        <v>90</v>
      </c>
      <c r="L60" s="172" t="s">
        <v>90</v>
      </c>
      <c r="M60" s="172" t="s">
        <v>90</v>
      </c>
      <c r="N60" s="172"/>
      <c r="O60" s="172"/>
      <c r="P60" s="172"/>
      <c r="Q60" s="172"/>
      <c r="R60" s="172"/>
      <c r="S60" s="172"/>
      <c r="T60" s="172"/>
      <c r="U60" s="172"/>
      <c r="V60" s="172"/>
      <c r="W60" s="172"/>
      <c r="X60" s="172"/>
      <c r="Y60" s="172"/>
      <c r="Z60" s="172"/>
      <c r="AA60" s="172"/>
      <c r="AB60" s="172"/>
      <c r="AC60" s="172"/>
      <c r="AD60" s="172"/>
      <c r="AE60" s="172"/>
      <c r="AF60" s="172"/>
      <c r="AG60" s="172"/>
      <c r="AH60" s="172"/>
    </row>
    <row r="61" spans="2:34" s="29" customFormat="1" ht="15">
      <c r="B61" s="172"/>
      <c r="C61" s="172" t="s">
        <v>414</v>
      </c>
      <c r="D61" s="172" t="s">
        <v>332</v>
      </c>
      <c r="E61" s="172" t="s">
        <v>1425</v>
      </c>
      <c r="F61" s="172" t="s">
        <v>69</v>
      </c>
      <c r="G61" s="172" t="s">
        <v>69</v>
      </c>
      <c r="H61" s="172" t="s">
        <v>1460</v>
      </c>
      <c r="I61" s="172" t="s">
        <v>95</v>
      </c>
      <c r="J61" s="278">
        <v>-4226395</v>
      </c>
      <c r="K61" s="172" t="s">
        <v>90</v>
      </c>
      <c r="L61" s="172" t="s">
        <v>90</v>
      </c>
      <c r="M61" s="172" t="s">
        <v>90</v>
      </c>
      <c r="N61" s="172"/>
      <c r="O61" s="172"/>
      <c r="P61" s="172"/>
      <c r="Q61" s="172"/>
      <c r="R61" s="172"/>
      <c r="S61" s="172"/>
      <c r="T61" s="172"/>
      <c r="U61" s="172"/>
      <c r="V61" s="172"/>
      <c r="W61" s="172"/>
      <c r="X61" s="172"/>
      <c r="Y61" s="172"/>
      <c r="Z61" s="172"/>
      <c r="AA61" s="172"/>
      <c r="AB61" s="172"/>
      <c r="AC61" s="172"/>
      <c r="AD61" s="172"/>
      <c r="AE61" s="172"/>
      <c r="AF61" s="172"/>
      <c r="AG61" s="172"/>
      <c r="AH61" s="172"/>
    </row>
    <row r="62" spans="2:34" s="29" customFormat="1" ht="15">
      <c r="B62" s="172"/>
      <c r="C62" t="s">
        <v>466</v>
      </c>
      <c r="D62" s="172" t="s">
        <v>332</v>
      </c>
      <c r="E62" s="172" t="s">
        <v>1425</v>
      </c>
      <c r="F62" s="172" t="s">
        <v>69</v>
      </c>
      <c r="G62" s="172" t="s">
        <v>69</v>
      </c>
      <c r="H62" s="172" t="s">
        <v>1465</v>
      </c>
      <c r="I62" s="172" t="s">
        <v>95</v>
      </c>
      <c r="J62" s="278">
        <v>-1112936</v>
      </c>
      <c r="K62" s="172" t="s">
        <v>90</v>
      </c>
      <c r="L62" s="172" t="s">
        <v>90</v>
      </c>
      <c r="M62" s="172" t="s">
        <v>90</v>
      </c>
      <c r="N62" s="172"/>
      <c r="O62" s="172"/>
      <c r="P62" s="172"/>
      <c r="Q62" s="172"/>
      <c r="R62" s="172"/>
      <c r="S62" s="172"/>
      <c r="T62" s="172"/>
      <c r="U62" s="172"/>
      <c r="V62" s="172"/>
      <c r="W62" s="172"/>
      <c r="X62" s="172"/>
      <c r="Y62" s="172"/>
      <c r="Z62" s="172"/>
      <c r="AA62" s="172"/>
      <c r="AB62" s="172"/>
      <c r="AC62" s="172"/>
      <c r="AD62" s="172"/>
      <c r="AE62" s="172"/>
      <c r="AF62" s="172"/>
      <c r="AG62" s="172"/>
      <c r="AH62" s="172"/>
    </row>
    <row r="63" spans="2:34" s="29" customFormat="1" ht="15">
      <c r="B63" s="172"/>
      <c r="C63" t="s">
        <v>424</v>
      </c>
      <c r="D63" s="172" t="s">
        <v>332</v>
      </c>
      <c r="E63" s="172" t="s">
        <v>1425</v>
      </c>
      <c r="F63" s="172" t="s">
        <v>69</v>
      </c>
      <c r="G63" s="172" t="s">
        <v>69</v>
      </c>
      <c r="H63" s="172" t="s">
        <v>1469</v>
      </c>
      <c r="I63" s="172" t="s">
        <v>95</v>
      </c>
      <c r="J63" s="278">
        <v>-183329</v>
      </c>
      <c r="K63" s="172" t="s">
        <v>90</v>
      </c>
      <c r="L63" s="172" t="s">
        <v>90</v>
      </c>
      <c r="M63" s="172" t="s">
        <v>90</v>
      </c>
      <c r="N63" s="172"/>
      <c r="O63" s="172"/>
      <c r="P63" s="172"/>
      <c r="Q63" s="172"/>
      <c r="R63" s="172"/>
      <c r="S63" s="172"/>
      <c r="T63" s="172"/>
      <c r="U63" s="172"/>
      <c r="V63" s="172"/>
      <c r="W63" s="172"/>
      <c r="X63" s="172"/>
      <c r="Y63" s="172"/>
      <c r="Z63" s="172"/>
      <c r="AA63" s="172"/>
      <c r="AB63" s="172"/>
      <c r="AC63" s="172"/>
      <c r="AD63" s="172"/>
      <c r="AE63" s="172"/>
      <c r="AF63" s="172"/>
      <c r="AG63" s="172"/>
      <c r="AH63" s="172"/>
    </row>
    <row r="64" spans="2:34" s="29" customFormat="1" ht="15">
      <c r="B64" s="172"/>
      <c r="C64" s="170" t="s">
        <v>428</v>
      </c>
      <c r="D64" s="172" t="s">
        <v>332</v>
      </c>
      <c r="E64" s="172" t="s">
        <v>1425</v>
      </c>
      <c r="F64" s="172" t="s">
        <v>69</v>
      </c>
      <c r="G64" s="172" t="s">
        <v>69</v>
      </c>
      <c r="H64" s="172" t="s">
        <v>1470</v>
      </c>
      <c r="I64" s="172" t="s">
        <v>95</v>
      </c>
      <c r="J64" s="278">
        <v>-364206</v>
      </c>
      <c r="K64" s="172" t="s">
        <v>90</v>
      </c>
      <c r="L64" s="172" t="s">
        <v>90</v>
      </c>
      <c r="M64" s="172" t="s">
        <v>90</v>
      </c>
      <c r="N64" s="172"/>
      <c r="O64" s="172"/>
      <c r="P64" s="172"/>
      <c r="Q64" s="172"/>
      <c r="R64" s="172"/>
      <c r="S64" s="172"/>
      <c r="T64" s="172"/>
      <c r="U64" s="172"/>
      <c r="V64" s="172"/>
      <c r="W64" s="172"/>
      <c r="X64" s="172"/>
      <c r="Y64" s="172"/>
      <c r="Z64" s="172"/>
      <c r="AA64" s="172"/>
      <c r="AB64" s="172"/>
      <c r="AC64" s="172"/>
      <c r="AD64" s="172"/>
      <c r="AE64" s="172"/>
      <c r="AF64" s="172"/>
      <c r="AG64" s="172"/>
      <c r="AH64" s="172"/>
    </row>
    <row r="65" spans="2:34" s="29" customFormat="1" ht="15">
      <c r="B65" s="172"/>
      <c r="C65" s="170" t="s">
        <v>428</v>
      </c>
      <c r="D65" s="172" t="s">
        <v>332</v>
      </c>
      <c r="E65" s="172" t="s">
        <v>1425</v>
      </c>
      <c r="F65" s="172" t="s">
        <v>69</v>
      </c>
      <c r="G65" s="172" t="s">
        <v>69</v>
      </c>
      <c r="H65" s="172" t="s">
        <v>1471</v>
      </c>
      <c r="I65" s="172" t="s">
        <v>95</v>
      </c>
      <c r="J65" s="278">
        <v>-321835</v>
      </c>
      <c r="K65" s="172" t="s">
        <v>90</v>
      </c>
      <c r="L65" s="172" t="s">
        <v>90</v>
      </c>
      <c r="M65" s="172" t="s">
        <v>90</v>
      </c>
      <c r="N65" s="172"/>
      <c r="O65" s="172"/>
      <c r="P65" s="172"/>
      <c r="Q65" s="172"/>
      <c r="R65" s="172"/>
      <c r="S65" s="172"/>
      <c r="T65" s="172"/>
      <c r="U65" s="172"/>
      <c r="V65" s="172"/>
      <c r="W65" s="172"/>
      <c r="X65" s="172"/>
      <c r="Y65" s="172"/>
      <c r="Z65" s="172"/>
      <c r="AA65" s="172"/>
      <c r="AB65" s="172"/>
      <c r="AC65" s="172"/>
      <c r="AD65" s="172"/>
      <c r="AE65" s="172"/>
      <c r="AF65" s="172"/>
      <c r="AG65" s="172"/>
      <c r="AH65" s="172"/>
    </row>
    <row r="66" spans="2:34" s="29" customFormat="1" ht="15">
      <c r="B66" s="172"/>
      <c r="C66" s="172" t="s">
        <v>484</v>
      </c>
      <c r="D66" s="172" t="s">
        <v>332</v>
      </c>
      <c r="E66" s="172" t="s">
        <v>1425</v>
      </c>
      <c r="F66" s="172" t="s">
        <v>69</v>
      </c>
      <c r="G66" s="172" t="s">
        <v>69</v>
      </c>
      <c r="H66" s="172" t="s">
        <v>1472</v>
      </c>
      <c r="I66" s="172" t="s">
        <v>95</v>
      </c>
      <c r="J66" s="278">
        <v>-4154370</v>
      </c>
      <c r="K66" s="172" t="s">
        <v>90</v>
      </c>
      <c r="L66" s="172" t="s">
        <v>90</v>
      </c>
      <c r="M66" s="172" t="s">
        <v>90</v>
      </c>
      <c r="N66" s="172"/>
      <c r="O66" s="172"/>
      <c r="P66" s="172"/>
      <c r="Q66" s="172"/>
      <c r="R66" s="172"/>
      <c r="S66" s="172"/>
      <c r="T66" s="172"/>
      <c r="U66" s="172"/>
      <c r="V66" s="172"/>
      <c r="W66" s="172"/>
      <c r="X66" s="172"/>
      <c r="Y66" s="172"/>
      <c r="Z66" s="172"/>
      <c r="AA66" s="172"/>
      <c r="AB66" s="172"/>
      <c r="AC66" s="172"/>
      <c r="AD66" s="172"/>
      <c r="AE66" s="172"/>
      <c r="AF66" s="172"/>
      <c r="AG66" s="172"/>
      <c r="AH66" s="172"/>
    </row>
    <row r="67" spans="2:34" s="29" customFormat="1" ht="15">
      <c r="B67" s="172"/>
      <c r="C67" t="s">
        <v>431</v>
      </c>
      <c r="D67" s="172" t="s">
        <v>332</v>
      </c>
      <c r="E67" s="172" t="s">
        <v>1425</v>
      </c>
      <c r="F67" s="172" t="s">
        <v>69</v>
      </c>
      <c r="G67" s="172" t="s">
        <v>69</v>
      </c>
      <c r="H67" s="172" t="s">
        <v>1473</v>
      </c>
      <c r="I67" s="172" t="s">
        <v>95</v>
      </c>
      <c r="J67" s="278">
        <v>-17990328</v>
      </c>
      <c r="K67" s="172" t="s">
        <v>90</v>
      </c>
      <c r="L67" s="172" t="s">
        <v>90</v>
      </c>
      <c r="M67" s="172" t="s">
        <v>90</v>
      </c>
      <c r="N67" s="172"/>
      <c r="O67" s="172"/>
      <c r="P67" s="172"/>
      <c r="Q67" s="172"/>
      <c r="R67" s="172"/>
      <c r="S67" s="172"/>
      <c r="T67" s="172"/>
      <c r="U67" s="172"/>
      <c r="V67" s="172"/>
      <c r="W67" s="172"/>
      <c r="X67" s="172"/>
      <c r="Y67" s="172"/>
      <c r="Z67" s="172"/>
      <c r="AA67" s="172"/>
      <c r="AB67" s="172"/>
      <c r="AC67" s="172"/>
      <c r="AD67" s="172"/>
      <c r="AE67" s="172"/>
      <c r="AF67" s="172"/>
      <c r="AG67" s="172"/>
      <c r="AH67" s="172"/>
    </row>
    <row r="68" spans="2:34" s="29" customFormat="1" ht="15">
      <c r="B68" s="172"/>
      <c r="C68" t="s">
        <v>431</v>
      </c>
      <c r="D68" s="172" t="s">
        <v>332</v>
      </c>
      <c r="E68" s="172" t="s">
        <v>1425</v>
      </c>
      <c r="F68" s="172" t="s">
        <v>69</v>
      </c>
      <c r="G68" s="172" t="s">
        <v>69</v>
      </c>
      <c r="H68" s="172" t="s">
        <v>1474</v>
      </c>
      <c r="I68" s="172" t="s">
        <v>95</v>
      </c>
      <c r="J68" s="278">
        <v>-138166080</v>
      </c>
      <c r="K68" s="172" t="s">
        <v>90</v>
      </c>
      <c r="L68" s="172" t="s">
        <v>90</v>
      </c>
      <c r="M68" s="172" t="s">
        <v>90</v>
      </c>
      <c r="N68" s="172"/>
      <c r="O68" s="172"/>
      <c r="P68" s="172"/>
      <c r="Q68" s="172"/>
      <c r="R68" s="172"/>
      <c r="S68" s="172"/>
      <c r="T68" s="172"/>
      <c r="U68" s="172"/>
      <c r="V68" s="172"/>
      <c r="W68" s="172"/>
      <c r="X68" s="172"/>
      <c r="Y68" s="172"/>
      <c r="Z68" s="172"/>
      <c r="AA68" s="172"/>
      <c r="AB68" s="172"/>
      <c r="AC68" s="172"/>
      <c r="AD68" s="172"/>
      <c r="AE68" s="172"/>
      <c r="AF68" s="172"/>
      <c r="AG68" s="172"/>
      <c r="AH68" s="172"/>
    </row>
    <row r="69" spans="2:34" s="29" customFormat="1" ht="15">
      <c r="B69" s="172"/>
      <c r="C69" t="s">
        <v>431</v>
      </c>
      <c r="D69" s="172" t="s">
        <v>332</v>
      </c>
      <c r="E69" s="172" t="s">
        <v>1425</v>
      </c>
      <c r="F69" s="172" t="s">
        <v>69</v>
      </c>
      <c r="G69" s="172" t="s">
        <v>69</v>
      </c>
      <c r="H69" s="172" t="s">
        <v>1473</v>
      </c>
      <c r="I69" s="172" t="s">
        <v>95</v>
      </c>
      <c r="J69" s="278">
        <v>-6406324</v>
      </c>
      <c r="K69" s="172" t="s">
        <v>90</v>
      </c>
      <c r="L69" s="172" t="s">
        <v>90</v>
      </c>
      <c r="M69" s="172" t="s">
        <v>90</v>
      </c>
      <c r="N69" s="172"/>
      <c r="O69" s="172"/>
      <c r="P69" s="172"/>
      <c r="Q69" s="172"/>
      <c r="R69" s="172"/>
      <c r="S69" s="172"/>
      <c r="T69" s="172"/>
      <c r="U69" s="172"/>
      <c r="V69" s="172"/>
      <c r="W69" s="172"/>
      <c r="X69" s="172"/>
      <c r="Y69" s="172"/>
      <c r="Z69" s="172"/>
      <c r="AA69" s="172"/>
      <c r="AB69" s="172"/>
      <c r="AC69" s="172"/>
      <c r="AD69" s="172"/>
      <c r="AE69" s="172"/>
      <c r="AF69" s="172"/>
      <c r="AG69" s="172"/>
      <c r="AH69" s="172"/>
    </row>
    <row r="70" spans="2:34" s="29" customFormat="1" ht="15">
      <c r="B70" s="172"/>
      <c r="C70" t="s">
        <v>431</v>
      </c>
      <c r="D70" s="172" t="s">
        <v>332</v>
      </c>
      <c r="E70" s="172" t="s">
        <v>1425</v>
      </c>
      <c r="F70" s="172" t="s">
        <v>69</v>
      </c>
      <c r="G70" s="172" t="s">
        <v>69</v>
      </c>
      <c r="H70" s="172" t="s">
        <v>1475</v>
      </c>
      <c r="I70" s="172" t="s">
        <v>95</v>
      </c>
      <c r="J70" s="278">
        <v>-6865143</v>
      </c>
      <c r="K70" s="172" t="s">
        <v>90</v>
      </c>
      <c r="L70" s="172" t="s">
        <v>90</v>
      </c>
      <c r="M70" s="172" t="s">
        <v>90</v>
      </c>
      <c r="N70" s="172"/>
      <c r="O70" s="172"/>
      <c r="P70" s="172"/>
      <c r="Q70" s="172"/>
      <c r="R70" s="172"/>
      <c r="S70" s="172"/>
      <c r="T70" s="172"/>
      <c r="U70" s="172"/>
      <c r="V70" s="172"/>
      <c r="W70" s="172"/>
      <c r="X70" s="172"/>
      <c r="Y70" s="172"/>
      <c r="Z70" s="172"/>
      <c r="AA70" s="172"/>
      <c r="AB70" s="172"/>
      <c r="AC70" s="172"/>
      <c r="AD70" s="172"/>
      <c r="AE70" s="172"/>
      <c r="AF70" s="172"/>
      <c r="AG70" s="172"/>
      <c r="AH70" s="172"/>
    </row>
    <row r="71" spans="2:34" s="29" customFormat="1" ht="15">
      <c r="B71" s="172"/>
      <c r="C71" s="172" t="s">
        <v>431</v>
      </c>
      <c r="D71" s="172" t="s">
        <v>332</v>
      </c>
      <c r="E71" s="172" t="s">
        <v>1425</v>
      </c>
      <c r="F71" s="172" t="s">
        <v>69</v>
      </c>
      <c r="G71" s="172" t="s">
        <v>69</v>
      </c>
      <c r="H71" s="172" t="s">
        <v>1475</v>
      </c>
      <c r="I71" s="172" t="s">
        <v>95</v>
      </c>
      <c r="J71" s="278">
        <v>-7574627</v>
      </c>
      <c r="K71" s="172" t="s">
        <v>90</v>
      </c>
      <c r="L71" s="172" t="s">
        <v>90</v>
      </c>
      <c r="M71" s="172" t="s">
        <v>90</v>
      </c>
      <c r="N71" s="172"/>
      <c r="O71" s="172"/>
      <c r="P71" s="172"/>
      <c r="Q71" s="172"/>
      <c r="R71" s="172"/>
      <c r="S71" s="172"/>
      <c r="T71" s="172"/>
      <c r="U71" s="172"/>
      <c r="V71" s="172"/>
      <c r="W71" s="172"/>
      <c r="X71" s="172"/>
      <c r="Y71" s="172"/>
      <c r="Z71" s="172"/>
      <c r="AA71" s="172"/>
      <c r="AB71" s="172"/>
      <c r="AC71" s="172"/>
      <c r="AD71" s="172"/>
      <c r="AE71" s="172"/>
      <c r="AF71" s="172"/>
      <c r="AG71" s="172"/>
      <c r="AH71" s="172"/>
    </row>
    <row r="72" spans="2:34" s="29" customFormat="1" ht="15">
      <c r="B72" s="172"/>
      <c r="C72" t="s">
        <v>434</v>
      </c>
      <c r="D72" s="172" t="s">
        <v>332</v>
      </c>
      <c r="E72" s="172" t="s">
        <v>1425</v>
      </c>
      <c r="F72" s="172" t="s">
        <v>69</v>
      </c>
      <c r="G72" s="172" t="s">
        <v>69</v>
      </c>
      <c r="H72" s="172" t="s">
        <v>1467</v>
      </c>
      <c r="I72" s="172" t="s">
        <v>95</v>
      </c>
      <c r="J72" s="278">
        <v>-40309554</v>
      </c>
      <c r="K72" s="172" t="s">
        <v>90</v>
      </c>
      <c r="L72" s="172" t="s">
        <v>90</v>
      </c>
      <c r="M72" s="172" t="s">
        <v>90</v>
      </c>
      <c r="N72" s="172"/>
      <c r="O72" s="172"/>
      <c r="P72" s="172"/>
      <c r="Q72" s="172"/>
      <c r="R72" s="172"/>
      <c r="S72" s="172"/>
      <c r="T72" s="172"/>
      <c r="U72" s="172"/>
      <c r="V72" s="172"/>
      <c r="W72" s="172"/>
      <c r="X72" s="172"/>
      <c r="Y72" s="172"/>
      <c r="Z72" s="172"/>
      <c r="AA72" s="172"/>
      <c r="AB72" s="172"/>
      <c r="AC72" s="172"/>
      <c r="AD72" s="172"/>
      <c r="AE72" s="172"/>
      <c r="AF72" s="172"/>
      <c r="AG72" s="172"/>
      <c r="AH72" s="172"/>
    </row>
    <row r="73" spans="2:34" s="29" customFormat="1" ht="15">
      <c r="B73" s="172"/>
      <c r="C73" t="s">
        <v>434</v>
      </c>
      <c r="D73" s="172" t="s">
        <v>332</v>
      </c>
      <c r="E73" s="172" t="s">
        <v>1425</v>
      </c>
      <c r="F73" s="172" t="s">
        <v>69</v>
      </c>
      <c r="G73" s="172" t="s">
        <v>69</v>
      </c>
      <c r="H73" s="172" t="s">
        <v>1468</v>
      </c>
      <c r="I73" s="172" t="s">
        <v>95</v>
      </c>
      <c r="J73" s="278">
        <v>-17547066</v>
      </c>
      <c r="K73" s="172" t="s">
        <v>90</v>
      </c>
      <c r="L73" s="172" t="s">
        <v>90</v>
      </c>
      <c r="M73" s="172" t="s">
        <v>90</v>
      </c>
      <c r="N73" s="172"/>
      <c r="O73" s="172"/>
      <c r="P73" s="172"/>
      <c r="Q73" s="172"/>
      <c r="R73" s="172"/>
      <c r="S73" s="172"/>
      <c r="T73" s="172"/>
      <c r="U73" s="172"/>
      <c r="V73" s="172"/>
      <c r="W73" s="172"/>
      <c r="X73" s="172"/>
      <c r="Y73" s="172"/>
      <c r="Z73" s="172"/>
      <c r="AA73" s="172"/>
      <c r="AB73" s="172"/>
      <c r="AC73" s="172"/>
      <c r="AD73" s="172"/>
      <c r="AE73" s="172"/>
      <c r="AF73" s="172"/>
      <c r="AG73" s="172"/>
      <c r="AH73" s="172"/>
    </row>
    <row r="74" spans="2:34" s="29" customFormat="1" ht="15">
      <c r="B74" s="172"/>
      <c r="C74" t="s">
        <v>381</v>
      </c>
      <c r="D74" s="172" t="s">
        <v>332</v>
      </c>
      <c r="E74" s="172" t="s">
        <v>1425</v>
      </c>
      <c r="F74" s="172" t="s">
        <v>69</v>
      </c>
      <c r="G74" s="172" t="s">
        <v>69</v>
      </c>
      <c r="H74" s="172" t="s">
        <v>1476</v>
      </c>
      <c r="I74" s="172" t="s">
        <v>95</v>
      </c>
      <c r="J74" s="278">
        <v>-15087887</v>
      </c>
      <c r="K74" s="172" t="s">
        <v>90</v>
      </c>
      <c r="L74" s="172" t="s">
        <v>90</v>
      </c>
      <c r="M74" s="172" t="s">
        <v>90</v>
      </c>
      <c r="N74" s="172"/>
      <c r="O74" s="172"/>
      <c r="P74" s="172"/>
      <c r="Q74" s="172"/>
      <c r="R74" s="172"/>
      <c r="S74" s="172"/>
      <c r="T74" s="172"/>
      <c r="U74" s="172"/>
      <c r="V74" s="172"/>
      <c r="W74" s="172"/>
      <c r="X74" s="172"/>
      <c r="Y74" s="172"/>
      <c r="Z74" s="172"/>
      <c r="AA74" s="172"/>
      <c r="AB74" s="172"/>
      <c r="AC74" s="172"/>
      <c r="AD74" s="172"/>
      <c r="AE74" s="172"/>
      <c r="AF74" s="172"/>
      <c r="AG74" s="172"/>
      <c r="AH74" s="172"/>
    </row>
    <row r="75" spans="2:34" s="29" customFormat="1" ht="15">
      <c r="B75" s="172"/>
      <c r="C75" t="s">
        <v>381</v>
      </c>
      <c r="D75" s="172" t="s">
        <v>332</v>
      </c>
      <c r="E75" s="172" t="s">
        <v>1425</v>
      </c>
      <c r="F75" s="172" t="s">
        <v>69</v>
      </c>
      <c r="G75" s="172" t="s">
        <v>69</v>
      </c>
      <c r="H75" s="172" t="s">
        <v>1470</v>
      </c>
      <c r="I75" s="172" t="s">
        <v>95</v>
      </c>
      <c r="J75" s="278">
        <v>-1347913</v>
      </c>
      <c r="K75" s="172" t="s">
        <v>90</v>
      </c>
      <c r="L75" s="172" t="s">
        <v>90</v>
      </c>
      <c r="M75" s="172" t="s">
        <v>90</v>
      </c>
      <c r="N75" s="172"/>
      <c r="O75" s="172"/>
      <c r="P75" s="172"/>
      <c r="Q75" s="172"/>
      <c r="R75" s="172"/>
      <c r="S75" s="172"/>
      <c r="T75" s="172"/>
      <c r="U75" s="172"/>
      <c r="V75" s="172"/>
      <c r="W75" s="172"/>
      <c r="X75" s="172"/>
      <c r="Y75" s="172"/>
      <c r="Z75" s="172"/>
      <c r="AA75" s="172"/>
      <c r="AB75" s="172"/>
      <c r="AC75" s="172"/>
      <c r="AD75" s="172"/>
      <c r="AE75" s="172"/>
      <c r="AF75" s="172"/>
      <c r="AG75" s="172"/>
      <c r="AH75" s="172"/>
    </row>
    <row r="76" spans="2:34" s="29" customFormat="1" ht="15">
      <c r="B76" s="172"/>
      <c r="C76" t="s">
        <v>381</v>
      </c>
      <c r="D76" s="172" t="s">
        <v>332</v>
      </c>
      <c r="E76" s="172" t="s">
        <v>1425</v>
      </c>
      <c r="F76" s="172" t="s">
        <v>69</v>
      </c>
      <c r="G76" s="172" t="s">
        <v>69</v>
      </c>
      <c r="H76" s="172" t="s">
        <v>1471</v>
      </c>
      <c r="I76" s="172" t="s">
        <v>95</v>
      </c>
      <c r="J76" s="278">
        <v>-70536</v>
      </c>
      <c r="K76" s="172" t="s">
        <v>90</v>
      </c>
      <c r="L76" s="172" t="s">
        <v>90</v>
      </c>
      <c r="M76" s="172" t="s">
        <v>90</v>
      </c>
      <c r="N76" s="172"/>
      <c r="O76" s="172"/>
      <c r="P76" s="172"/>
      <c r="Q76" s="172"/>
      <c r="R76" s="172"/>
      <c r="S76" s="172"/>
      <c r="T76" s="172"/>
      <c r="U76" s="172"/>
      <c r="V76" s="172"/>
      <c r="W76" s="172"/>
      <c r="X76" s="172"/>
      <c r="Y76" s="172"/>
      <c r="Z76" s="172"/>
      <c r="AA76" s="172"/>
      <c r="AB76" s="172"/>
      <c r="AC76" s="172"/>
      <c r="AD76" s="172"/>
      <c r="AE76" s="172"/>
      <c r="AF76" s="172"/>
      <c r="AG76" s="172"/>
      <c r="AH76" s="172"/>
    </row>
    <row r="77" spans="2:34" s="29" customFormat="1" ht="15">
      <c r="B77" s="172"/>
      <c r="C77" t="s">
        <v>381</v>
      </c>
      <c r="D77" s="172" t="s">
        <v>332</v>
      </c>
      <c r="E77" s="172" t="s">
        <v>1425</v>
      </c>
      <c r="F77" s="172" t="s">
        <v>69</v>
      </c>
      <c r="G77" s="172" t="s">
        <v>69</v>
      </c>
      <c r="H77" s="172" t="s">
        <v>1465</v>
      </c>
      <c r="I77" s="172" t="s">
        <v>95</v>
      </c>
      <c r="J77" s="278">
        <v>-2069885</v>
      </c>
      <c r="K77" s="172" t="s">
        <v>90</v>
      </c>
      <c r="L77" s="172" t="s">
        <v>90</v>
      </c>
      <c r="M77" s="172" t="s">
        <v>90</v>
      </c>
      <c r="N77" s="172"/>
      <c r="O77" s="172"/>
      <c r="P77" s="172"/>
      <c r="Q77" s="172"/>
      <c r="R77" s="172"/>
      <c r="S77" s="172"/>
      <c r="T77" s="172"/>
      <c r="U77" s="172"/>
      <c r="V77" s="172"/>
      <c r="W77" s="172"/>
      <c r="X77" s="172"/>
      <c r="Y77" s="172"/>
      <c r="Z77" s="172"/>
      <c r="AA77" s="172"/>
      <c r="AB77" s="172"/>
      <c r="AC77" s="172"/>
      <c r="AD77" s="172"/>
      <c r="AE77" s="172"/>
      <c r="AF77" s="172"/>
      <c r="AG77" s="172"/>
      <c r="AH77" s="172"/>
    </row>
    <row r="78" spans="2:34" s="29" customFormat="1" ht="15">
      <c r="B78" s="172"/>
      <c r="C78" s="170" t="s">
        <v>446</v>
      </c>
      <c r="D78" s="172" t="s">
        <v>332</v>
      </c>
      <c r="E78" s="172" t="s">
        <v>1425</v>
      </c>
      <c r="F78" s="172" t="s">
        <v>69</v>
      </c>
      <c r="G78" s="172" t="s">
        <v>69</v>
      </c>
      <c r="H78" s="172" t="s">
        <v>1471</v>
      </c>
      <c r="I78" s="172" t="s">
        <v>95</v>
      </c>
      <c r="J78" s="278">
        <v>-792042</v>
      </c>
      <c r="K78" s="172" t="s">
        <v>90</v>
      </c>
      <c r="L78" s="172" t="s">
        <v>90</v>
      </c>
      <c r="M78" s="172" t="s">
        <v>90</v>
      </c>
      <c r="N78" s="172"/>
      <c r="O78" s="172"/>
      <c r="P78" s="172"/>
      <c r="Q78" s="172"/>
      <c r="R78" s="172"/>
      <c r="S78" s="172"/>
      <c r="T78" s="172"/>
      <c r="U78" s="172"/>
      <c r="V78" s="172"/>
      <c r="W78" s="172"/>
      <c r="X78" s="172"/>
      <c r="Y78" s="172"/>
      <c r="Z78" s="172"/>
      <c r="AA78" s="172"/>
      <c r="AB78" s="172"/>
      <c r="AC78" s="172"/>
      <c r="AD78" s="172"/>
      <c r="AE78" s="172"/>
      <c r="AF78" s="172"/>
      <c r="AG78" s="172"/>
      <c r="AH78" s="172"/>
    </row>
    <row r="79" spans="2:34" s="29" customFormat="1" ht="15">
      <c r="B79" s="172"/>
      <c r="C79" s="170" t="s">
        <v>446</v>
      </c>
      <c r="D79" s="172" t="s">
        <v>332</v>
      </c>
      <c r="E79" s="172" t="s">
        <v>1425</v>
      </c>
      <c r="F79" s="172" t="s">
        <v>69</v>
      </c>
      <c r="G79" s="172" t="s">
        <v>69</v>
      </c>
      <c r="H79" s="172" t="s">
        <v>1477</v>
      </c>
      <c r="I79" s="172" t="s">
        <v>95</v>
      </c>
      <c r="J79" s="278">
        <v>-12110593</v>
      </c>
      <c r="K79" s="172" t="s">
        <v>90</v>
      </c>
      <c r="L79" s="172" t="s">
        <v>90</v>
      </c>
      <c r="M79" s="172" t="s">
        <v>90</v>
      </c>
      <c r="N79" s="172"/>
      <c r="O79" s="172"/>
      <c r="P79" s="172"/>
      <c r="Q79" s="172"/>
      <c r="R79" s="172"/>
      <c r="S79" s="172"/>
      <c r="T79" s="172"/>
      <c r="U79" s="172"/>
      <c r="V79" s="172"/>
      <c r="W79" s="172"/>
      <c r="X79" s="172"/>
      <c r="Y79" s="172"/>
      <c r="Z79" s="172"/>
      <c r="AA79" s="172"/>
      <c r="AB79" s="172"/>
      <c r="AC79" s="172"/>
      <c r="AD79" s="172"/>
      <c r="AE79" s="172"/>
      <c r="AF79" s="172"/>
      <c r="AG79" s="172"/>
      <c r="AH79" s="172"/>
    </row>
    <row r="80" spans="2:34" s="29" customFormat="1" ht="15">
      <c r="B80" s="172"/>
      <c r="C80" s="170" t="s">
        <v>446</v>
      </c>
      <c r="D80" s="172" t="s">
        <v>332</v>
      </c>
      <c r="E80" s="172" t="s">
        <v>1425</v>
      </c>
      <c r="F80" s="172" t="s">
        <v>69</v>
      </c>
      <c r="G80" s="172" t="s">
        <v>69</v>
      </c>
      <c r="H80" s="172" t="s">
        <v>1478</v>
      </c>
      <c r="I80" s="172" t="s">
        <v>95</v>
      </c>
      <c r="J80" s="278">
        <v>-18289099</v>
      </c>
      <c r="K80" s="172" t="s">
        <v>90</v>
      </c>
      <c r="L80" s="172" t="s">
        <v>90</v>
      </c>
      <c r="M80" s="172" t="s">
        <v>90</v>
      </c>
      <c r="N80" s="172"/>
      <c r="O80" s="172"/>
      <c r="P80" s="172"/>
      <c r="Q80" s="172"/>
      <c r="R80" s="172"/>
      <c r="S80" s="172"/>
      <c r="T80" s="172"/>
      <c r="U80" s="172"/>
      <c r="V80" s="172"/>
      <c r="W80" s="172"/>
      <c r="X80" s="172"/>
      <c r="Y80" s="172"/>
      <c r="Z80" s="172"/>
      <c r="AA80" s="172"/>
      <c r="AB80" s="172"/>
      <c r="AC80" s="172"/>
      <c r="AD80" s="172"/>
      <c r="AE80" s="172"/>
      <c r="AF80" s="172"/>
      <c r="AG80" s="172"/>
      <c r="AH80" s="172"/>
    </row>
    <row r="81" spans="2:34" s="29" customFormat="1" ht="15">
      <c r="B81" s="172"/>
      <c r="C81" s="170" t="s">
        <v>446</v>
      </c>
      <c r="D81" s="172" t="s">
        <v>332</v>
      </c>
      <c r="E81" s="172" t="s">
        <v>1425</v>
      </c>
      <c r="F81" s="172" t="s">
        <v>69</v>
      </c>
      <c r="G81" s="172" t="s">
        <v>69</v>
      </c>
      <c r="H81" s="172" t="s">
        <v>1470</v>
      </c>
      <c r="I81" s="172" t="s">
        <v>95</v>
      </c>
      <c r="J81" s="278">
        <v>-1222685</v>
      </c>
      <c r="K81" s="172" t="s">
        <v>90</v>
      </c>
      <c r="L81" s="172" t="s">
        <v>90</v>
      </c>
      <c r="M81" s="172" t="s">
        <v>90</v>
      </c>
      <c r="N81" s="172"/>
      <c r="O81" s="172"/>
      <c r="P81" s="172"/>
      <c r="Q81" s="172"/>
      <c r="R81" s="172"/>
      <c r="S81" s="172"/>
      <c r="T81" s="172"/>
      <c r="U81" s="172"/>
      <c r="V81" s="172"/>
      <c r="W81" s="172"/>
      <c r="X81" s="172"/>
      <c r="Y81" s="172"/>
      <c r="Z81" s="172"/>
      <c r="AA81" s="172"/>
      <c r="AB81" s="172"/>
      <c r="AC81" s="172"/>
      <c r="AD81" s="172"/>
      <c r="AE81" s="172"/>
      <c r="AF81" s="172"/>
      <c r="AG81" s="172"/>
      <c r="AH81" s="172"/>
    </row>
    <row r="82" spans="2:34" s="29" customFormat="1" ht="15">
      <c r="B82" s="172"/>
      <c r="C82" s="170" t="s">
        <v>446</v>
      </c>
      <c r="D82" s="172" t="s">
        <v>332</v>
      </c>
      <c r="E82" s="172" t="s">
        <v>1425</v>
      </c>
      <c r="F82" s="172" t="s">
        <v>69</v>
      </c>
      <c r="G82" s="172" t="s">
        <v>69</v>
      </c>
      <c r="H82" s="172" t="s">
        <v>1471</v>
      </c>
      <c r="I82" s="172" t="s">
        <v>95</v>
      </c>
      <c r="J82" s="278">
        <v>-76014</v>
      </c>
      <c r="K82" s="172" t="s">
        <v>90</v>
      </c>
      <c r="L82" s="172" t="s">
        <v>90</v>
      </c>
      <c r="M82" s="172" t="s">
        <v>90</v>
      </c>
      <c r="N82" s="172"/>
      <c r="O82" s="172"/>
      <c r="P82" s="172"/>
      <c r="Q82" s="172"/>
      <c r="R82" s="172"/>
      <c r="S82" s="172"/>
      <c r="T82" s="172"/>
      <c r="U82" s="172"/>
      <c r="V82" s="172"/>
      <c r="W82" s="172"/>
      <c r="X82" s="172"/>
      <c r="Y82" s="172"/>
      <c r="Z82" s="172"/>
      <c r="AA82" s="172"/>
      <c r="AB82" s="172"/>
      <c r="AC82" s="172"/>
      <c r="AD82" s="172"/>
      <c r="AE82" s="172"/>
      <c r="AF82" s="172"/>
      <c r="AG82" s="172"/>
      <c r="AH82" s="172"/>
    </row>
    <row r="83" spans="2:34" s="29" customFormat="1" ht="15">
      <c r="B83" s="172"/>
      <c r="C83" s="172" t="s">
        <v>454</v>
      </c>
      <c r="D83" s="172" t="s">
        <v>332</v>
      </c>
      <c r="E83" s="172" t="s">
        <v>1425</v>
      </c>
      <c r="F83" s="172" t="s">
        <v>69</v>
      </c>
      <c r="G83" s="172" t="s">
        <v>69</v>
      </c>
      <c r="H83" s="172" t="s">
        <v>1479</v>
      </c>
      <c r="I83" s="172" t="s">
        <v>95</v>
      </c>
      <c r="J83" s="278">
        <v>-654494</v>
      </c>
      <c r="K83" s="172" t="s">
        <v>90</v>
      </c>
      <c r="L83" s="172" t="s">
        <v>90</v>
      </c>
      <c r="M83" s="172" t="s">
        <v>90</v>
      </c>
      <c r="N83" s="172"/>
      <c r="O83" s="172"/>
      <c r="P83" s="172"/>
      <c r="Q83" s="172"/>
      <c r="R83" s="172"/>
      <c r="S83" s="172"/>
      <c r="T83" s="172"/>
      <c r="U83" s="172"/>
      <c r="V83" s="172"/>
      <c r="W83" s="172"/>
      <c r="X83" s="172"/>
      <c r="Y83" s="172"/>
      <c r="Z83" s="172"/>
      <c r="AA83" s="172"/>
      <c r="AB83" s="172"/>
      <c r="AC83" s="172"/>
      <c r="AD83" s="172"/>
      <c r="AE83" s="172"/>
      <c r="AF83" s="172"/>
      <c r="AG83" s="172"/>
      <c r="AH83" s="172"/>
    </row>
    <row r="84" spans="2:34" s="29" customFormat="1" ht="15">
      <c r="B84" s="172"/>
      <c r="C84" s="172" t="s">
        <v>361</v>
      </c>
      <c r="D84" s="172" t="s">
        <v>332</v>
      </c>
      <c r="E84" s="172" t="s">
        <v>1426</v>
      </c>
      <c r="F84" s="172" t="s">
        <v>90</v>
      </c>
      <c r="G84" s="172" t="s">
        <v>90</v>
      </c>
      <c r="H84" s="172" t="s">
        <v>1458</v>
      </c>
      <c r="I84" s="172" t="s">
        <v>95</v>
      </c>
      <c r="J84" s="278">
        <v>41060000</v>
      </c>
      <c r="K84" s="172" t="s">
        <v>90</v>
      </c>
      <c r="L84" s="172" t="s">
        <v>90</v>
      </c>
      <c r="M84" s="172" t="s">
        <v>90</v>
      </c>
      <c r="N84" s="172"/>
      <c r="O84" s="172"/>
      <c r="P84" s="172"/>
      <c r="Q84" s="172"/>
      <c r="R84" s="172"/>
      <c r="S84" s="172"/>
      <c r="T84" s="172"/>
      <c r="U84" s="172"/>
      <c r="V84" s="172"/>
      <c r="W84" s="172"/>
      <c r="X84" s="172"/>
      <c r="Y84" s="172"/>
      <c r="Z84" s="172"/>
      <c r="AA84" s="172"/>
      <c r="AB84" s="172"/>
      <c r="AC84" s="172"/>
      <c r="AD84" s="172"/>
      <c r="AE84" s="172"/>
      <c r="AF84" s="172"/>
      <c r="AG84" s="172"/>
      <c r="AH84" s="172"/>
    </row>
    <row r="85" spans="2:34" s="29" customFormat="1" ht="15">
      <c r="B85" s="172"/>
      <c r="C85" t="s">
        <v>370</v>
      </c>
      <c r="D85" s="172" t="s">
        <v>332</v>
      </c>
      <c r="E85" s="172" t="s">
        <v>1426</v>
      </c>
      <c r="F85" s="172" t="s">
        <v>90</v>
      </c>
      <c r="G85" s="172" t="s">
        <v>90</v>
      </c>
      <c r="H85" s="172" t="s">
        <v>1458</v>
      </c>
      <c r="I85" s="172" t="s">
        <v>95</v>
      </c>
      <c r="J85" s="278">
        <v>356000000</v>
      </c>
      <c r="K85" s="172" t="s">
        <v>90</v>
      </c>
      <c r="L85" s="172" t="s">
        <v>90</v>
      </c>
      <c r="M85" s="172" t="s">
        <v>90</v>
      </c>
      <c r="N85" s="172"/>
      <c r="O85" s="172"/>
      <c r="P85" s="172"/>
      <c r="Q85" s="172"/>
      <c r="R85" s="172"/>
      <c r="S85" s="172"/>
      <c r="T85" s="172"/>
      <c r="U85" s="172"/>
      <c r="V85" s="172"/>
      <c r="W85" s="172"/>
      <c r="X85" s="172"/>
      <c r="Y85" s="172"/>
      <c r="Z85" s="172"/>
      <c r="AA85" s="172"/>
      <c r="AB85" s="172"/>
      <c r="AC85" s="172"/>
      <c r="AD85" s="172"/>
      <c r="AE85" s="172"/>
      <c r="AF85" s="172"/>
      <c r="AG85" s="172"/>
      <c r="AH85" s="172"/>
    </row>
    <row r="86" spans="2:34" s="29" customFormat="1" ht="15">
      <c r="B86" s="172"/>
      <c r="C86" t="s">
        <v>381</v>
      </c>
      <c r="D86" s="172" t="s">
        <v>332</v>
      </c>
      <c r="E86" s="172" t="s">
        <v>1426</v>
      </c>
      <c r="F86" s="172" t="s">
        <v>90</v>
      </c>
      <c r="G86" s="172" t="s">
        <v>90</v>
      </c>
      <c r="H86" s="172" t="s">
        <v>1458</v>
      </c>
      <c r="I86" s="172" t="s">
        <v>95</v>
      </c>
      <c r="J86" s="278">
        <v>34467888</v>
      </c>
      <c r="K86" s="172" t="s">
        <v>90</v>
      </c>
      <c r="L86" s="172" t="s">
        <v>90</v>
      </c>
      <c r="M86" s="172" t="s">
        <v>90</v>
      </c>
      <c r="N86" s="172"/>
      <c r="O86" s="172"/>
      <c r="P86" s="172"/>
      <c r="Q86" s="172"/>
      <c r="R86" s="172"/>
      <c r="S86" s="172"/>
      <c r="T86" s="172"/>
      <c r="U86" s="172"/>
      <c r="V86" s="172"/>
      <c r="W86" s="172"/>
      <c r="X86" s="172"/>
      <c r="Y86" s="172"/>
      <c r="Z86" s="172"/>
      <c r="AA86" s="172"/>
      <c r="AB86" s="172"/>
      <c r="AC86" s="172"/>
      <c r="AD86" s="172"/>
      <c r="AE86" s="172"/>
      <c r="AF86" s="172"/>
      <c r="AG86" s="172"/>
      <c r="AH86" s="172"/>
    </row>
    <row r="87" spans="2:34" s="29" customFormat="1" ht="15">
      <c r="B87" s="172"/>
      <c r="C87" s="172" t="s">
        <v>384</v>
      </c>
      <c r="D87" s="172" t="s">
        <v>332</v>
      </c>
      <c r="E87" s="172" t="s">
        <v>1426</v>
      </c>
      <c r="F87" s="172" t="s">
        <v>90</v>
      </c>
      <c r="G87" s="172" t="s">
        <v>90</v>
      </c>
      <c r="H87" s="172" t="s">
        <v>1458</v>
      </c>
      <c r="I87" s="172" t="s">
        <v>95</v>
      </c>
      <c r="J87" s="278">
        <v>22894021</v>
      </c>
      <c r="K87" s="172" t="s">
        <v>90</v>
      </c>
      <c r="L87" s="172" t="s">
        <v>90</v>
      </c>
      <c r="M87" s="172" t="s">
        <v>90</v>
      </c>
      <c r="N87" s="172"/>
      <c r="O87" s="172"/>
      <c r="P87" s="172"/>
      <c r="Q87" s="172"/>
      <c r="R87" s="172"/>
      <c r="S87" s="172"/>
      <c r="T87" s="172"/>
      <c r="U87" s="172"/>
      <c r="V87" s="172"/>
      <c r="W87" s="172"/>
      <c r="X87" s="172"/>
      <c r="Y87" s="172"/>
      <c r="Z87" s="172"/>
      <c r="AA87" s="172"/>
      <c r="AB87" s="172"/>
      <c r="AC87" s="172"/>
      <c r="AD87" s="172"/>
      <c r="AE87" s="172"/>
      <c r="AF87" s="172"/>
      <c r="AG87" s="172"/>
      <c r="AH87" s="172"/>
    </row>
    <row r="88" spans="2:34" s="29" customFormat="1" ht="15">
      <c r="B88" s="172"/>
      <c r="C88" s="170" t="s">
        <v>391</v>
      </c>
      <c r="D88" s="172" t="s">
        <v>332</v>
      </c>
      <c r="E88" s="172" t="s">
        <v>1426</v>
      </c>
      <c r="F88" s="172" t="s">
        <v>90</v>
      </c>
      <c r="G88" s="172" t="s">
        <v>90</v>
      </c>
      <c r="H88" s="172" t="s">
        <v>1458</v>
      </c>
      <c r="I88" s="172" t="s">
        <v>95</v>
      </c>
      <c r="J88" s="278">
        <v>73000000</v>
      </c>
      <c r="K88" s="172" t="s">
        <v>90</v>
      </c>
      <c r="L88" s="172" t="s">
        <v>90</v>
      </c>
      <c r="M88" s="172" t="s">
        <v>90</v>
      </c>
      <c r="N88" s="172"/>
      <c r="O88" s="172"/>
      <c r="P88" s="172"/>
      <c r="Q88" s="172"/>
      <c r="R88" s="172"/>
      <c r="S88" s="172"/>
      <c r="T88" s="172"/>
      <c r="U88" s="172"/>
      <c r="V88" s="172"/>
      <c r="W88" s="172"/>
      <c r="X88" s="172"/>
      <c r="Y88" s="172"/>
      <c r="Z88" s="172"/>
      <c r="AA88" s="172"/>
      <c r="AB88" s="172"/>
      <c r="AC88" s="172"/>
      <c r="AD88" s="172"/>
      <c r="AE88" s="172"/>
      <c r="AF88" s="172"/>
      <c r="AG88" s="172"/>
      <c r="AH88" s="172"/>
    </row>
    <row r="89" spans="2:34" s="29" customFormat="1" ht="15">
      <c r="B89" s="172"/>
      <c r="C89" t="s">
        <v>464</v>
      </c>
      <c r="D89" s="172" t="s">
        <v>332</v>
      </c>
      <c r="E89" s="172" t="s">
        <v>1426</v>
      </c>
      <c r="F89" s="172" t="s">
        <v>90</v>
      </c>
      <c r="G89" s="172" t="s">
        <v>90</v>
      </c>
      <c r="H89" s="172" t="s">
        <v>1458</v>
      </c>
      <c r="I89" s="172" t="s">
        <v>95</v>
      </c>
      <c r="J89" s="278">
        <v>49046261</v>
      </c>
      <c r="K89" s="172" t="s">
        <v>90</v>
      </c>
      <c r="L89" s="172" t="s">
        <v>90</v>
      </c>
      <c r="M89" s="172" t="s">
        <v>90</v>
      </c>
      <c r="N89" s="172"/>
      <c r="O89" s="172"/>
      <c r="P89" s="172"/>
      <c r="Q89" s="172"/>
      <c r="R89" s="172"/>
      <c r="S89" s="172"/>
      <c r="T89" s="172"/>
      <c r="U89" s="172"/>
      <c r="V89" s="172"/>
      <c r="W89" s="172"/>
      <c r="X89" s="172"/>
      <c r="Y89" s="172"/>
      <c r="Z89" s="172"/>
      <c r="AA89" s="172"/>
      <c r="AB89" s="172"/>
      <c r="AC89" s="172"/>
      <c r="AD89" s="172"/>
      <c r="AE89" s="172"/>
      <c r="AF89" s="172"/>
      <c r="AG89" s="172"/>
      <c r="AH89" s="172"/>
    </row>
    <row r="90" spans="2:34" s="29" customFormat="1" ht="15">
      <c r="B90" s="172"/>
      <c r="C90" t="s">
        <v>401</v>
      </c>
      <c r="D90" s="172" t="s">
        <v>332</v>
      </c>
      <c r="E90" s="172" t="s">
        <v>1426</v>
      </c>
      <c r="F90" s="172" t="s">
        <v>90</v>
      </c>
      <c r="G90" s="172" t="s">
        <v>90</v>
      </c>
      <c r="H90" s="172" t="s">
        <v>1458</v>
      </c>
      <c r="I90" s="172" t="s">
        <v>95</v>
      </c>
      <c r="J90" s="278">
        <v>81607810</v>
      </c>
      <c r="K90" s="172" t="s">
        <v>90</v>
      </c>
      <c r="L90" s="172" t="s">
        <v>90</v>
      </c>
      <c r="M90" s="172" t="s">
        <v>90</v>
      </c>
      <c r="N90" s="172"/>
      <c r="O90" s="172"/>
      <c r="P90" s="172"/>
      <c r="Q90" s="172"/>
      <c r="R90" s="172"/>
      <c r="S90" s="172"/>
      <c r="T90" s="172"/>
      <c r="U90" s="172"/>
      <c r="V90" s="172"/>
      <c r="W90" s="172"/>
      <c r="X90" s="172"/>
      <c r="Y90" s="172"/>
      <c r="Z90" s="172"/>
      <c r="AA90" s="172"/>
      <c r="AB90" s="172"/>
      <c r="AC90" s="172"/>
      <c r="AD90" s="172"/>
      <c r="AE90" s="172"/>
      <c r="AF90" s="172"/>
      <c r="AG90" s="172"/>
      <c r="AH90" s="172"/>
    </row>
    <row r="91" spans="2:34" s="29" customFormat="1" ht="15">
      <c r="B91" s="172"/>
      <c r="C91" s="172" t="s">
        <v>404</v>
      </c>
      <c r="D91" s="172" t="s">
        <v>332</v>
      </c>
      <c r="E91" s="172" t="s">
        <v>1426</v>
      </c>
      <c r="F91" s="172" t="s">
        <v>90</v>
      </c>
      <c r="G91" s="172" t="s">
        <v>90</v>
      </c>
      <c r="H91" s="172" t="s">
        <v>1458</v>
      </c>
      <c r="I91" s="172" t="s">
        <v>95</v>
      </c>
      <c r="J91" s="278">
        <v>30917000</v>
      </c>
      <c r="K91" s="172" t="s">
        <v>90</v>
      </c>
      <c r="L91" s="172" t="s">
        <v>90</v>
      </c>
      <c r="M91" s="172" t="s">
        <v>90</v>
      </c>
      <c r="N91" s="172"/>
      <c r="O91" s="172"/>
      <c r="P91" s="172"/>
      <c r="Q91" s="172"/>
      <c r="R91" s="172"/>
      <c r="S91" s="172"/>
      <c r="T91" s="172"/>
      <c r="U91" s="172"/>
      <c r="V91" s="172"/>
      <c r="W91" s="172"/>
      <c r="X91" s="172"/>
      <c r="Y91" s="172"/>
      <c r="Z91" s="172"/>
      <c r="AA91" s="172"/>
      <c r="AB91" s="172"/>
      <c r="AC91" s="172"/>
      <c r="AD91" s="172"/>
      <c r="AE91" s="172"/>
      <c r="AF91" s="172"/>
      <c r="AG91" s="172"/>
      <c r="AH91" s="172"/>
    </row>
    <row r="92" spans="2:34" s="29" customFormat="1" ht="15">
      <c r="B92" s="172"/>
      <c r="C92" s="172" t="s">
        <v>407</v>
      </c>
      <c r="D92" s="172" t="s">
        <v>332</v>
      </c>
      <c r="E92" s="172" t="s">
        <v>1426</v>
      </c>
      <c r="F92" s="172" t="s">
        <v>90</v>
      </c>
      <c r="G92" s="172" t="s">
        <v>90</v>
      </c>
      <c r="H92" s="172" t="s">
        <v>1458</v>
      </c>
      <c r="I92" s="172" t="s">
        <v>95</v>
      </c>
      <c r="J92" s="278">
        <v>26000000</v>
      </c>
      <c r="K92" s="172" t="s">
        <v>90</v>
      </c>
      <c r="L92" s="172" t="s">
        <v>90</v>
      </c>
      <c r="M92" s="172" t="s">
        <v>90</v>
      </c>
      <c r="N92" s="172"/>
      <c r="O92" s="172"/>
      <c r="P92" s="172"/>
      <c r="Q92" s="172"/>
      <c r="R92" s="172"/>
      <c r="S92" s="172"/>
      <c r="T92" s="172"/>
      <c r="U92" s="172"/>
      <c r="V92" s="172"/>
      <c r="W92" s="172"/>
      <c r="X92" s="172"/>
      <c r="Y92" s="172"/>
      <c r="Z92" s="172"/>
      <c r="AA92" s="172"/>
      <c r="AB92" s="172"/>
      <c r="AC92" s="172"/>
      <c r="AD92" s="172"/>
      <c r="AE92" s="172"/>
      <c r="AF92" s="172"/>
      <c r="AG92" s="172"/>
      <c r="AH92" s="172"/>
    </row>
    <row r="93" spans="2:34" s="29" customFormat="1" ht="15">
      <c r="B93" s="172"/>
      <c r="C93" s="170" t="s">
        <v>414</v>
      </c>
      <c r="D93" s="172" t="s">
        <v>332</v>
      </c>
      <c r="E93" s="172" t="s">
        <v>1426</v>
      </c>
      <c r="F93" s="172" t="s">
        <v>90</v>
      </c>
      <c r="G93" s="172" t="s">
        <v>90</v>
      </c>
      <c r="H93" s="172" t="s">
        <v>1458</v>
      </c>
      <c r="I93" s="172" t="s">
        <v>95</v>
      </c>
      <c r="J93" s="278">
        <v>171400000</v>
      </c>
      <c r="K93" s="172" t="s">
        <v>90</v>
      </c>
      <c r="L93" s="172" t="s">
        <v>90</v>
      </c>
      <c r="M93" s="172" t="s">
        <v>90</v>
      </c>
      <c r="N93" s="172"/>
      <c r="O93" s="172"/>
      <c r="P93" s="172"/>
      <c r="Q93" s="172"/>
      <c r="R93" s="172"/>
      <c r="S93" s="172"/>
      <c r="T93" s="172"/>
      <c r="U93" s="172"/>
      <c r="V93" s="172"/>
      <c r="W93" s="172"/>
      <c r="X93" s="172"/>
      <c r="Y93" s="172"/>
      <c r="Z93" s="172"/>
      <c r="AA93" s="172"/>
      <c r="AB93" s="172"/>
      <c r="AC93" s="172"/>
      <c r="AD93" s="172"/>
      <c r="AE93" s="172"/>
      <c r="AF93" s="172"/>
      <c r="AG93" s="172"/>
      <c r="AH93" s="172"/>
    </row>
    <row r="94" spans="2:34" s="29" customFormat="1" ht="15">
      <c r="B94" s="172"/>
      <c r="C94" s="172" t="s">
        <v>421</v>
      </c>
      <c r="D94" s="172" t="s">
        <v>332</v>
      </c>
      <c r="E94" s="172" t="s">
        <v>1426</v>
      </c>
      <c r="F94" s="172" t="s">
        <v>90</v>
      </c>
      <c r="G94" s="172" t="s">
        <v>90</v>
      </c>
      <c r="H94" s="172" t="s">
        <v>1458</v>
      </c>
      <c r="I94" s="172" t="s">
        <v>95</v>
      </c>
      <c r="J94" s="278">
        <v>2100000</v>
      </c>
      <c r="K94" s="172" t="s">
        <v>90</v>
      </c>
      <c r="L94" s="172" t="s">
        <v>90</v>
      </c>
      <c r="M94" s="172" t="s">
        <v>90</v>
      </c>
      <c r="N94" s="172"/>
      <c r="O94" s="172"/>
      <c r="P94" s="172"/>
      <c r="Q94" s="172"/>
      <c r="R94" s="172"/>
      <c r="S94" s="172"/>
      <c r="T94" s="172"/>
      <c r="U94" s="172"/>
      <c r="V94" s="172"/>
      <c r="W94" s="172"/>
      <c r="X94" s="172"/>
      <c r="Y94" s="172"/>
      <c r="Z94" s="172"/>
      <c r="AA94" s="172"/>
      <c r="AB94" s="172"/>
      <c r="AC94" s="172"/>
      <c r="AD94" s="172"/>
      <c r="AE94" s="172"/>
      <c r="AF94" s="172"/>
      <c r="AG94" s="172"/>
      <c r="AH94" s="172"/>
    </row>
    <row r="95" spans="2:34" s="29" customFormat="1" ht="15">
      <c r="B95" s="172"/>
      <c r="C95" s="172" t="s">
        <v>469</v>
      </c>
      <c r="D95" s="172" t="s">
        <v>332</v>
      </c>
      <c r="E95" s="172" t="s">
        <v>1426</v>
      </c>
      <c r="F95" s="172" t="s">
        <v>90</v>
      </c>
      <c r="G95" s="172" t="s">
        <v>90</v>
      </c>
      <c r="H95" s="172" t="s">
        <v>1458</v>
      </c>
      <c r="I95" s="172" t="s">
        <v>95</v>
      </c>
      <c r="J95" s="278">
        <v>38658359</v>
      </c>
      <c r="K95" s="172" t="s">
        <v>90</v>
      </c>
      <c r="L95" s="172" t="s">
        <v>90</v>
      </c>
      <c r="M95" s="172" t="s">
        <v>90</v>
      </c>
      <c r="N95" s="172"/>
      <c r="O95" s="172"/>
      <c r="P95" s="172"/>
      <c r="Q95" s="172"/>
      <c r="R95" s="172"/>
      <c r="S95" s="172"/>
      <c r="T95" s="172"/>
      <c r="U95" s="172"/>
      <c r="V95" s="172"/>
      <c r="W95" s="172"/>
      <c r="X95" s="172"/>
      <c r="Y95" s="172"/>
      <c r="Z95" s="172"/>
      <c r="AA95" s="172"/>
      <c r="AB95" s="172"/>
      <c r="AC95" s="172"/>
      <c r="AD95" s="172"/>
      <c r="AE95" s="172"/>
      <c r="AF95" s="172"/>
      <c r="AG95" s="172"/>
      <c r="AH95" s="172"/>
    </row>
    <row r="96" spans="2:34" s="29" customFormat="1" ht="15">
      <c r="B96" s="172"/>
      <c r="C96" t="s">
        <v>424</v>
      </c>
      <c r="D96" s="172" t="s">
        <v>332</v>
      </c>
      <c r="E96" s="172" t="s">
        <v>1426</v>
      </c>
      <c r="F96" s="172" t="s">
        <v>90</v>
      </c>
      <c r="G96" s="172" t="s">
        <v>90</v>
      </c>
      <c r="H96" s="172" t="s">
        <v>1458</v>
      </c>
      <c r="I96" s="172" t="s">
        <v>95</v>
      </c>
      <c r="J96" s="278">
        <v>26300000</v>
      </c>
      <c r="K96" s="172" t="s">
        <v>90</v>
      </c>
      <c r="L96" s="172" t="s">
        <v>90</v>
      </c>
      <c r="M96" s="172" t="s">
        <v>90</v>
      </c>
      <c r="N96" s="172"/>
      <c r="O96" s="172"/>
      <c r="P96" s="172"/>
      <c r="Q96" s="172"/>
      <c r="R96" s="172"/>
      <c r="S96" s="172"/>
      <c r="T96" s="172"/>
      <c r="U96" s="172"/>
      <c r="V96" s="172"/>
      <c r="W96" s="172"/>
      <c r="X96" s="172"/>
      <c r="Y96" s="172"/>
      <c r="Z96" s="172"/>
      <c r="AA96" s="172"/>
      <c r="AB96" s="172"/>
      <c r="AC96" s="172"/>
      <c r="AD96" s="172"/>
      <c r="AE96" s="172"/>
      <c r="AF96" s="172"/>
      <c r="AG96" s="172"/>
      <c r="AH96" s="172"/>
    </row>
    <row r="97" spans="2:34" s="29" customFormat="1" ht="15">
      <c r="B97" s="172"/>
      <c r="C97" s="172" t="s">
        <v>482</v>
      </c>
      <c r="D97" s="172" t="s">
        <v>332</v>
      </c>
      <c r="E97" s="172" t="s">
        <v>1426</v>
      </c>
      <c r="F97" s="172" t="s">
        <v>90</v>
      </c>
      <c r="G97" s="172" t="s">
        <v>90</v>
      </c>
      <c r="H97" s="172" t="s">
        <v>1458</v>
      </c>
      <c r="I97" s="172" t="s">
        <v>95</v>
      </c>
      <c r="J97" s="278">
        <v>16500000</v>
      </c>
      <c r="K97" s="172" t="s">
        <v>90</v>
      </c>
      <c r="L97" s="172" t="s">
        <v>90</v>
      </c>
      <c r="M97" s="172" t="s">
        <v>90</v>
      </c>
      <c r="N97" s="172"/>
      <c r="O97" s="172"/>
      <c r="P97" s="172"/>
      <c r="Q97" s="172"/>
      <c r="R97" s="172"/>
      <c r="S97" s="172"/>
      <c r="T97" s="172"/>
      <c r="U97" s="172"/>
      <c r="V97" s="172"/>
      <c r="W97" s="172"/>
      <c r="X97" s="172"/>
      <c r="Y97" s="172"/>
      <c r="Z97" s="172"/>
      <c r="AA97" s="172"/>
      <c r="AB97" s="172"/>
      <c r="AC97" s="172"/>
      <c r="AD97" s="172"/>
      <c r="AE97" s="172"/>
      <c r="AF97" s="172"/>
      <c r="AG97" s="172"/>
      <c r="AH97" s="172"/>
    </row>
    <row r="98" spans="2:34" s="29" customFormat="1" ht="15">
      <c r="B98" s="172"/>
      <c r="C98" s="172" t="s">
        <v>484</v>
      </c>
      <c r="D98" s="172" t="s">
        <v>332</v>
      </c>
      <c r="E98" s="172" t="s">
        <v>1426</v>
      </c>
      <c r="F98" s="172" t="s">
        <v>90</v>
      </c>
      <c r="G98" s="172" t="s">
        <v>90</v>
      </c>
      <c r="H98" s="172" t="s">
        <v>1458</v>
      </c>
      <c r="I98" s="172" t="s">
        <v>95</v>
      </c>
      <c r="J98" s="278">
        <v>64500000</v>
      </c>
      <c r="K98" s="172" t="s">
        <v>90</v>
      </c>
      <c r="L98" s="172" t="s">
        <v>90</v>
      </c>
      <c r="M98" s="172" t="s">
        <v>90</v>
      </c>
      <c r="N98" s="172"/>
      <c r="O98" s="172"/>
      <c r="P98" s="172"/>
      <c r="Q98" s="172"/>
      <c r="R98" s="172"/>
      <c r="S98" s="172"/>
      <c r="T98" s="172"/>
      <c r="U98" s="172"/>
      <c r="V98" s="172"/>
      <c r="W98" s="172"/>
      <c r="X98" s="172"/>
      <c r="Y98" s="172"/>
      <c r="Z98" s="172"/>
      <c r="AA98" s="172"/>
      <c r="AB98" s="172"/>
      <c r="AC98" s="172"/>
      <c r="AD98" s="172"/>
      <c r="AE98" s="172"/>
      <c r="AF98" s="172"/>
      <c r="AG98" s="172"/>
      <c r="AH98" s="172"/>
    </row>
    <row r="99" spans="2:34" s="29" customFormat="1" ht="15">
      <c r="B99" s="172"/>
      <c r="C99" t="s">
        <v>431</v>
      </c>
      <c r="D99" s="172" t="s">
        <v>332</v>
      </c>
      <c r="E99" s="172" t="s">
        <v>1426</v>
      </c>
      <c r="F99" s="172" t="s">
        <v>90</v>
      </c>
      <c r="G99" s="172" t="s">
        <v>90</v>
      </c>
      <c r="H99" s="172" t="s">
        <v>1458</v>
      </c>
      <c r="I99" s="172" t="s">
        <v>95</v>
      </c>
      <c r="J99" s="278">
        <v>37011289</v>
      </c>
      <c r="K99" s="172" t="s">
        <v>90</v>
      </c>
      <c r="L99" s="172" t="s">
        <v>90</v>
      </c>
      <c r="M99" s="172" t="s">
        <v>90</v>
      </c>
      <c r="N99" s="172"/>
      <c r="O99" s="172"/>
      <c r="P99" s="172"/>
      <c r="Q99" s="172"/>
      <c r="R99" s="172"/>
      <c r="S99" s="172"/>
      <c r="T99" s="172"/>
      <c r="U99" s="172"/>
      <c r="V99" s="172"/>
      <c r="W99" s="172"/>
      <c r="X99" s="172"/>
      <c r="Y99" s="172"/>
      <c r="Z99" s="172"/>
      <c r="AA99" s="172"/>
      <c r="AB99" s="172"/>
      <c r="AC99" s="172"/>
      <c r="AD99" s="172"/>
      <c r="AE99" s="172"/>
      <c r="AF99" s="172"/>
      <c r="AG99" s="172"/>
      <c r="AH99" s="172"/>
    </row>
    <row r="100" spans="2:34" s="29" customFormat="1" ht="15">
      <c r="B100" s="172"/>
      <c r="C100" s="170" t="s">
        <v>486</v>
      </c>
      <c r="D100" s="172" t="s">
        <v>332</v>
      </c>
      <c r="E100" s="172" t="s">
        <v>1426</v>
      </c>
      <c r="F100" s="172" t="s">
        <v>90</v>
      </c>
      <c r="G100" s="172" t="s">
        <v>90</v>
      </c>
      <c r="H100" s="172" t="s">
        <v>1458</v>
      </c>
      <c r="I100" s="172" t="s">
        <v>95</v>
      </c>
      <c r="J100" s="278">
        <v>34274000</v>
      </c>
      <c r="K100" s="172" t="s">
        <v>90</v>
      </c>
      <c r="L100" s="172" t="s">
        <v>90</v>
      </c>
      <c r="M100" s="172" t="s">
        <v>90</v>
      </c>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row>
    <row r="101" spans="2:34" s="29" customFormat="1" ht="15">
      <c r="B101" s="172"/>
      <c r="C101" t="s">
        <v>434</v>
      </c>
      <c r="D101" s="172" t="s">
        <v>332</v>
      </c>
      <c r="E101" s="172" t="s">
        <v>1426</v>
      </c>
      <c r="F101" s="172" t="s">
        <v>90</v>
      </c>
      <c r="G101" s="172" t="s">
        <v>90</v>
      </c>
      <c r="H101" s="172" t="s">
        <v>1458</v>
      </c>
      <c r="I101" s="172" t="s">
        <v>95</v>
      </c>
      <c r="J101" s="278">
        <v>49000000</v>
      </c>
      <c r="K101" s="172" t="s">
        <v>90</v>
      </c>
      <c r="L101" s="172" t="s">
        <v>90</v>
      </c>
      <c r="M101" s="172" t="s">
        <v>90</v>
      </c>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row>
    <row r="102" spans="2:34" s="29" customFormat="1" ht="15">
      <c r="B102" s="172"/>
      <c r="C102" s="170" t="s">
        <v>440</v>
      </c>
      <c r="D102" s="172" t="s">
        <v>332</v>
      </c>
      <c r="E102" s="172" t="s">
        <v>1426</v>
      </c>
      <c r="F102" s="172" t="s">
        <v>90</v>
      </c>
      <c r="G102" s="172" t="s">
        <v>90</v>
      </c>
      <c r="H102" s="172" t="s">
        <v>1458</v>
      </c>
      <c r="I102" s="172" t="s">
        <v>95</v>
      </c>
      <c r="J102" s="278">
        <v>27500000</v>
      </c>
      <c r="K102" s="172" t="s">
        <v>90</v>
      </c>
      <c r="L102" s="172" t="s">
        <v>90</v>
      </c>
      <c r="M102" s="172" t="s">
        <v>90</v>
      </c>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row>
    <row r="103" spans="2:34" s="29" customFormat="1" ht="15">
      <c r="B103" s="172"/>
      <c r="C103" s="172" t="s">
        <v>443</v>
      </c>
      <c r="D103" s="172" t="s">
        <v>332</v>
      </c>
      <c r="E103" s="172" t="s">
        <v>1426</v>
      </c>
      <c r="F103" s="172" t="s">
        <v>90</v>
      </c>
      <c r="G103" s="172" t="s">
        <v>90</v>
      </c>
      <c r="H103" s="172" t="s">
        <v>1458</v>
      </c>
      <c r="I103" s="172" t="s">
        <v>95</v>
      </c>
      <c r="J103" s="278">
        <v>41783280</v>
      </c>
      <c r="K103" s="172" t="s">
        <v>90</v>
      </c>
      <c r="L103" s="172" t="s">
        <v>90</v>
      </c>
      <c r="M103" s="172" t="s">
        <v>90</v>
      </c>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row>
    <row r="104" spans="2:34" s="29" customFormat="1" ht="15">
      <c r="B104" s="172"/>
      <c r="C104" s="170" t="s">
        <v>446</v>
      </c>
      <c r="D104" s="172" t="s">
        <v>332</v>
      </c>
      <c r="E104" s="172" t="s">
        <v>1426</v>
      </c>
      <c r="F104" s="172" t="s">
        <v>90</v>
      </c>
      <c r="G104" s="172" t="s">
        <v>90</v>
      </c>
      <c r="H104" s="172" t="s">
        <v>1458</v>
      </c>
      <c r="I104" s="172" t="s">
        <v>95</v>
      </c>
      <c r="J104" s="278">
        <v>63169000</v>
      </c>
      <c r="K104" s="172" t="s">
        <v>90</v>
      </c>
      <c r="L104" s="172" t="s">
        <v>90</v>
      </c>
      <c r="M104" s="172" t="s">
        <v>90</v>
      </c>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row>
    <row r="105" spans="2:34" s="29" customFormat="1" ht="15">
      <c r="B105" s="172"/>
      <c r="C105" s="170" t="s">
        <v>451</v>
      </c>
      <c r="D105" s="172" t="s">
        <v>332</v>
      </c>
      <c r="E105" s="172" t="s">
        <v>1426</v>
      </c>
      <c r="F105" s="172" t="s">
        <v>90</v>
      </c>
      <c r="G105" s="172" t="s">
        <v>90</v>
      </c>
      <c r="H105" s="172" t="s">
        <v>1458</v>
      </c>
      <c r="I105" s="172" t="s">
        <v>95</v>
      </c>
      <c r="J105" s="278">
        <v>472755982</v>
      </c>
      <c r="K105" s="172" t="s">
        <v>90</v>
      </c>
      <c r="L105" s="172" t="s">
        <v>90</v>
      </c>
      <c r="M105" s="172" t="s">
        <v>90</v>
      </c>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row>
    <row r="106" spans="2:34" s="29" customFormat="1" ht="15">
      <c r="B106" s="172"/>
      <c r="C106" s="172" t="s">
        <v>1322</v>
      </c>
      <c r="D106" s="172" t="s">
        <v>332</v>
      </c>
      <c r="E106" s="172" t="s">
        <v>1426</v>
      </c>
      <c r="F106" s="172" t="s">
        <v>90</v>
      </c>
      <c r="G106" s="172" t="s">
        <v>90</v>
      </c>
      <c r="H106" s="172" t="s">
        <v>1458</v>
      </c>
      <c r="I106" s="172" t="s">
        <v>95</v>
      </c>
      <c r="J106" s="278">
        <v>8000000</v>
      </c>
      <c r="K106" s="172" t="s">
        <v>90</v>
      </c>
      <c r="L106" s="172" t="s">
        <v>90</v>
      </c>
      <c r="M106" s="172" t="s">
        <v>90</v>
      </c>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row>
    <row r="107" spans="2:34" s="29" customFormat="1" ht="15">
      <c r="B107" s="172"/>
      <c r="C107" t="s">
        <v>381</v>
      </c>
      <c r="D107" s="172" t="s">
        <v>334</v>
      </c>
      <c r="E107" s="172" t="s">
        <v>1428</v>
      </c>
      <c r="F107" s="172" t="s">
        <v>69</v>
      </c>
      <c r="G107" s="172" t="s">
        <v>69</v>
      </c>
      <c r="H107" s="172" t="s">
        <v>1480</v>
      </c>
      <c r="I107" s="172" t="s">
        <v>95</v>
      </c>
      <c r="J107" s="278">
        <v>373611</v>
      </c>
      <c r="K107" s="172" t="s">
        <v>90</v>
      </c>
      <c r="L107" s="172" t="s">
        <v>90</v>
      </c>
      <c r="M107" s="172" t="s">
        <v>90</v>
      </c>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row>
    <row r="108" spans="2:34" s="29" customFormat="1" ht="15">
      <c r="B108" s="172"/>
      <c r="C108" s="170" t="s">
        <v>414</v>
      </c>
      <c r="D108" s="172" t="s">
        <v>334</v>
      </c>
      <c r="E108" s="172" t="s">
        <v>1428</v>
      </c>
      <c r="F108" s="172" t="s">
        <v>69</v>
      </c>
      <c r="G108" s="172" t="s">
        <v>69</v>
      </c>
      <c r="H108" s="172" t="s">
        <v>1481</v>
      </c>
      <c r="I108" s="172" t="s">
        <v>95</v>
      </c>
      <c r="J108" s="278">
        <v>155741</v>
      </c>
      <c r="K108" s="172" t="s">
        <v>90</v>
      </c>
      <c r="L108" s="172" t="s">
        <v>90</v>
      </c>
      <c r="M108" s="172" t="s">
        <v>90</v>
      </c>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row>
    <row r="109" spans="2:34" s="29" customFormat="1" ht="15">
      <c r="B109" s="172"/>
      <c r="C109" s="170" t="s">
        <v>414</v>
      </c>
      <c r="D109" s="172" t="s">
        <v>334</v>
      </c>
      <c r="E109" s="172" t="s">
        <v>1428</v>
      </c>
      <c r="F109" s="172" t="s">
        <v>69</v>
      </c>
      <c r="G109" s="172" t="s">
        <v>69</v>
      </c>
      <c r="H109" s="172" t="s">
        <v>1482</v>
      </c>
      <c r="I109" s="172" t="s">
        <v>95</v>
      </c>
      <c r="J109" s="278">
        <v>6750</v>
      </c>
      <c r="K109" s="172" t="s">
        <v>90</v>
      </c>
      <c r="L109" s="172" t="s">
        <v>90</v>
      </c>
      <c r="M109" s="172" t="s">
        <v>90</v>
      </c>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row>
    <row r="110" spans="2:34" s="29" customFormat="1" ht="15">
      <c r="B110" s="172"/>
      <c r="C110" s="170" t="s">
        <v>414</v>
      </c>
      <c r="D110" s="172" t="s">
        <v>334</v>
      </c>
      <c r="E110" s="172" t="s">
        <v>1428</v>
      </c>
      <c r="F110" s="172" t="s">
        <v>69</v>
      </c>
      <c r="G110" s="172" t="s">
        <v>69</v>
      </c>
      <c r="H110" s="172" t="s">
        <v>1483</v>
      </c>
      <c r="I110" s="172" t="s">
        <v>95</v>
      </c>
      <c r="J110" s="278">
        <v>1900</v>
      </c>
      <c r="K110" s="172" t="s">
        <v>90</v>
      </c>
      <c r="L110" s="172" t="s">
        <v>90</v>
      </c>
      <c r="M110" s="172" t="s">
        <v>90</v>
      </c>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row>
    <row r="111" spans="2:34" s="29" customFormat="1" ht="15">
      <c r="B111" s="172"/>
      <c r="C111" s="170" t="s">
        <v>414</v>
      </c>
      <c r="D111" s="172" t="s">
        <v>334</v>
      </c>
      <c r="E111" s="172" t="s">
        <v>1428</v>
      </c>
      <c r="F111" s="172" t="s">
        <v>69</v>
      </c>
      <c r="G111" s="172" t="s">
        <v>69</v>
      </c>
      <c r="H111" s="172" t="s">
        <v>1484</v>
      </c>
      <c r="I111" s="172" t="s">
        <v>95</v>
      </c>
      <c r="J111" s="278">
        <v>163945</v>
      </c>
      <c r="K111" s="172" t="s">
        <v>90</v>
      </c>
      <c r="L111" s="172" t="s">
        <v>90</v>
      </c>
      <c r="M111" s="172" t="s">
        <v>90</v>
      </c>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row>
    <row r="112" spans="2:34" s="29" customFormat="1" ht="15">
      <c r="B112" s="172"/>
      <c r="C112" t="s">
        <v>466</v>
      </c>
      <c r="D112" s="172" t="s">
        <v>334</v>
      </c>
      <c r="E112" s="172" t="s">
        <v>1428</v>
      </c>
      <c r="F112" s="172" t="s">
        <v>69</v>
      </c>
      <c r="G112" s="172" t="s">
        <v>69</v>
      </c>
      <c r="H112" s="172" t="s">
        <v>1485</v>
      </c>
      <c r="I112" s="172" t="s">
        <v>95</v>
      </c>
      <c r="J112" s="278">
        <v>11800</v>
      </c>
      <c r="K112" s="172" t="s">
        <v>90</v>
      </c>
      <c r="L112" s="172" t="s">
        <v>90</v>
      </c>
      <c r="M112" s="172" t="s">
        <v>90</v>
      </c>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row>
    <row r="113" spans="2:34" s="29" customFormat="1" ht="15">
      <c r="B113" s="172"/>
      <c r="C113" t="s">
        <v>466</v>
      </c>
      <c r="D113" s="172" t="s">
        <v>334</v>
      </c>
      <c r="E113" s="172" t="s">
        <v>1428</v>
      </c>
      <c r="F113" s="172" t="s">
        <v>69</v>
      </c>
      <c r="G113" s="172" t="s">
        <v>69</v>
      </c>
      <c r="H113" s="172" t="s">
        <v>1485</v>
      </c>
      <c r="I113" s="172" t="s">
        <v>95</v>
      </c>
      <c r="J113" s="278">
        <v>11800</v>
      </c>
      <c r="K113" s="172" t="s">
        <v>90</v>
      </c>
      <c r="L113" s="172" t="s">
        <v>90</v>
      </c>
      <c r="M113" s="172" t="s">
        <v>90</v>
      </c>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row>
    <row r="114" spans="2:34" s="29" customFormat="1" ht="15">
      <c r="B114" s="172"/>
      <c r="C114" t="s">
        <v>466</v>
      </c>
      <c r="D114" s="172" t="s">
        <v>334</v>
      </c>
      <c r="E114" s="172" t="s">
        <v>1428</v>
      </c>
      <c r="F114" s="172" t="s">
        <v>69</v>
      </c>
      <c r="G114" s="172" t="s">
        <v>69</v>
      </c>
      <c r="H114" s="172" t="s">
        <v>1485</v>
      </c>
      <c r="I114" s="172" t="s">
        <v>95</v>
      </c>
      <c r="J114" s="278">
        <v>11800</v>
      </c>
      <c r="K114" s="172" t="s">
        <v>90</v>
      </c>
      <c r="L114" s="172" t="s">
        <v>90</v>
      </c>
      <c r="M114" s="172" t="s">
        <v>90</v>
      </c>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row>
    <row r="115" spans="2:34" s="29" customFormat="1" ht="15">
      <c r="B115" s="172"/>
      <c r="C115" t="s">
        <v>466</v>
      </c>
      <c r="D115" s="172" t="s">
        <v>334</v>
      </c>
      <c r="E115" s="172" t="s">
        <v>1428</v>
      </c>
      <c r="F115" s="172" t="s">
        <v>69</v>
      </c>
      <c r="G115" s="172" t="s">
        <v>69</v>
      </c>
      <c r="H115" s="172" t="s">
        <v>1485</v>
      </c>
      <c r="I115" s="172" t="s">
        <v>95</v>
      </c>
      <c r="J115" s="278">
        <v>63842</v>
      </c>
      <c r="K115" s="172" t="s">
        <v>90</v>
      </c>
      <c r="L115" s="172" t="s">
        <v>90</v>
      </c>
      <c r="M115" s="172" t="s">
        <v>90</v>
      </c>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row>
    <row r="116" spans="2:34" s="29" customFormat="1" ht="15">
      <c r="B116" s="172"/>
      <c r="C116" t="s">
        <v>466</v>
      </c>
      <c r="D116" s="172" t="s">
        <v>334</v>
      </c>
      <c r="E116" s="172" t="s">
        <v>1428</v>
      </c>
      <c r="F116" s="172" t="s">
        <v>69</v>
      </c>
      <c r="G116" s="172" t="s">
        <v>69</v>
      </c>
      <c r="H116" s="172" t="s">
        <v>1485</v>
      </c>
      <c r="I116" s="172" t="s">
        <v>95</v>
      </c>
      <c r="J116" s="278">
        <v>63842</v>
      </c>
      <c r="K116" s="172" t="s">
        <v>90</v>
      </c>
      <c r="L116" s="172" t="s">
        <v>90</v>
      </c>
      <c r="M116" s="172" t="s">
        <v>90</v>
      </c>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row>
    <row r="117" spans="2:34" s="29" customFormat="1" ht="15">
      <c r="B117" s="172"/>
      <c r="C117" s="172" t="s">
        <v>484</v>
      </c>
      <c r="D117" s="172" t="s">
        <v>334</v>
      </c>
      <c r="E117" s="172" t="s">
        <v>1428</v>
      </c>
      <c r="F117" s="172" t="s">
        <v>69</v>
      </c>
      <c r="G117" s="172" t="s">
        <v>69</v>
      </c>
      <c r="H117" s="172" t="s">
        <v>1486</v>
      </c>
      <c r="I117" s="172" t="s">
        <v>95</v>
      </c>
      <c r="J117" s="278">
        <v>163945</v>
      </c>
      <c r="K117" s="172" t="s">
        <v>90</v>
      </c>
      <c r="L117" s="172" t="s">
        <v>90</v>
      </c>
      <c r="M117" s="172" t="s">
        <v>90</v>
      </c>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row>
    <row r="118" spans="2:34" s="29" customFormat="1" ht="15">
      <c r="B118" s="172"/>
      <c r="C118" s="172" t="s">
        <v>484</v>
      </c>
      <c r="D118" s="172" t="s">
        <v>334</v>
      </c>
      <c r="E118" s="172" t="s">
        <v>1428</v>
      </c>
      <c r="F118" s="172" t="s">
        <v>69</v>
      </c>
      <c r="G118" s="172" t="s">
        <v>69</v>
      </c>
      <c r="H118" s="172" t="s">
        <v>1487</v>
      </c>
      <c r="I118" s="172" t="s">
        <v>95</v>
      </c>
      <c r="J118" s="278">
        <v>21818</v>
      </c>
      <c r="K118" s="172" t="s">
        <v>90</v>
      </c>
      <c r="L118" s="172" t="s">
        <v>90</v>
      </c>
      <c r="M118" s="172" t="s">
        <v>90</v>
      </c>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row>
    <row r="119" spans="2:34" s="29" customFormat="1" ht="15">
      <c r="B119" s="172"/>
      <c r="C119" s="172" t="s">
        <v>484</v>
      </c>
      <c r="D119" s="172" t="s">
        <v>334</v>
      </c>
      <c r="E119" s="172" t="s">
        <v>1428</v>
      </c>
      <c r="F119" s="172" t="s">
        <v>69</v>
      </c>
      <c r="G119" s="172" t="s">
        <v>69</v>
      </c>
      <c r="H119" s="172" t="s">
        <v>1488</v>
      </c>
      <c r="I119" s="172" t="s">
        <v>95</v>
      </c>
      <c r="J119" s="278">
        <v>65</v>
      </c>
      <c r="K119" s="172" t="s">
        <v>90</v>
      </c>
      <c r="L119" s="172" t="s">
        <v>90</v>
      </c>
      <c r="M119" s="172" t="s">
        <v>90</v>
      </c>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row>
    <row r="120" spans="2:34" s="29" customFormat="1" ht="15">
      <c r="B120" s="172"/>
      <c r="C120" s="172" t="s">
        <v>484</v>
      </c>
      <c r="D120" s="172" t="s">
        <v>334</v>
      </c>
      <c r="E120" s="172" t="s">
        <v>1428</v>
      </c>
      <c r="F120" s="172" t="s">
        <v>69</v>
      </c>
      <c r="G120" s="172" t="s">
        <v>69</v>
      </c>
      <c r="H120" s="172" t="s">
        <v>1489</v>
      </c>
      <c r="I120" s="172" t="s">
        <v>95</v>
      </c>
      <c r="J120" s="278">
        <v>106071</v>
      </c>
      <c r="K120" s="172" t="s">
        <v>90</v>
      </c>
      <c r="L120" s="172" t="s">
        <v>90</v>
      </c>
      <c r="M120" s="172" t="s">
        <v>90</v>
      </c>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row>
    <row r="121" spans="2:34" s="29" customFormat="1" ht="15">
      <c r="B121" s="172"/>
      <c r="C121" s="172" t="s">
        <v>484</v>
      </c>
      <c r="D121" s="172" t="s">
        <v>334</v>
      </c>
      <c r="E121" s="172" t="s">
        <v>1428</v>
      </c>
      <c r="F121" s="172" t="s">
        <v>69</v>
      </c>
      <c r="G121" s="172" t="s">
        <v>69</v>
      </c>
      <c r="H121" s="172" t="s">
        <v>1490</v>
      </c>
      <c r="I121" s="172" t="s">
        <v>95</v>
      </c>
      <c r="J121" s="278">
        <v>199208</v>
      </c>
      <c r="K121" s="172" t="s">
        <v>90</v>
      </c>
      <c r="L121" s="172" t="s">
        <v>90</v>
      </c>
      <c r="M121" s="172" t="s">
        <v>90</v>
      </c>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row>
    <row r="122" spans="2:34" s="29" customFormat="1" ht="15">
      <c r="B122" s="172"/>
      <c r="C122" s="172" t="s">
        <v>484</v>
      </c>
      <c r="D122" s="172" t="s">
        <v>334</v>
      </c>
      <c r="E122" s="172" t="s">
        <v>1428</v>
      </c>
      <c r="F122" s="172" t="s">
        <v>69</v>
      </c>
      <c r="G122" s="172" t="s">
        <v>69</v>
      </c>
      <c r="H122" s="172" t="s">
        <v>1491</v>
      </c>
      <c r="I122" s="172" t="s">
        <v>95</v>
      </c>
      <c r="J122" s="278">
        <v>380162</v>
      </c>
      <c r="K122" s="172" t="s">
        <v>90</v>
      </c>
      <c r="L122" s="172" t="s">
        <v>90</v>
      </c>
      <c r="M122" s="172" t="s">
        <v>90</v>
      </c>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row>
    <row r="123" spans="2:34" s="29" customFormat="1" ht="15">
      <c r="B123" s="172"/>
      <c r="C123" s="172" t="s">
        <v>484</v>
      </c>
      <c r="D123" s="172" t="s">
        <v>334</v>
      </c>
      <c r="E123" s="172" t="s">
        <v>1428</v>
      </c>
      <c r="F123" s="172" t="s">
        <v>69</v>
      </c>
      <c r="G123" s="172" t="s">
        <v>69</v>
      </c>
      <c r="H123" s="172" t="s">
        <v>1492</v>
      </c>
      <c r="I123" s="172" t="s">
        <v>95</v>
      </c>
      <c r="J123" s="278">
        <v>41283</v>
      </c>
      <c r="K123" s="172" t="s">
        <v>90</v>
      </c>
      <c r="L123" s="172" t="s">
        <v>90</v>
      </c>
      <c r="M123" s="172" t="s">
        <v>90</v>
      </c>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row>
    <row r="124" spans="2:34" s="29" customFormat="1" ht="15">
      <c r="B124" s="172"/>
      <c r="C124" t="s">
        <v>434</v>
      </c>
      <c r="D124" s="172" t="s">
        <v>334</v>
      </c>
      <c r="E124" s="172" t="s">
        <v>1428</v>
      </c>
      <c r="F124" s="172" t="s">
        <v>69</v>
      </c>
      <c r="G124" s="172" t="s">
        <v>69</v>
      </c>
      <c r="H124" s="172" t="s">
        <v>1493</v>
      </c>
      <c r="I124" s="172" t="s">
        <v>95</v>
      </c>
      <c r="J124" s="278">
        <v>8651</v>
      </c>
      <c r="K124" s="172" t="s">
        <v>90</v>
      </c>
      <c r="L124" s="172" t="s">
        <v>90</v>
      </c>
      <c r="M124" s="172" t="s">
        <v>90</v>
      </c>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row>
    <row r="125" spans="2:34" s="29" customFormat="1" ht="15">
      <c r="B125" s="172"/>
      <c r="C125" t="s">
        <v>434</v>
      </c>
      <c r="D125" s="172" t="s">
        <v>334</v>
      </c>
      <c r="E125" s="172" t="s">
        <v>1428</v>
      </c>
      <c r="F125" s="172" t="s">
        <v>69</v>
      </c>
      <c r="G125" s="172" t="s">
        <v>69</v>
      </c>
      <c r="H125" s="172" t="s">
        <v>1494</v>
      </c>
      <c r="I125" s="172" t="s">
        <v>95</v>
      </c>
      <c r="J125" s="278">
        <v>193232</v>
      </c>
      <c r="K125" s="172" t="s">
        <v>90</v>
      </c>
      <c r="L125" s="172" t="s">
        <v>90</v>
      </c>
      <c r="M125" s="172" t="s">
        <v>90</v>
      </c>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row>
    <row r="126" spans="2:34" s="29" customFormat="1" ht="15">
      <c r="B126" s="172"/>
      <c r="C126" t="s">
        <v>434</v>
      </c>
      <c r="D126" s="172" t="s">
        <v>334</v>
      </c>
      <c r="E126" s="172" t="s">
        <v>1428</v>
      </c>
      <c r="F126" s="172" t="s">
        <v>69</v>
      </c>
      <c r="G126" s="172" t="s">
        <v>69</v>
      </c>
      <c r="H126" s="172" t="s">
        <v>1495</v>
      </c>
      <c r="I126" s="172" t="s">
        <v>95</v>
      </c>
      <c r="J126" s="278">
        <v>41929</v>
      </c>
      <c r="K126" s="172" t="s">
        <v>90</v>
      </c>
      <c r="L126" s="172" t="s">
        <v>90</v>
      </c>
      <c r="M126" s="172" t="s">
        <v>90</v>
      </c>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row>
    <row r="127" spans="2:34" s="29" customFormat="1" ht="15">
      <c r="B127" s="172"/>
      <c r="C127" t="s">
        <v>434</v>
      </c>
      <c r="D127" s="172" t="s">
        <v>334</v>
      </c>
      <c r="E127" s="172" t="s">
        <v>1428</v>
      </c>
      <c r="F127" s="172" t="s">
        <v>69</v>
      </c>
      <c r="G127" s="172" t="s">
        <v>69</v>
      </c>
      <c r="H127" s="172" t="s">
        <v>1495</v>
      </c>
      <c r="I127" s="172" t="s">
        <v>95</v>
      </c>
      <c r="J127" s="278">
        <v>34483</v>
      </c>
      <c r="K127" s="172" t="s">
        <v>90</v>
      </c>
      <c r="L127" s="172" t="s">
        <v>90</v>
      </c>
      <c r="M127" s="172" t="s">
        <v>90</v>
      </c>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row>
    <row r="128" spans="2:34" s="29" customFormat="1" ht="15">
      <c r="B128" s="172"/>
      <c r="C128" t="s">
        <v>434</v>
      </c>
      <c r="D128" s="172" t="s">
        <v>334</v>
      </c>
      <c r="E128" s="172" t="s">
        <v>1428</v>
      </c>
      <c r="F128" s="172" t="s">
        <v>69</v>
      </c>
      <c r="G128" s="172" t="s">
        <v>69</v>
      </c>
      <c r="H128" s="172" t="s">
        <v>1494</v>
      </c>
      <c r="I128" s="172" t="s">
        <v>95</v>
      </c>
      <c r="J128" s="278">
        <v>250267</v>
      </c>
      <c r="K128" s="172" t="s">
        <v>90</v>
      </c>
      <c r="L128" s="172" t="s">
        <v>90</v>
      </c>
      <c r="M128" s="172" t="s">
        <v>90</v>
      </c>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row>
    <row r="129" spans="2:34" s="29" customFormat="1" ht="15">
      <c r="B129" s="172"/>
      <c r="C129" t="s">
        <v>370</v>
      </c>
      <c r="D129" s="172" t="s">
        <v>336</v>
      </c>
      <c r="E129" s="172" t="s">
        <v>1431</v>
      </c>
      <c r="F129" s="172" t="s">
        <v>69</v>
      </c>
      <c r="G129" s="172" t="s">
        <v>69</v>
      </c>
      <c r="H129" s="172" t="s">
        <v>1496</v>
      </c>
      <c r="I129" s="172" t="s">
        <v>95</v>
      </c>
      <c r="J129" s="278">
        <v>150107</v>
      </c>
      <c r="K129" s="172" t="s">
        <v>90</v>
      </c>
      <c r="L129" s="172" t="s">
        <v>90</v>
      </c>
      <c r="M129" s="172" t="s">
        <v>90</v>
      </c>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row>
    <row r="130" spans="2:34" s="29" customFormat="1" ht="15">
      <c r="B130" s="172"/>
      <c r="C130" t="s">
        <v>370</v>
      </c>
      <c r="D130" s="172" t="s">
        <v>336</v>
      </c>
      <c r="E130" s="172" t="s">
        <v>1431</v>
      </c>
      <c r="F130" s="172" t="s">
        <v>69</v>
      </c>
      <c r="G130" s="172" t="s">
        <v>69</v>
      </c>
      <c r="H130" s="172" t="s">
        <v>1497</v>
      </c>
      <c r="I130" s="172" t="s">
        <v>95</v>
      </c>
      <c r="J130" s="278">
        <v>94415</v>
      </c>
      <c r="K130" s="172" t="s">
        <v>90</v>
      </c>
      <c r="L130" s="172" t="s">
        <v>90</v>
      </c>
      <c r="M130" s="172" t="s">
        <v>90</v>
      </c>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row>
    <row r="131" spans="2:34" s="29" customFormat="1" ht="15">
      <c r="B131" s="172"/>
      <c r="C131" s="172" t="s">
        <v>404</v>
      </c>
      <c r="D131" s="172" t="s">
        <v>336</v>
      </c>
      <c r="E131" s="172" t="s">
        <v>1431</v>
      </c>
      <c r="F131" s="172" t="s">
        <v>69</v>
      </c>
      <c r="G131" s="172" t="s">
        <v>69</v>
      </c>
      <c r="H131" s="172" t="s">
        <v>1498</v>
      </c>
      <c r="I131" s="172" t="s">
        <v>95</v>
      </c>
      <c r="J131" s="278">
        <v>10</v>
      </c>
      <c r="K131" s="172" t="s">
        <v>90</v>
      </c>
      <c r="L131" s="172" t="s">
        <v>90</v>
      </c>
      <c r="M131" s="172" t="s">
        <v>90</v>
      </c>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row>
    <row r="132" spans="2:34" s="29" customFormat="1" ht="15">
      <c r="B132" s="172"/>
      <c r="C132" s="172" t="s">
        <v>404</v>
      </c>
      <c r="D132" s="172" t="s">
        <v>336</v>
      </c>
      <c r="E132" s="172" t="s">
        <v>1431</v>
      </c>
      <c r="F132" s="172" t="s">
        <v>69</v>
      </c>
      <c r="G132" s="172" t="s">
        <v>69</v>
      </c>
      <c r="H132" s="172" t="s">
        <v>1499</v>
      </c>
      <c r="I132" s="172" t="s">
        <v>95</v>
      </c>
      <c r="J132" s="278">
        <v>94067</v>
      </c>
      <c r="K132" s="172" t="s">
        <v>90</v>
      </c>
      <c r="L132" s="172" t="s">
        <v>90</v>
      </c>
      <c r="M132" s="172" t="s">
        <v>90</v>
      </c>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row>
    <row r="133" spans="2:34" s="29" customFormat="1" ht="15">
      <c r="B133" s="172"/>
      <c r="C133" s="170" t="s">
        <v>414</v>
      </c>
      <c r="D133" s="172" t="s">
        <v>336</v>
      </c>
      <c r="E133" s="172" t="s">
        <v>1431</v>
      </c>
      <c r="F133" s="172" t="s">
        <v>69</v>
      </c>
      <c r="G133" s="172" t="s">
        <v>69</v>
      </c>
      <c r="H133" s="172" t="s">
        <v>1500</v>
      </c>
      <c r="I133" s="172" t="s">
        <v>95</v>
      </c>
      <c r="J133" s="278">
        <v>156565</v>
      </c>
      <c r="K133" s="172" t="s">
        <v>90</v>
      </c>
      <c r="L133" s="172" t="s">
        <v>90</v>
      </c>
      <c r="M133" s="172" t="s">
        <v>90</v>
      </c>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row>
    <row r="134" spans="2:34" s="29" customFormat="1" ht="15">
      <c r="B134" s="172"/>
      <c r="C134" t="s">
        <v>466</v>
      </c>
      <c r="D134" s="172" t="s">
        <v>336</v>
      </c>
      <c r="E134" s="172" t="s">
        <v>1431</v>
      </c>
      <c r="F134" s="172" t="s">
        <v>69</v>
      </c>
      <c r="G134" s="172" t="s">
        <v>69</v>
      </c>
      <c r="H134" s="172" t="s">
        <v>1501</v>
      </c>
      <c r="I134" s="172" t="s">
        <v>95</v>
      </c>
      <c r="J134" s="278">
        <v>12</v>
      </c>
      <c r="K134" s="172" t="s">
        <v>90</v>
      </c>
      <c r="L134" s="172" t="s">
        <v>90</v>
      </c>
      <c r="M134" s="172" t="s">
        <v>90</v>
      </c>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row>
    <row r="135" spans="2:34" s="29" customFormat="1" ht="15">
      <c r="B135" s="172"/>
      <c r="C135" t="s">
        <v>466</v>
      </c>
      <c r="D135" s="172" t="s">
        <v>336</v>
      </c>
      <c r="E135" s="172" t="s">
        <v>1431</v>
      </c>
      <c r="F135" s="172" t="s">
        <v>69</v>
      </c>
      <c r="G135" s="172" t="s">
        <v>69</v>
      </c>
      <c r="H135" s="172" t="s">
        <v>1502</v>
      </c>
      <c r="I135" s="172" t="s">
        <v>95</v>
      </c>
      <c r="J135" s="278">
        <v>222691</v>
      </c>
      <c r="K135" s="172" t="s">
        <v>90</v>
      </c>
      <c r="L135" s="172" t="s">
        <v>90</v>
      </c>
      <c r="M135" s="172" t="s">
        <v>90</v>
      </c>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row>
    <row r="136" spans="2:34" s="29" customFormat="1" ht="15">
      <c r="B136" s="172"/>
      <c r="C136" t="s">
        <v>424</v>
      </c>
      <c r="D136" s="172" t="s">
        <v>336</v>
      </c>
      <c r="E136" s="172" t="s">
        <v>1431</v>
      </c>
      <c r="F136" s="172" t="s">
        <v>69</v>
      </c>
      <c r="G136" s="172" t="s">
        <v>69</v>
      </c>
      <c r="H136" s="172" t="s">
        <v>1503</v>
      </c>
      <c r="I136" s="172" t="s">
        <v>95</v>
      </c>
      <c r="J136" s="278">
        <v>130218</v>
      </c>
      <c r="K136" s="172" t="s">
        <v>90</v>
      </c>
      <c r="L136" s="172" t="s">
        <v>90</v>
      </c>
      <c r="M136" s="172" t="s">
        <v>90</v>
      </c>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row>
    <row r="137" spans="2:34" s="29" customFormat="1" ht="15">
      <c r="B137" s="172"/>
      <c r="C137" s="170" t="s">
        <v>480</v>
      </c>
      <c r="D137" s="172" t="s">
        <v>336</v>
      </c>
      <c r="E137" s="172" t="s">
        <v>1431</v>
      </c>
      <c r="F137" s="172" t="s">
        <v>69</v>
      </c>
      <c r="G137" s="172" t="s">
        <v>69</v>
      </c>
      <c r="H137" s="172" t="s">
        <v>1504</v>
      </c>
      <c r="I137" s="172" t="s">
        <v>95</v>
      </c>
      <c r="J137" s="278">
        <v>12</v>
      </c>
      <c r="K137" s="172" t="s">
        <v>90</v>
      </c>
      <c r="L137" s="172" t="s">
        <v>90</v>
      </c>
      <c r="M137" s="172" t="s">
        <v>90</v>
      </c>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row>
    <row r="138" spans="2:34" s="29" customFormat="1" ht="15">
      <c r="B138" s="172"/>
      <c r="C138" s="170" t="s">
        <v>480</v>
      </c>
      <c r="D138" s="172" t="s">
        <v>336</v>
      </c>
      <c r="E138" s="172" t="s">
        <v>1431</v>
      </c>
      <c r="F138" s="172" t="s">
        <v>69</v>
      </c>
      <c r="G138" s="172" t="s">
        <v>69</v>
      </c>
      <c r="H138" s="172" t="s">
        <v>1505</v>
      </c>
      <c r="I138" s="172" t="s">
        <v>95</v>
      </c>
      <c r="J138" s="278">
        <v>207000</v>
      </c>
      <c r="K138" s="172" t="s">
        <v>90</v>
      </c>
      <c r="L138" s="172" t="s">
        <v>90</v>
      </c>
      <c r="M138" s="172" t="s">
        <v>90</v>
      </c>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row>
    <row r="139" spans="2:34" s="29" customFormat="1" ht="15">
      <c r="B139" s="172"/>
      <c r="C139" s="170" t="s">
        <v>488</v>
      </c>
      <c r="D139" s="172" t="s">
        <v>336</v>
      </c>
      <c r="E139" s="172" t="s">
        <v>1431</v>
      </c>
      <c r="F139" s="172" t="s">
        <v>69</v>
      </c>
      <c r="G139" s="172" t="s">
        <v>69</v>
      </c>
      <c r="H139" s="172" t="s">
        <v>1506</v>
      </c>
      <c r="I139" s="172" t="s">
        <v>95</v>
      </c>
      <c r="J139" s="278">
        <v>207000</v>
      </c>
      <c r="K139" s="172" t="s">
        <v>90</v>
      </c>
      <c r="L139" s="172" t="s">
        <v>90</v>
      </c>
      <c r="M139" s="172" t="s">
        <v>90</v>
      </c>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row>
    <row r="140" spans="2:34" s="29" customFormat="1" ht="15">
      <c r="B140" s="172"/>
      <c r="C140" t="s">
        <v>434</v>
      </c>
      <c r="D140" s="172" t="s">
        <v>336</v>
      </c>
      <c r="E140" s="172" t="s">
        <v>1431</v>
      </c>
      <c r="F140" s="172" t="s">
        <v>69</v>
      </c>
      <c r="G140" s="172" t="s">
        <v>69</v>
      </c>
      <c r="H140" s="172" t="s">
        <v>1507</v>
      </c>
      <c r="I140" s="172" t="s">
        <v>95</v>
      </c>
      <c r="J140" s="278">
        <v>45269</v>
      </c>
      <c r="K140" s="172" t="s">
        <v>90</v>
      </c>
      <c r="L140" s="172" t="s">
        <v>90</v>
      </c>
      <c r="M140" s="172" t="s">
        <v>90</v>
      </c>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row>
    <row r="141" spans="2:34" s="29" customFormat="1" ht="15">
      <c r="B141" s="172"/>
      <c r="C141" t="s">
        <v>434</v>
      </c>
      <c r="D141" s="172" t="s">
        <v>336</v>
      </c>
      <c r="E141" s="172" t="s">
        <v>1431</v>
      </c>
      <c r="F141" s="172" t="s">
        <v>69</v>
      </c>
      <c r="G141" s="172" t="s">
        <v>69</v>
      </c>
      <c r="H141" s="172" t="s">
        <v>1508</v>
      </c>
      <c r="I141" s="172" t="s">
        <v>95</v>
      </c>
      <c r="J141" s="278">
        <v>10</v>
      </c>
      <c r="K141" s="172" t="s">
        <v>90</v>
      </c>
      <c r="L141" s="172" t="s">
        <v>90</v>
      </c>
      <c r="M141" s="172" t="s">
        <v>90</v>
      </c>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row>
    <row r="142" spans="2:34" s="29" customFormat="1" ht="15">
      <c r="B142" s="172"/>
      <c r="C142" t="s">
        <v>434</v>
      </c>
      <c r="D142" s="172" t="s">
        <v>336</v>
      </c>
      <c r="E142" s="172" t="s">
        <v>1431</v>
      </c>
      <c r="F142" s="172" t="s">
        <v>69</v>
      </c>
      <c r="G142" s="172" t="s">
        <v>69</v>
      </c>
      <c r="H142" s="172" t="s">
        <v>1509</v>
      </c>
      <c r="I142" s="172" t="s">
        <v>95</v>
      </c>
      <c r="J142" s="278">
        <v>44055</v>
      </c>
      <c r="K142" s="172" t="s">
        <v>90</v>
      </c>
      <c r="L142" s="172" t="s">
        <v>90</v>
      </c>
      <c r="M142" s="172" t="s">
        <v>90</v>
      </c>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row>
    <row r="143" spans="2:34" s="29" customFormat="1" ht="15">
      <c r="B143" s="172"/>
      <c r="C143" s="170" t="s">
        <v>451</v>
      </c>
      <c r="D143" s="172" t="s">
        <v>336</v>
      </c>
      <c r="E143" s="172" t="s">
        <v>1431</v>
      </c>
      <c r="F143" s="172" t="s">
        <v>69</v>
      </c>
      <c r="G143" s="172" t="s">
        <v>69</v>
      </c>
      <c r="H143" s="172" t="s">
        <v>1510</v>
      </c>
      <c r="I143" s="172" t="s">
        <v>95</v>
      </c>
      <c r="J143" s="278">
        <v>206000</v>
      </c>
      <c r="K143" s="172" t="s">
        <v>90</v>
      </c>
      <c r="L143" s="172" t="s">
        <v>90</v>
      </c>
      <c r="M143" s="172" t="s">
        <v>90</v>
      </c>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row>
    <row r="144" spans="2:34" s="29" customFormat="1" ht="15">
      <c r="B144" s="172"/>
      <c r="C144" s="172" t="s">
        <v>350</v>
      </c>
      <c r="D144" s="172" t="s">
        <v>332</v>
      </c>
      <c r="E144" s="172" t="s">
        <v>1421</v>
      </c>
      <c r="F144" s="172" t="s">
        <v>90</v>
      </c>
      <c r="G144" s="172" t="s">
        <v>90</v>
      </c>
      <c r="H144" s="172" t="s">
        <v>1458</v>
      </c>
      <c r="I144" s="172" t="s">
        <v>95</v>
      </c>
      <c r="J144" s="278">
        <v>2907460</v>
      </c>
      <c r="K144" s="172" t="s">
        <v>90</v>
      </c>
      <c r="L144" s="172" t="s">
        <v>90</v>
      </c>
      <c r="M144" s="172" t="s">
        <v>90</v>
      </c>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row>
    <row r="145" spans="2:34" s="29" customFormat="1" ht="15">
      <c r="B145" s="172"/>
      <c r="C145" s="172" t="s">
        <v>365</v>
      </c>
      <c r="D145" s="172" t="s">
        <v>332</v>
      </c>
      <c r="E145" s="172" t="s">
        <v>1421</v>
      </c>
      <c r="F145" s="172" t="s">
        <v>90</v>
      </c>
      <c r="G145" s="172" t="s">
        <v>90</v>
      </c>
      <c r="H145" s="172" t="s">
        <v>1458</v>
      </c>
      <c r="I145" s="172" t="s">
        <v>95</v>
      </c>
      <c r="J145" s="278">
        <v>1201945.33</v>
      </c>
      <c r="K145" s="172" t="s">
        <v>90</v>
      </c>
      <c r="L145" s="172" t="s">
        <v>90</v>
      </c>
      <c r="M145" s="172" t="s">
        <v>90</v>
      </c>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row>
    <row r="146" spans="2:34" s="29" customFormat="1" ht="15">
      <c r="B146" s="172"/>
      <c r="C146" s="172" t="s">
        <v>373</v>
      </c>
      <c r="D146" s="172" t="s">
        <v>332</v>
      </c>
      <c r="E146" s="172" t="s">
        <v>1421</v>
      </c>
      <c r="F146" s="172" t="s">
        <v>90</v>
      </c>
      <c r="G146" s="172" t="s">
        <v>90</v>
      </c>
      <c r="H146" s="172" t="s">
        <v>1458</v>
      </c>
      <c r="I146" s="172" t="s">
        <v>95</v>
      </c>
      <c r="J146" s="278">
        <v>20046519.93</v>
      </c>
      <c r="K146" s="172" t="s">
        <v>90</v>
      </c>
      <c r="L146" s="172" t="s">
        <v>90</v>
      </c>
      <c r="M146" s="172" t="s">
        <v>90</v>
      </c>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row>
    <row r="147" spans="2:34" s="29" customFormat="1" ht="15">
      <c r="B147" s="172"/>
      <c r="C147" s="172" t="s">
        <v>378</v>
      </c>
      <c r="D147" s="172" t="s">
        <v>332</v>
      </c>
      <c r="E147" s="172" t="s">
        <v>1421</v>
      </c>
      <c r="F147" s="172" t="s">
        <v>90</v>
      </c>
      <c r="G147" s="172" t="s">
        <v>90</v>
      </c>
      <c r="H147" s="172" t="s">
        <v>1458</v>
      </c>
      <c r="I147" s="172" t="s">
        <v>95</v>
      </c>
      <c r="J147" s="278">
        <v>1619328</v>
      </c>
      <c r="K147" s="172" t="s">
        <v>90</v>
      </c>
      <c r="L147" s="172" t="s">
        <v>90</v>
      </c>
      <c r="M147" s="172" t="s">
        <v>90</v>
      </c>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row>
    <row r="148" spans="2:34" s="29" customFormat="1" ht="15">
      <c r="B148" s="172"/>
      <c r="C148" s="172" t="s">
        <v>397</v>
      </c>
      <c r="D148" s="172" t="s">
        <v>332</v>
      </c>
      <c r="E148" s="172" t="s">
        <v>1421</v>
      </c>
      <c r="F148" s="172" t="s">
        <v>90</v>
      </c>
      <c r="G148" s="172" t="s">
        <v>90</v>
      </c>
      <c r="H148" s="172" t="s">
        <v>1458</v>
      </c>
      <c r="I148" s="172" t="s">
        <v>95</v>
      </c>
      <c r="J148" s="278">
        <v>581958.54999999993</v>
      </c>
      <c r="K148" s="172" t="s">
        <v>90</v>
      </c>
      <c r="L148" s="172" t="s">
        <v>90</v>
      </c>
      <c r="M148" s="172" t="s">
        <v>90</v>
      </c>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row>
    <row r="149" spans="2:34" s="29" customFormat="1" ht="15">
      <c r="B149" s="172"/>
      <c r="C149" s="172" t="s">
        <v>471</v>
      </c>
      <c r="D149" s="172" t="s">
        <v>332</v>
      </c>
      <c r="E149" s="172" t="s">
        <v>1421</v>
      </c>
      <c r="F149" s="172" t="s">
        <v>90</v>
      </c>
      <c r="G149" s="172" t="s">
        <v>90</v>
      </c>
      <c r="H149" s="172" t="s">
        <v>1458</v>
      </c>
      <c r="I149" s="172" t="s">
        <v>95</v>
      </c>
      <c r="J149" s="278">
        <v>1429863.91</v>
      </c>
      <c r="K149" s="172" t="s">
        <v>90</v>
      </c>
      <c r="L149" s="172" t="s">
        <v>90</v>
      </c>
      <c r="M149" s="172" t="s">
        <v>90</v>
      </c>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row>
    <row r="150" spans="2:34" s="29" customFormat="1" ht="15">
      <c r="B150" s="172"/>
      <c r="C150" s="172" t="s">
        <v>437</v>
      </c>
      <c r="D150" s="172" t="s">
        <v>332</v>
      </c>
      <c r="E150" s="172" t="s">
        <v>1421</v>
      </c>
      <c r="F150" s="172" t="s">
        <v>90</v>
      </c>
      <c r="G150" s="172" t="s">
        <v>90</v>
      </c>
      <c r="H150" s="172" t="s">
        <v>1458</v>
      </c>
      <c r="I150" s="172" t="s">
        <v>95</v>
      </c>
      <c r="J150" s="278">
        <v>-4589938.51</v>
      </c>
      <c r="K150" s="172" t="s">
        <v>90</v>
      </c>
      <c r="L150" s="172" t="s">
        <v>90</v>
      </c>
      <c r="M150" s="172" t="s">
        <v>90</v>
      </c>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row>
    <row r="151" spans="2:34" s="29" customFormat="1" ht="15">
      <c r="B151" s="172"/>
      <c r="C151" s="172" t="s">
        <v>491</v>
      </c>
      <c r="D151" s="172" t="s">
        <v>332</v>
      </c>
      <c r="E151" s="172" t="s">
        <v>1421</v>
      </c>
      <c r="F151" s="172" t="s">
        <v>90</v>
      </c>
      <c r="G151" s="172" t="s">
        <v>90</v>
      </c>
      <c r="H151" s="172" t="s">
        <v>1458</v>
      </c>
      <c r="I151" s="172" t="s">
        <v>95</v>
      </c>
      <c r="J151" s="278">
        <v>2987698.4899999998</v>
      </c>
      <c r="K151" s="172" t="s">
        <v>90</v>
      </c>
      <c r="L151" s="172" t="s">
        <v>90</v>
      </c>
      <c r="M151" s="172" t="s">
        <v>90</v>
      </c>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row>
    <row r="152" spans="2:34" s="29" customFormat="1" ht="15">
      <c r="B152" s="172"/>
      <c r="C152" s="172" t="s">
        <v>494</v>
      </c>
      <c r="D152" s="172" t="s">
        <v>332</v>
      </c>
      <c r="E152" s="172" t="s">
        <v>1421</v>
      </c>
      <c r="F152" s="172" t="s">
        <v>90</v>
      </c>
      <c r="G152" s="172" t="s">
        <v>90</v>
      </c>
      <c r="H152" s="172" t="s">
        <v>1458</v>
      </c>
      <c r="I152" s="172" t="s">
        <v>95</v>
      </c>
      <c r="J152" s="278">
        <v>108067</v>
      </c>
      <c r="K152" s="172" t="s">
        <v>90</v>
      </c>
      <c r="L152" s="172" t="s">
        <v>90</v>
      </c>
      <c r="M152" s="172" t="s">
        <v>90</v>
      </c>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row>
    <row r="153" spans="2:34" s="29" customFormat="1" ht="15">
      <c r="B153" s="172"/>
      <c r="C153" s="172" t="s">
        <v>456</v>
      </c>
      <c r="D153" s="172" t="s">
        <v>334</v>
      </c>
      <c r="E153" s="172" t="s">
        <v>1428</v>
      </c>
      <c r="F153" s="172" t="s">
        <v>69</v>
      </c>
      <c r="G153" s="172" t="s">
        <v>69</v>
      </c>
      <c r="H153" s="294" t="s">
        <v>1511</v>
      </c>
      <c r="I153" s="172" t="s">
        <v>95</v>
      </c>
      <c r="J153" s="278">
        <v>75428</v>
      </c>
      <c r="K153" s="172" t="s">
        <v>90</v>
      </c>
      <c r="L153" s="172" t="s">
        <v>90</v>
      </c>
      <c r="M153" s="172" t="s">
        <v>90</v>
      </c>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row>
    <row r="154" spans="2:34" s="29" customFormat="1" ht="15">
      <c r="B154" s="172"/>
      <c r="C154" s="172" t="s">
        <v>456</v>
      </c>
      <c r="D154" s="172" t="s">
        <v>334</v>
      </c>
      <c r="E154" s="172" t="s">
        <v>1428</v>
      </c>
      <c r="F154" s="172" t="s">
        <v>69</v>
      </c>
      <c r="G154" s="172" t="s">
        <v>69</v>
      </c>
      <c r="H154" s="294" t="s">
        <v>1511</v>
      </c>
      <c r="I154" s="172" t="s">
        <v>95</v>
      </c>
      <c r="J154" s="278">
        <v>193817</v>
      </c>
      <c r="K154" s="172" t="s">
        <v>90</v>
      </c>
      <c r="L154" s="172" t="s">
        <v>90</v>
      </c>
      <c r="M154" s="172" t="s">
        <v>90</v>
      </c>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row>
    <row r="155" spans="2:34" s="29" customFormat="1" ht="15">
      <c r="B155" s="172"/>
      <c r="C155" s="172" t="s">
        <v>456</v>
      </c>
      <c r="D155" s="172" t="s">
        <v>334</v>
      </c>
      <c r="E155" s="172" t="s">
        <v>1428</v>
      </c>
      <c r="F155" s="172" t="s">
        <v>69</v>
      </c>
      <c r="G155" s="172" t="s">
        <v>69</v>
      </c>
      <c r="H155" s="294" t="s">
        <v>1511</v>
      </c>
      <c r="I155" s="172" t="s">
        <v>95</v>
      </c>
      <c r="J155" s="278">
        <v>20229</v>
      </c>
      <c r="K155" s="172" t="s">
        <v>90</v>
      </c>
      <c r="L155" s="172" t="s">
        <v>90</v>
      </c>
      <c r="M155" s="172" t="s">
        <v>90</v>
      </c>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row>
    <row r="156" spans="2:34" s="29" customFormat="1" ht="15">
      <c r="B156" s="172"/>
      <c r="C156" s="172" t="s">
        <v>456</v>
      </c>
      <c r="D156" s="172" t="s">
        <v>334</v>
      </c>
      <c r="E156" s="172" t="s">
        <v>1428</v>
      </c>
      <c r="F156" s="172" t="s">
        <v>69</v>
      </c>
      <c r="G156" s="172" t="s">
        <v>69</v>
      </c>
      <c r="H156" s="294" t="s">
        <v>1511</v>
      </c>
      <c r="I156" s="172" t="s">
        <v>95</v>
      </c>
      <c r="J156" s="278">
        <v>-4496</v>
      </c>
      <c r="K156" s="172" t="s">
        <v>90</v>
      </c>
      <c r="L156" s="172" t="s">
        <v>90</v>
      </c>
      <c r="M156" s="172" t="s">
        <v>90</v>
      </c>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row>
    <row r="157" spans="2:34" s="29" customFormat="1" ht="15">
      <c r="B157" s="172"/>
      <c r="C157" s="172" t="s">
        <v>365</v>
      </c>
      <c r="D157" s="172" t="s">
        <v>334</v>
      </c>
      <c r="E157" s="172" t="s">
        <v>1428</v>
      </c>
      <c r="F157" s="172" t="s">
        <v>69</v>
      </c>
      <c r="G157" s="172" t="s">
        <v>69</v>
      </c>
      <c r="H157" s="294" t="s">
        <v>1512</v>
      </c>
      <c r="I157" s="172" t="s">
        <v>95</v>
      </c>
      <c r="J157" s="278">
        <v>57600</v>
      </c>
      <c r="K157" s="172" t="s">
        <v>90</v>
      </c>
      <c r="L157" s="172" t="s">
        <v>90</v>
      </c>
      <c r="M157" s="172" t="s">
        <v>90</v>
      </c>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row>
    <row r="158" spans="2:34" s="29" customFormat="1" ht="15">
      <c r="B158" s="172"/>
      <c r="C158" s="172" t="s">
        <v>365</v>
      </c>
      <c r="D158" s="172" t="s">
        <v>334</v>
      </c>
      <c r="E158" s="172" t="s">
        <v>1428</v>
      </c>
      <c r="F158" s="172" t="s">
        <v>69</v>
      </c>
      <c r="G158" s="172" t="s">
        <v>69</v>
      </c>
      <c r="H158" s="294" t="s">
        <v>1512</v>
      </c>
      <c r="I158" s="172" t="s">
        <v>95</v>
      </c>
      <c r="J158" s="278">
        <v>70140</v>
      </c>
      <c r="K158" s="172" t="s">
        <v>90</v>
      </c>
      <c r="L158" s="172" t="s">
        <v>90</v>
      </c>
      <c r="M158" s="172" t="s">
        <v>90</v>
      </c>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row>
    <row r="159" spans="2:34" s="29" customFormat="1" ht="15">
      <c r="B159" s="172"/>
      <c r="C159" s="172" t="s">
        <v>365</v>
      </c>
      <c r="D159" s="172" t="s">
        <v>334</v>
      </c>
      <c r="E159" s="172" t="s">
        <v>1428</v>
      </c>
      <c r="F159" s="172" t="s">
        <v>69</v>
      </c>
      <c r="G159" s="172" t="s">
        <v>69</v>
      </c>
      <c r="H159" s="294" t="s">
        <v>1393</v>
      </c>
      <c r="I159" s="172" t="s">
        <v>95</v>
      </c>
      <c r="J159" s="278">
        <v>8888</v>
      </c>
      <c r="K159" s="172" t="s">
        <v>90</v>
      </c>
      <c r="L159" s="172" t="s">
        <v>90</v>
      </c>
      <c r="M159" s="172" t="s">
        <v>90</v>
      </c>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row>
    <row r="160" spans="2:34" s="29" customFormat="1" ht="15">
      <c r="B160" s="172"/>
      <c r="C160" s="172" t="s">
        <v>365</v>
      </c>
      <c r="D160" s="172" t="s">
        <v>334</v>
      </c>
      <c r="E160" s="172" t="s">
        <v>1428</v>
      </c>
      <c r="F160" s="172" t="s">
        <v>69</v>
      </c>
      <c r="G160" s="172" t="s">
        <v>69</v>
      </c>
      <c r="H160" s="294" t="s">
        <v>1393</v>
      </c>
      <c r="I160" s="172" t="s">
        <v>95</v>
      </c>
      <c r="J160" s="278">
        <v>57270</v>
      </c>
      <c r="K160" s="172" t="s">
        <v>90</v>
      </c>
      <c r="L160" s="172" t="s">
        <v>90</v>
      </c>
      <c r="M160" s="172" t="s">
        <v>90</v>
      </c>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row>
    <row r="161" spans="2:34" s="29" customFormat="1" ht="15">
      <c r="B161" s="172"/>
      <c r="C161" s="172" t="s">
        <v>365</v>
      </c>
      <c r="D161" s="172" t="s">
        <v>334</v>
      </c>
      <c r="E161" s="172" t="s">
        <v>1428</v>
      </c>
      <c r="F161" s="172" t="s">
        <v>69</v>
      </c>
      <c r="G161" s="172" t="s">
        <v>69</v>
      </c>
      <c r="H161" s="294" t="s">
        <v>1393</v>
      </c>
      <c r="I161" s="172" t="s">
        <v>95</v>
      </c>
      <c r="J161" s="278">
        <v>1142364</v>
      </c>
      <c r="K161" s="172" t="s">
        <v>90</v>
      </c>
      <c r="L161" s="172" t="s">
        <v>90</v>
      </c>
      <c r="M161" s="172" t="s">
        <v>90</v>
      </c>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row>
    <row r="162" spans="2:34" s="29" customFormat="1" ht="15">
      <c r="B162" s="172"/>
      <c r="C162" s="172" t="s">
        <v>365</v>
      </c>
      <c r="D162" s="172" t="s">
        <v>334</v>
      </c>
      <c r="E162" s="172" t="s">
        <v>1428</v>
      </c>
      <c r="F162" s="172" t="s">
        <v>69</v>
      </c>
      <c r="G162" s="172" t="s">
        <v>69</v>
      </c>
      <c r="H162" s="294" t="s">
        <v>1393</v>
      </c>
      <c r="I162" s="172" t="s">
        <v>95</v>
      </c>
      <c r="J162" s="278">
        <v>57270</v>
      </c>
      <c r="K162" s="172" t="s">
        <v>90</v>
      </c>
      <c r="L162" s="172" t="s">
        <v>90</v>
      </c>
      <c r="M162" s="172" t="s">
        <v>90</v>
      </c>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row>
    <row r="163" spans="2:34" s="29" customFormat="1" ht="15">
      <c r="B163" s="172"/>
      <c r="C163" s="172" t="s">
        <v>365</v>
      </c>
      <c r="D163" s="172" t="s">
        <v>334</v>
      </c>
      <c r="E163" s="172" t="s">
        <v>1428</v>
      </c>
      <c r="F163" s="172" t="s">
        <v>69</v>
      </c>
      <c r="G163" s="172" t="s">
        <v>69</v>
      </c>
      <c r="H163" s="294" t="s">
        <v>1393</v>
      </c>
      <c r="I163" s="172" t="s">
        <v>95</v>
      </c>
      <c r="J163" s="278">
        <v>69620</v>
      </c>
      <c r="K163" s="172" t="s">
        <v>90</v>
      </c>
      <c r="L163" s="172" t="s">
        <v>90</v>
      </c>
      <c r="M163" s="172" t="s">
        <v>90</v>
      </c>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row>
    <row r="164" spans="2:34" s="29" customFormat="1" ht="15">
      <c r="B164" s="172"/>
      <c r="C164" s="172" t="s">
        <v>365</v>
      </c>
      <c r="D164" s="172" t="s">
        <v>334</v>
      </c>
      <c r="E164" s="172" t="s">
        <v>1428</v>
      </c>
      <c r="F164" s="172" t="s">
        <v>69</v>
      </c>
      <c r="G164" s="172" t="s">
        <v>69</v>
      </c>
      <c r="H164" s="294" t="s">
        <v>1395</v>
      </c>
      <c r="I164" s="172" t="s">
        <v>95</v>
      </c>
      <c r="J164" s="278">
        <v>99860</v>
      </c>
      <c r="K164" s="172" t="s">
        <v>90</v>
      </c>
      <c r="L164" s="172" t="s">
        <v>90</v>
      </c>
      <c r="M164" s="172" t="s">
        <v>90</v>
      </c>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row>
    <row r="165" spans="2:34" s="29" customFormat="1" ht="15">
      <c r="B165" s="172"/>
      <c r="C165" s="172" t="s">
        <v>365</v>
      </c>
      <c r="D165" s="172" t="s">
        <v>334</v>
      </c>
      <c r="E165" s="172" t="s">
        <v>1428</v>
      </c>
      <c r="F165" s="172" t="s">
        <v>69</v>
      </c>
      <c r="G165" s="172" t="s">
        <v>69</v>
      </c>
      <c r="H165" s="294" t="s">
        <v>1395</v>
      </c>
      <c r="I165" s="172" t="s">
        <v>95</v>
      </c>
      <c r="J165" s="278">
        <v>121600</v>
      </c>
      <c r="K165" s="172" t="s">
        <v>90</v>
      </c>
      <c r="L165" s="172" t="s">
        <v>90</v>
      </c>
      <c r="M165" s="172" t="s">
        <v>90</v>
      </c>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row>
    <row r="166" spans="2:34" s="29" customFormat="1" ht="15">
      <c r="B166" s="172"/>
      <c r="C166" s="172" t="s">
        <v>365</v>
      </c>
      <c r="D166" s="172" t="s">
        <v>334</v>
      </c>
      <c r="E166" s="172" t="s">
        <v>1428</v>
      </c>
      <c r="F166" s="172" t="s">
        <v>69</v>
      </c>
      <c r="G166" s="172" t="s">
        <v>69</v>
      </c>
      <c r="H166" s="294" t="s">
        <v>1396</v>
      </c>
      <c r="I166" s="172" t="s">
        <v>95</v>
      </c>
      <c r="J166" s="278">
        <v>79680</v>
      </c>
      <c r="K166" s="172" t="s">
        <v>90</v>
      </c>
      <c r="L166" s="172" t="s">
        <v>90</v>
      </c>
      <c r="M166" s="172" t="s">
        <v>90</v>
      </c>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row>
    <row r="167" spans="2:34" s="29" customFormat="1" ht="15">
      <c r="B167" s="172"/>
      <c r="C167" s="172" t="s">
        <v>365</v>
      </c>
      <c r="D167" s="172" t="s">
        <v>334</v>
      </c>
      <c r="E167" s="172" t="s">
        <v>1428</v>
      </c>
      <c r="F167" s="172" t="s">
        <v>69</v>
      </c>
      <c r="G167" s="172" t="s">
        <v>69</v>
      </c>
      <c r="H167" s="294" t="s">
        <v>1396</v>
      </c>
      <c r="I167" s="172" t="s">
        <v>95</v>
      </c>
      <c r="J167" s="278">
        <v>370807</v>
      </c>
      <c r="K167" s="172" t="s">
        <v>90</v>
      </c>
      <c r="L167" s="172" t="s">
        <v>90</v>
      </c>
      <c r="M167" s="172" t="s">
        <v>90</v>
      </c>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row>
    <row r="168" spans="2:34" s="29" customFormat="1" ht="15">
      <c r="B168" s="172"/>
      <c r="C168" s="172" t="s">
        <v>365</v>
      </c>
      <c r="D168" s="172" t="s">
        <v>334</v>
      </c>
      <c r="E168" s="172" t="s">
        <v>1428</v>
      </c>
      <c r="F168" s="172" t="s">
        <v>69</v>
      </c>
      <c r="G168" s="172" t="s">
        <v>69</v>
      </c>
      <c r="H168" s="294" t="s">
        <v>1396</v>
      </c>
      <c r="I168" s="172" t="s">
        <v>95</v>
      </c>
      <c r="J168" s="278">
        <v>555771</v>
      </c>
      <c r="K168" s="172" t="s">
        <v>90</v>
      </c>
      <c r="L168" s="172" t="s">
        <v>90</v>
      </c>
      <c r="M168" s="172" t="s">
        <v>90</v>
      </c>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row>
    <row r="169" spans="2:34" s="29" customFormat="1" ht="15">
      <c r="B169" s="172"/>
      <c r="C169" s="172" t="s">
        <v>365</v>
      </c>
      <c r="D169" s="172" t="s">
        <v>334</v>
      </c>
      <c r="E169" s="172" t="s">
        <v>1428</v>
      </c>
      <c r="F169" s="172" t="s">
        <v>69</v>
      </c>
      <c r="G169" s="172" t="s">
        <v>69</v>
      </c>
      <c r="H169" s="294" t="s">
        <v>1396</v>
      </c>
      <c r="I169" s="172" t="s">
        <v>95</v>
      </c>
      <c r="J169" s="278">
        <v>97110</v>
      </c>
      <c r="K169" s="172" t="s">
        <v>90</v>
      </c>
      <c r="L169" s="172" t="s">
        <v>90</v>
      </c>
      <c r="M169" s="172" t="s">
        <v>90</v>
      </c>
      <c r="N169" s="172"/>
      <c r="O169" s="172"/>
      <c r="P169" s="172"/>
      <c r="Q169" s="172"/>
      <c r="R169" s="172"/>
      <c r="S169" s="172"/>
      <c r="T169" s="172"/>
      <c r="U169" s="172"/>
      <c r="V169" s="172"/>
      <c r="W169" s="172"/>
      <c r="X169" s="172"/>
      <c r="Y169" s="172"/>
      <c r="Z169" s="172"/>
      <c r="AA169" s="172"/>
      <c r="AB169" s="172"/>
      <c r="AC169" s="172"/>
      <c r="AD169" s="172"/>
      <c r="AE169" s="172"/>
      <c r="AF169" s="172"/>
      <c r="AG169" s="172"/>
      <c r="AH169" s="172"/>
    </row>
    <row r="170" spans="2:34" s="29" customFormat="1" ht="15">
      <c r="B170" s="172"/>
      <c r="C170" s="172" t="s">
        <v>365</v>
      </c>
      <c r="D170" s="172" t="s">
        <v>334</v>
      </c>
      <c r="E170" s="172" t="s">
        <v>1428</v>
      </c>
      <c r="F170" s="172" t="s">
        <v>69</v>
      </c>
      <c r="G170" s="172" t="s">
        <v>69</v>
      </c>
      <c r="H170" s="294" t="s">
        <v>1368</v>
      </c>
      <c r="I170" s="172" t="s">
        <v>95</v>
      </c>
      <c r="J170" s="278">
        <v>56544</v>
      </c>
      <c r="K170" s="172" t="s">
        <v>90</v>
      </c>
      <c r="L170" s="172" t="s">
        <v>90</v>
      </c>
      <c r="M170" s="172" t="s">
        <v>90</v>
      </c>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row>
    <row r="171" spans="2:34" s="29" customFormat="1" ht="15">
      <c r="B171" s="172"/>
      <c r="C171" s="172" t="s">
        <v>365</v>
      </c>
      <c r="D171" s="172" t="s">
        <v>334</v>
      </c>
      <c r="E171" s="172" t="s">
        <v>1428</v>
      </c>
      <c r="F171" s="172" t="s">
        <v>69</v>
      </c>
      <c r="G171" s="172" t="s">
        <v>69</v>
      </c>
      <c r="H171" s="294" t="s">
        <v>1368</v>
      </c>
      <c r="I171" s="172" t="s">
        <v>95</v>
      </c>
      <c r="J171" s="278">
        <v>180699</v>
      </c>
      <c r="K171" s="172" t="s">
        <v>90</v>
      </c>
      <c r="L171" s="172" t="s">
        <v>90</v>
      </c>
      <c r="M171" s="172" t="s">
        <v>90</v>
      </c>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row>
    <row r="172" spans="2:34" s="29" customFormat="1" ht="15">
      <c r="B172" s="172"/>
      <c r="C172" s="172" t="s">
        <v>365</v>
      </c>
      <c r="D172" s="172" t="s">
        <v>334</v>
      </c>
      <c r="E172" s="172" t="s">
        <v>1428</v>
      </c>
      <c r="F172" s="172" t="s">
        <v>69</v>
      </c>
      <c r="G172" s="172" t="s">
        <v>69</v>
      </c>
      <c r="H172" s="294" t="s">
        <v>1368</v>
      </c>
      <c r="I172" s="172" t="s">
        <v>95</v>
      </c>
      <c r="J172" s="278">
        <v>46404</v>
      </c>
      <c r="K172" s="172" t="s">
        <v>90</v>
      </c>
      <c r="L172" s="172" t="s">
        <v>90</v>
      </c>
      <c r="M172" s="172" t="s">
        <v>90</v>
      </c>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row>
    <row r="173" spans="2:34" s="29" customFormat="1" ht="15">
      <c r="B173" s="172"/>
      <c r="C173" s="172" t="s">
        <v>365</v>
      </c>
      <c r="D173" s="172" t="s">
        <v>334</v>
      </c>
      <c r="E173" s="172" t="s">
        <v>1428</v>
      </c>
      <c r="F173" s="172" t="s">
        <v>69</v>
      </c>
      <c r="G173" s="172" t="s">
        <v>69</v>
      </c>
      <c r="H173" s="294" t="s">
        <v>1368</v>
      </c>
      <c r="I173" s="172" t="s">
        <v>95</v>
      </c>
      <c r="J173" s="278">
        <v>74594</v>
      </c>
      <c r="K173" s="172" t="s">
        <v>90</v>
      </c>
      <c r="L173" s="172" t="s">
        <v>90</v>
      </c>
      <c r="M173" s="172" t="s">
        <v>90</v>
      </c>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row>
    <row r="174" spans="2:34" s="29" customFormat="1" ht="15">
      <c r="B174" s="172"/>
      <c r="C174" s="172" t="s">
        <v>373</v>
      </c>
      <c r="D174" s="172" t="s">
        <v>334</v>
      </c>
      <c r="E174" s="172" t="s">
        <v>1428</v>
      </c>
      <c r="F174" s="172" t="s">
        <v>69</v>
      </c>
      <c r="G174" s="172" t="s">
        <v>69</v>
      </c>
      <c r="H174" s="294">
        <v>4032180</v>
      </c>
      <c r="I174" s="172" t="s">
        <v>95</v>
      </c>
      <c r="J174" s="278">
        <v>8640</v>
      </c>
      <c r="K174" s="172" t="s">
        <v>90</v>
      </c>
      <c r="L174" s="172" t="s">
        <v>90</v>
      </c>
      <c r="M174" s="172" t="s">
        <v>90</v>
      </c>
      <c r="N174" s="172"/>
      <c r="O174" s="172"/>
      <c r="P174" s="172"/>
      <c r="Q174" s="172"/>
      <c r="R174" s="172"/>
      <c r="S174" s="172"/>
      <c r="T174" s="172"/>
      <c r="U174" s="172"/>
      <c r="V174" s="172"/>
      <c r="W174" s="172"/>
      <c r="X174" s="172"/>
      <c r="Y174" s="172"/>
      <c r="Z174" s="172"/>
      <c r="AA174" s="172"/>
      <c r="AB174" s="172"/>
      <c r="AC174" s="172"/>
      <c r="AD174" s="172"/>
      <c r="AE174" s="172"/>
      <c r="AF174" s="172"/>
      <c r="AG174" s="172"/>
      <c r="AH174" s="172"/>
    </row>
    <row r="175" spans="2:34" s="29" customFormat="1" ht="15">
      <c r="B175" s="172"/>
      <c r="C175" s="172" t="s">
        <v>373</v>
      </c>
      <c r="D175" s="172" t="s">
        <v>334</v>
      </c>
      <c r="E175" s="172" t="s">
        <v>1428</v>
      </c>
      <c r="F175" s="172" t="s">
        <v>69</v>
      </c>
      <c r="G175" s="172" t="s">
        <v>69</v>
      </c>
      <c r="H175" s="294">
        <v>2025257</v>
      </c>
      <c r="I175" s="172" t="s">
        <v>95</v>
      </c>
      <c r="J175" s="278">
        <v>78864</v>
      </c>
      <c r="K175" s="172" t="s">
        <v>90</v>
      </c>
      <c r="L175" s="172" t="s">
        <v>90</v>
      </c>
      <c r="M175" s="172" t="s">
        <v>90</v>
      </c>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row>
    <row r="176" spans="2:34" s="29" customFormat="1" ht="15">
      <c r="B176" s="172"/>
      <c r="C176" s="172" t="s">
        <v>373</v>
      </c>
      <c r="D176" s="172" t="s">
        <v>334</v>
      </c>
      <c r="E176" s="172" t="s">
        <v>1428</v>
      </c>
      <c r="F176" s="172" t="s">
        <v>69</v>
      </c>
      <c r="G176" s="172" t="s">
        <v>69</v>
      </c>
      <c r="H176" s="294">
        <v>2025257</v>
      </c>
      <c r="I176" s="172" t="s">
        <v>95</v>
      </c>
      <c r="J176" s="278">
        <v>342</v>
      </c>
      <c r="K176" s="172" t="s">
        <v>90</v>
      </c>
      <c r="L176" s="172" t="s">
        <v>90</v>
      </c>
      <c r="M176" s="172" t="s">
        <v>90</v>
      </c>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row>
    <row r="177" spans="2:34" s="29" customFormat="1" ht="15">
      <c r="B177" s="172"/>
      <c r="C177" s="172" t="s">
        <v>373</v>
      </c>
      <c r="D177" s="172" t="s">
        <v>334</v>
      </c>
      <c r="E177" s="172" t="s">
        <v>1428</v>
      </c>
      <c r="F177" s="172" t="s">
        <v>69</v>
      </c>
      <c r="G177" s="172" t="s">
        <v>69</v>
      </c>
      <c r="H177" s="294">
        <v>4032180</v>
      </c>
      <c r="I177" s="172" t="s">
        <v>95</v>
      </c>
      <c r="J177" s="278">
        <v>8640</v>
      </c>
      <c r="K177" s="172" t="s">
        <v>90</v>
      </c>
      <c r="L177" s="172" t="s">
        <v>90</v>
      </c>
      <c r="M177" s="172" t="s">
        <v>90</v>
      </c>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2"/>
    </row>
    <row r="178" spans="2:34" s="29" customFormat="1" ht="15">
      <c r="B178" s="172"/>
      <c r="C178" s="172" t="s">
        <v>373</v>
      </c>
      <c r="D178" s="172" t="s">
        <v>334</v>
      </c>
      <c r="E178" s="172" t="s">
        <v>1428</v>
      </c>
      <c r="F178" s="172" t="s">
        <v>69</v>
      </c>
      <c r="G178" s="172" t="s">
        <v>69</v>
      </c>
      <c r="H178" s="294">
        <v>2025257</v>
      </c>
      <c r="I178" s="172" t="s">
        <v>95</v>
      </c>
      <c r="J178" s="278">
        <v>298</v>
      </c>
      <c r="K178" s="172" t="s">
        <v>90</v>
      </c>
      <c r="L178" s="172" t="s">
        <v>90</v>
      </c>
      <c r="M178" s="172" t="s">
        <v>90</v>
      </c>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row>
    <row r="179" spans="2:34" s="29" customFormat="1" ht="15">
      <c r="B179" s="172"/>
      <c r="C179" s="172" t="s">
        <v>373</v>
      </c>
      <c r="D179" s="172" t="s">
        <v>334</v>
      </c>
      <c r="E179" s="172" t="s">
        <v>1428</v>
      </c>
      <c r="F179" s="172" t="s">
        <v>69</v>
      </c>
      <c r="G179" s="172" t="s">
        <v>69</v>
      </c>
      <c r="H179" s="294">
        <v>3031958</v>
      </c>
      <c r="I179" s="172" t="s">
        <v>95</v>
      </c>
      <c r="J179" s="278">
        <v>8364</v>
      </c>
      <c r="K179" s="172" t="s">
        <v>90</v>
      </c>
      <c r="L179" s="172" t="s">
        <v>90</v>
      </c>
      <c r="M179" s="172" t="s">
        <v>90</v>
      </c>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row>
    <row r="180" spans="2:34" s="29" customFormat="1" ht="15">
      <c r="B180" s="172"/>
      <c r="C180" s="172" t="s">
        <v>373</v>
      </c>
      <c r="D180" s="172" t="s">
        <v>334</v>
      </c>
      <c r="E180" s="172" t="s">
        <v>1428</v>
      </c>
      <c r="F180" s="172" t="s">
        <v>69</v>
      </c>
      <c r="G180" s="172" t="s">
        <v>69</v>
      </c>
      <c r="H180" s="294">
        <v>2031957</v>
      </c>
      <c r="I180" s="172" t="s">
        <v>95</v>
      </c>
      <c r="J180" s="278">
        <v>1286</v>
      </c>
      <c r="K180" s="172" t="s">
        <v>90</v>
      </c>
      <c r="L180" s="172" t="s">
        <v>90</v>
      </c>
      <c r="M180" s="172" t="s">
        <v>90</v>
      </c>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row>
    <row r="181" spans="2:34" s="29" customFormat="1" ht="15">
      <c r="B181" s="172"/>
      <c r="C181" s="172" t="s">
        <v>373</v>
      </c>
      <c r="D181" s="172" t="s">
        <v>334</v>
      </c>
      <c r="E181" s="172" t="s">
        <v>1428</v>
      </c>
      <c r="F181" s="172" t="s">
        <v>69</v>
      </c>
      <c r="G181" s="172" t="s">
        <v>69</v>
      </c>
      <c r="H181" s="294">
        <v>3031963</v>
      </c>
      <c r="I181" s="172" t="s">
        <v>95</v>
      </c>
      <c r="J181" s="278">
        <v>840</v>
      </c>
      <c r="K181" s="172" t="s">
        <v>90</v>
      </c>
      <c r="L181" s="172" t="s">
        <v>90</v>
      </c>
      <c r="M181" s="172" t="s">
        <v>90</v>
      </c>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2"/>
    </row>
    <row r="182" spans="2:34" s="29" customFormat="1" ht="15">
      <c r="B182" s="172"/>
      <c r="C182" s="172" t="s">
        <v>373</v>
      </c>
      <c r="D182" s="172" t="s">
        <v>334</v>
      </c>
      <c r="E182" s="172" t="s">
        <v>1428</v>
      </c>
      <c r="F182" s="172" t="s">
        <v>69</v>
      </c>
      <c r="G182" s="172" t="s">
        <v>69</v>
      </c>
      <c r="H182" s="294">
        <v>4032180</v>
      </c>
      <c r="I182" s="172" t="s">
        <v>95</v>
      </c>
      <c r="J182" s="278">
        <v>8640</v>
      </c>
      <c r="K182" s="172" t="s">
        <v>90</v>
      </c>
      <c r="L182" s="172" t="s">
        <v>90</v>
      </c>
      <c r="M182" s="172" t="s">
        <v>90</v>
      </c>
      <c r="N182" s="172"/>
      <c r="O182" s="172"/>
      <c r="P182" s="172"/>
      <c r="Q182" s="172"/>
      <c r="R182" s="172"/>
      <c r="S182" s="172"/>
      <c r="T182" s="172"/>
      <c r="U182" s="172"/>
      <c r="V182" s="172"/>
      <c r="W182" s="172"/>
      <c r="X182" s="172"/>
      <c r="Y182" s="172"/>
      <c r="Z182" s="172"/>
      <c r="AA182" s="172"/>
      <c r="AB182" s="172"/>
      <c r="AC182" s="172"/>
      <c r="AD182" s="172"/>
      <c r="AE182" s="172"/>
      <c r="AF182" s="172"/>
      <c r="AG182" s="172"/>
      <c r="AH182" s="172"/>
    </row>
    <row r="183" spans="2:34" s="29" customFormat="1" ht="15">
      <c r="B183" s="172"/>
      <c r="C183" s="172" t="s">
        <v>373</v>
      </c>
      <c r="D183" s="172" t="s">
        <v>334</v>
      </c>
      <c r="E183" s="172" t="s">
        <v>1428</v>
      </c>
      <c r="F183" s="172" t="s">
        <v>69</v>
      </c>
      <c r="G183" s="172" t="s">
        <v>69</v>
      </c>
      <c r="H183" s="294">
        <v>2025257</v>
      </c>
      <c r="I183" s="172" t="s">
        <v>95</v>
      </c>
      <c r="J183" s="278">
        <v>16000</v>
      </c>
      <c r="K183" s="172" t="s">
        <v>90</v>
      </c>
      <c r="L183" s="172" t="s">
        <v>90</v>
      </c>
      <c r="M183" s="172" t="s">
        <v>90</v>
      </c>
      <c r="N183" s="172"/>
      <c r="O183" s="172"/>
      <c r="P183" s="172"/>
      <c r="Q183" s="172"/>
      <c r="R183" s="172"/>
      <c r="S183" s="172"/>
      <c r="T183" s="172"/>
      <c r="U183" s="172"/>
      <c r="V183" s="172"/>
      <c r="W183" s="172"/>
      <c r="X183" s="172"/>
      <c r="Y183" s="172"/>
      <c r="Z183" s="172"/>
      <c r="AA183" s="172"/>
      <c r="AB183" s="172"/>
      <c r="AC183" s="172"/>
      <c r="AD183" s="172"/>
      <c r="AE183" s="172"/>
      <c r="AF183" s="172"/>
      <c r="AG183" s="172"/>
      <c r="AH183" s="172"/>
    </row>
    <row r="184" spans="2:34" s="29" customFormat="1" ht="15">
      <c r="B184" s="172"/>
      <c r="C184" s="172" t="s">
        <v>373</v>
      </c>
      <c r="D184" s="172" t="s">
        <v>334</v>
      </c>
      <c r="E184" s="172" t="s">
        <v>1428</v>
      </c>
      <c r="F184" s="172" t="s">
        <v>69</v>
      </c>
      <c r="G184" s="172" t="s">
        <v>69</v>
      </c>
      <c r="H184" s="294">
        <v>3031958</v>
      </c>
      <c r="I184" s="172" t="s">
        <v>95</v>
      </c>
      <c r="J184" s="278">
        <v>8364</v>
      </c>
      <c r="K184" s="172" t="s">
        <v>90</v>
      </c>
      <c r="L184" s="172" t="s">
        <v>90</v>
      </c>
      <c r="M184" s="172" t="s">
        <v>90</v>
      </c>
      <c r="N184" s="172"/>
      <c r="O184" s="172"/>
      <c r="P184" s="172"/>
      <c r="Q184" s="172"/>
      <c r="R184" s="172"/>
      <c r="S184" s="172"/>
      <c r="T184" s="172"/>
      <c r="U184" s="172"/>
      <c r="V184" s="172"/>
      <c r="W184" s="172"/>
      <c r="X184" s="172"/>
      <c r="Y184" s="172"/>
      <c r="Z184" s="172"/>
      <c r="AA184" s="172"/>
      <c r="AB184" s="172"/>
      <c r="AC184" s="172"/>
      <c r="AD184" s="172"/>
      <c r="AE184" s="172"/>
      <c r="AF184" s="172"/>
      <c r="AG184" s="172"/>
      <c r="AH184" s="172"/>
    </row>
    <row r="185" spans="2:34" s="29" customFormat="1" ht="15">
      <c r="B185" s="172"/>
      <c r="C185" s="172" t="s">
        <v>373</v>
      </c>
      <c r="D185" s="172" t="s">
        <v>334</v>
      </c>
      <c r="E185" s="172" t="s">
        <v>1428</v>
      </c>
      <c r="F185" s="172" t="s">
        <v>69</v>
      </c>
      <c r="G185" s="172" t="s">
        <v>69</v>
      </c>
      <c r="H185" s="294">
        <v>3031963</v>
      </c>
      <c r="I185" s="172" t="s">
        <v>95</v>
      </c>
      <c r="J185" s="278">
        <v>840</v>
      </c>
      <c r="K185" s="172" t="s">
        <v>90</v>
      </c>
      <c r="L185" s="172" t="s">
        <v>90</v>
      </c>
      <c r="M185" s="172" t="s">
        <v>90</v>
      </c>
      <c r="N185" s="172"/>
      <c r="O185" s="172"/>
      <c r="P185" s="172"/>
      <c r="Q185" s="172"/>
      <c r="R185" s="172"/>
      <c r="S185" s="172"/>
      <c r="T185" s="172"/>
      <c r="U185" s="172"/>
      <c r="V185" s="172"/>
      <c r="W185" s="172"/>
      <c r="X185" s="172"/>
      <c r="Y185" s="172"/>
      <c r="Z185" s="172"/>
      <c r="AA185" s="172"/>
      <c r="AB185" s="172"/>
      <c r="AC185" s="172"/>
      <c r="AD185" s="172"/>
      <c r="AE185" s="172"/>
      <c r="AF185" s="172"/>
      <c r="AG185" s="172"/>
      <c r="AH185" s="172"/>
    </row>
    <row r="186" spans="2:34" s="29" customFormat="1" ht="15">
      <c r="B186" s="172"/>
      <c r="C186" s="172" t="s">
        <v>373</v>
      </c>
      <c r="D186" s="172" t="s">
        <v>334</v>
      </c>
      <c r="E186" s="172" t="s">
        <v>1428</v>
      </c>
      <c r="F186" s="172" t="s">
        <v>69</v>
      </c>
      <c r="G186" s="172" t="s">
        <v>69</v>
      </c>
      <c r="H186" s="294">
        <v>2031957</v>
      </c>
      <c r="I186" s="172" t="s">
        <v>95</v>
      </c>
      <c r="J186" s="278">
        <v>1286</v>
      </c>
      <c r="K186" s="172" t="s">
        <v>90</v>
      </c>
      <c r="L186" s="172" t="s">
        <v>90</v>
      </c>
      <c r="M186" s="172" t="s">
        <v>90</v>
      </c>
      <c r="N186" s="172"/>
      <c r="O186" s="172"/>
      <c r="P186" s="172"/>
      <c r="Q186" s="172"/>
      <c r="R186" s="172"/>
      <c r="S186" s="172"/>
      <c r="T186" s="172"/>
      <c r="U186" s="172"/>
      <c r="V186" s="172"/>
      <c r="W186" s="172"/>
      <c r="X186" s="172"/>
      <c r="Y186" s="172"/>
      <c r="Z186" s="172"/>
      <c r="AA186" s="172"/>
      <c r="AB186" s="172"/>
      <c r="AC186" s="172"/>
      <c r="AD186" s="172"/>
      <c r="AE186" s="172"/>
      <c r="AF186" s="172"/>
      <c r="AG186" s="172"/>
      <c r="AH186" s="172"/>
    </row>
    <row r="187" spans="2:34" s="29" customFormat="1" ht="15">
      <c r="B187" s="172"/>
      <c r="C187" s="172" t="s">
        <v>373</v>
      </c>
      <c r="D187" s="172" t="s">
        <v>334</v>
      </c>
      <c r="E187" s="172" t="s">
        <v>1428</v>
      </c>
      <c r="F187" s="172" t="s">
        <v>69</v>
      </c>
      <c r="G187" s="172" t="s">
        <v>69</v>
      </c>
      <c r="H187" s="294">
        <v>1082</v>
      </c>
      <c r="I187" s="172" t="s">
        <v>95</v>
      </c>
      <c r="J187" s="278">
        <v>-38499</v>
      </c>
      <c r="K187" s="172" t="s">
        <v>90</v>
      </c>
      <c r="L187" s="172" t="s">
        <v>90</v>
      </c>
      <c r="M187" s="172" t="s">
        <v>90</v>
      </c>
      <c r="N187" s="172"/>
      <c r="O187" s="172"/>
      <c r="P187" s="172"/>
      <c r="Q187" s="172"/>
      <c r="R187" s="172"/>
      <c r="S187" s="172"/>
      <c r="T187" s="172"/>
      <c r="U187" s="172"/>
      <c r="V187" s="172"/>
      <c r="W187" s="172"/>
      <c r="X187" s="172"/>
      <c r="Y187" s="172"/>
      <c r="Z187" s="172"/>
      <c r="AA187" s="172"/>
      <c r="AB187" s="172"/>
      <c r="AC187" s="172"/>
      <c r="AD187" s="172"/>
      <c r="AE187" s="172"/>
      <c r="AF187" s="172"/>
      <c r="AG187" s="172"/>
      <c r="AH187" s="172"/>
    </row>
    <row r="188" spans="2:34" s="29" customFormat="1" ht="15">
      <c r="B188" s="172"/>
      <c r="C188" s="172" t="s">
        <v>373</v>
      </c>
      <c r="D188" s="172" t="s">
        <v>334</v>
      </c>
      <c r="E188" s="172" t="s">
        <v>1428</v>
      </c>
      <c r="F188" s="172" t="s">
        <v>69</v>
      </c>
      <c r="G188" s="172" t="s">
        <v>69</v>
      </c>
      <c r="H188" s="294">
        <v>1081</v>
      </c>
      <c r="I188" s="172" t="s">
        <v>95</v>
      </c>
      <c r="J188" s="278">
        <v>2602</v>
      </c>
      <c r="K188" s="172" t="s">
        <v>90</v>
      </c>
      <c r="L188" s="172" t="s">
        <v>90</v>
      </c>
      <c r="M188" s="172" t="s">
        <v>90</v>
      </c>
      <c r="N188" s="172"/>
      <c r="O188" s="172"/>
      <c r="P188" s="172"/>
      <c r="Q188" s="172"/>
      <c r="R188" s="172"/>
      <c r="S188" s="172"/>
      <c r="T188" s="172"/>
      <c r="U188" s="172"/>
      <c r="V188" s="172"/>
      <c r="W188" s="172"/>
      <c r="X188" s="172"/>
      <c r="Y188" s="172"/>
      <c r="Z188" s="172"/>
      <c r="AA188" s="172"/>
      <c r="AB188" s="172"/>
      <c r="AC188" s="172"/>
      <c r="AD188" s="172"/>
      <c r="AE188" s="172"/>
      <c r="AF188" s="172"/>
      <c r="AG188" s="172"/>
      <c r="AH188" s="172"/>
    </row>
    <row r="189" spans="2:34" s="29" customFormat="1" ht="15">
      <c r="B189" s="172"/>
      <c r="C189" s="172" t="s">
        <v>461</v>
      </c>
      <c r="D189" s="172" t="s">
        <v>334</v>
      </c>
      <c r="E189" s="172" t="s">
        <v>1428</v>
      </c>
      <c r="F189" s="172" t="s">
        <v>69</v>
      </c>
      <c r="G189" s="172" t="s">
        <v>69</v>
      </c>
      <c r="H189" s="294">
        <v>8775</v>
      </c>
      <c r="I189" s="172" t="s">
        <v>95</v>
      </c>
      <c r="J189" s="278">
        <v>16990</v>
      </c>
      <c r="K189" s="172" t="s">
        <v>90</v>
      </c>
      <c r="L189" s="172" t="s">
        <v>90</v>
      </c>
      <c r="M189" s="172" t="s">
        <v>90</v>
      </c>
      <c r="N189" s="172"/>
      <c r="O189" s="172"/>
      <c r="P189" s="172"/>
      <c r="Q189" s="172"/>
      <c r="R189" s="172"/>
      <c r="S189" s="172"/>
      <c r="T189" s="172"/>
      <c r="U189" s="172"/>
      <c r="V189" s="172"/>
      <c r="W189" s="172"/>
      <c r="X189" s="172"/>
      <c r="Y189" s="172"/>
      <c r="Z189" s="172"/>
      <c r="AA189" s="172"/>
      <c r="AB189" s="172"/>
      <c r="AC189" s="172"/>
      <c r="AD189" s="172"/>
      <c r="AE189" s="172"/>
      <c r="AF189" s="172"/>
      <c r="AG189" s="172"/>
      <c r="AH189" s="172"/>
    </row>
    <row r="190" spans="2:34" s="29" customFormat="1" ht="15">
      <c r="B190" s="172"/>
      <c r="C190" s="172" t="s">
        <v>461</v>
      </c>
      <c r="D190" s="172" t="s">
        <v>334</v>
      </c>
      <c r="E190" s="172" t="s">
        <v>1428</v>
      </c>
      <c r="F190" s="172" t="s">
        <v>69</v>
      </c>
      <c r="G190" s="172" t="s">
        <v>69</v>
      </c>
      <c r="H190" s="294">
        <v>8795</v>
      </c>
      <c r="I190" s="172" t="s">
        <v>95</v>
      </c>
      <c r="J190" s="278">
        <v>40740</v>
      </c>
      <c r="K190" s="172" t="s">
        <v>90</v>
      </c>
      <c r="L190" s="172" t="s">
        <v>90</v>
      </c>
      <c r="M190" s="172" t="s">
        <v>90</v>
      </c>
      <c r="N190" s="172"/>
      <c r="O190" s="172"/>
      <c r="P190" s="172"/>
      <c r="Q190" s="172"/>
      <c r="R190" s="172"/>
      <c r="S190" s="172"/>
      <c r="T190" s="172"/>
      <c r="U190" s="172"/>
      <c r="V190" s="172"/>
      <c r="W190" s="172"/>
      <c r="X190" s="172"/>
      <c r="Y190" s="172"/>
      <c r="Z190" s="172"/>
      <c r="AA190" s="172"/>
      <c r="AB190" s="172"/>
      <c r="AC190" s="172"/>
      <c r="AD190" s="172"/>
      <c r="AE190" s="172"/>
      <c r="AF190" s="172"/>
      <c r="AG190" s="172"/>
      <c r="AH190" s="172"/>
    </row>
    <row r="191" spans="2:34" s="29" customFormat="1" ht="15">
      <c r="B191" s="172"/>
      <c r="C191" s="172" t="s">
        <v>461</v>
      </c>
      <c r="D191" s="172" t="s">
        <v>334</v>
      </c>
      <c r="E191" s="172" t="s">
        <v>1428</v>
      </c>
      <c r="F191" s="172" t="s">
        <v>69</v>
      </c>
      <c r="G191" s="172" t="s">
        <v>69</v>
      </c>
      <c r="H191" s="294">
        <v>8775</v>
      </c>
      <c r="I191" s="172" t="s">
        <v>95</v>
      </c>
      <c r="J191" s="278">
        <v>-7381</v>
      </c>
      <c r="K191" s="172" t="s">
        <v>90</v>
      </c>
      <c r="L191" s="172" t="s">
        <v>90</v>
      </c>
      <c r="M191" s="172" t="s">
        <v>90</v>
      </c>
      <c r="N191" s="172"/>
      <c r="O191" s="172"/>
      <c r="P191" s="172"/>
      <c r="Q191" s="172"/>
      <c r="R191" s="172"/>
      <c r="S191" s="172"/>
      <c r="T191" s="172"/>
      <c r="U191" s="172"/>
      <c r="V191" s="172"/>
      <c r="W191" s="172"/>
      <c r="X191" s="172"/>
      <c r="Y191" s="172"/>
      <c r="Z191" s="172"/>
      <c r="AA191" s="172"/>
      <c r="AB191" s="172"/>
      <c r="AC191" s="172"/>
      <c r="AD191" s="172"/>
      <c r="AE191" s="172"/>
      <c r="AF191" s="172"/>
      <c r="AG191" s="172"/>
      <c r="AH191" s="172"/>
    </row>
    <row r="192" spans="2:34" s="29" customFormat="1" ht="15">
      <c r="B192" s="172"/>
      <c r="C192" s="172" t="s">
        <v>461</v>
      </c>
      <c r="D192" s="172" t="s">
        <v>334</v>
      </c>
      <c r="E192" s="172" t="s">
        <v>1428</v>
      </c>
      <c r="F192" s="172" t="s">
        <v>69</v>
      </c>
      <c r="G192" s="172" t="s">
        <v>69</v>
      </c>
      <c r="H192" s="294">
        <v>8795</v>
      </c>
      <c r="I192" s="172" t="s">
        <v>95</v>
      </c>
      <c r="J192" s="278">
        <v>334993</v>
      </c>
      <c r="K192" s="172" t="s">
        <v>90</v>
      </c>
      <c r="L192" s="172" t="s">
        <v>90</v>
      </c>
      <c r="M192" s="172" t="s">
        <v>90</v>
      </c>
      <c r="N192" s="172"/>
      <c r="O192" s="172"/>
      <c r="P192" s="172"/>
      <c r="Q192" s="172"/>
      <c r="R192" s="172"/>
      <c r="S192" s="172"/>
      <c r="T192" s="172"/>
      <c r="U192" s="172"/>
      <c r="V192" s="172"/>
      <c r="W192" s="172"/>
      <c r="X192" s="172"/>
      <c r="Y192" s="172"/>
      <c r="Z192" s="172"/>
      <c r="AA192" s="172"/>
      <c r="AB192" s="172"/>
      <c r="AC192" s="172"/>
      <c r="AD192" s="172"/>
      <c r="AE192" s="172"/>
      <c r="AF192" s="172"/>
      <c r="AG192" s="172"/>
      <c r="AH192" s="172"/>
    </row>
    <row r="193" spans="2:34" s="29" customFormat="1" ht="15">
      <c r="B193" s="172"/>
      <c r="C193" s="172" t="s">
        <v>461</v>
      </c>
      <c r="D193" s="172" t="s">
        <v>334</v>
      </c>
      <c r="E193" s="172" t="s">
        <v>1428</v>
      </c>
      <c r="F193" s="172" t="s">
        <v>69</v>
      </c>
      <c r="G193" s="172" t="s">
        <v>69</v>
      </c>
      <c r="H193" s="294">
        <v>8775</v>
      </c>
      <c r="I193" s="172" t="s">
        <v>95</v>
      </c>
      <c r="J193" s="278">
        <v>16990</v>
      </c>
      <c r="K193" s="172" t="s">
        <v>90</v>
      </c>
      <c r="L193" s="172" t="s">
        <v>90</v>
      </c>
      <c r="M193" s="172" t="s">
        <v>90</v>
      </c>
      <c r="N193" s="172"/>
      <c r="O193" s="172"/>
      <c r="P193" s="172"/>
      <c r="Q193" s="172"/>
      <c r="R193" s="172"/>
      <c r="S193" s="172"/>
      <c r="T193" s="172"/>
      <c r="U193" s="172"/>
      <c r="V193" s="172"/>
      <c r="W193" s="172"/>
      <c r="X193" s="172"/>
      <c r="Y193" s="172"/>
      <c r="Z193" s="172"/>
      <c r="AA193" s="172"/>
      <c r="AB193" s="172"/>
      <c r="AC193" s="172"/>
      <c r="AD193" s="172"/>
      <c r="AE193" s="172"/>
      <c r="AF193" s="172"/>
      <c r="AG193" s="172"/>
      <c r="AH193" s="172"/>
    </row>
    <row r="194" spans="2:34" s="29" customFormat="1" ht="15">
      <c r="B194" s="172"/>
      <c r="C194" s="172" t="s">
        <v>461</v>
      </c>
      <c r="D194" s="172" t="s">
        <v>334</v>
      </c>
      <c r="E194" s="172" t="s">
        <v>1428</v>
      </c>
      <c r="F194" s="172" t="s">
        <v>69</v>
      </c>
      <c r="G194" s="172" t="s">
        <v>69</v>
      </c>
      <c r="H194" s="294">
        <v>8795</v>
      </c>
      <c r="I194" s="172" t="s">
        <v>95</v>
      </c>
      <c r="J194" s="278">
        <v>40740</v>
      </c>
      <c r="K194" s="172" t="s">
        <v>90</v>
      </c>
      <c r="L194" s="172" t="s">
        <v>90</v>
      </c>
      <c r="M194" s="172" t="s">
        <v>90</v>
      </c>
      <c r="N194" s="172"/>
      <c r="O194" s="172"/>
      <c r="P194" s="172"/>
      <c r="Q194" s="172"/>
      <c r="R194" s="172"/>
      <c r="S194" s="172"/>
      <c r="T194" s="172"/>
      <c r="U194" s="172"/>
      <c r="V194" s="172"/>
      <c r="W194" s="172"/>
      <c r="X194" s="172"/>
      <c r="Y194" s="172"/>
      <c r="Z194" s="172"/>
      <c r="AA194" s="172"/>
      <c r="AB194" s="172"/>
      <c r="AC194" s="172"/>
      <c r="AD194" s="172"/>
      <c r="AE194" s="172"/>
      <c r="AF194" s="172"/>
      <c r="AG194" s="172"/>
      <c r="AH194" s="172"/>
    </row>
    <row r="195" spans="2:34" s="29" customFormat="1" ht="15">
      <c r="B195" s="172"/>
      <c r="C195" s="172" t="s">
        <v>461</v>
      </c>
      <c r="D195" s="172" t="s">
        <v>334</v>
      </c>
      <c r="E195" s="172" t="s">
        <v>1428</v>
      </c>
      <c r="F195" s="172" t="s">
        <v>69</v>
      </c>
      <c r="G195" s="172" t="s">
        <v>69</v>
      </c>
      <c r="H195" s="294">
        <v>8775</v>
      </c>
      <c r="I195" s="172" t="s">
        <v>95</v>
      </c>
      <c r="J195" s="278">
        <v>38875</v>
      </c>
      <c r="K195" s="172" t="s">
        <v>90</v>
      </c>
      <c r="L195" s="172" t="s">
        <v>90</v>
      </c>
      <c r="M195" s="172" t="s">
        <v>90</v>
      </c>
      <c r="N195" s="172"/>
      <c r="O195" s="172"/>
      <c r="P195" s="172"/>
      <c r="Q195" s="172"/>
      <c r="R195" s="172"/>
      <c r="S195" s="172"/>
      <c r="T195" s="172"/>
      <c r="U195" s="172"/>
      <c r="V195" s="172"/>
      <c r="W195" s="172"/>
      <c r="X195" s="172"/>
      <c r="Y195" s="172"/>
      <c r="Z195" s="172"/>
      <c r="AA195" s="172"/>
      <c r="AB195" s="172"/>
      <c r="AC195" s="172"/>
      <c r="AD195" s="172"/>
      <c r="AE195" s="172"/>
      <c r="AF195" s="172"/>
      <c r="AG195" s="172"/>
      <c r="AH195" s="172"/>
    </row>
    <row r="196" spans="2:34" s="29" customFormat="1" ht="15">
      <c r="B196" s="172"/>
      <c r="C196" s="172" t="s">
        <v>461</v>
      </c>
      <c r="D196" s="172" t="s">
        <v>334</v>
      </c>
      <c r="E196" s="172" t="s">
        <v>1428</v>
      </c>
      <c r="F196" s="172" t="s">
        <v>69</v>
      </c>
      <c r="G196" s="172" t="s">
        <v>69</v>
      </c>
      <c r="H196" s="294">
        <v>8795</v>
      </c>
      <c r="I196" s="172" t="s">
        <v>95</v>
      </c>
      <c r="J196" s="278">
        <v>380376</v>
      </c>
      <c r="K196" s="172" t="s">
        <v>90</v>
      </c>
      <c r="L196" s="172" t="s">
        <v>90</v>
      </c>
      <c r="M196" s="172" t="s">
        <v>90</v>
      </c>
      <c r="N196" s="172"/>
      <c r="O196" s="172"/>
      <c r="P196" s="172"/>
      <c r="Q196" s="172"/>
      <c r="R196" s="172"/>
      <c r="S196" s="172"/>
      <c r="T196" s="172"/>
      <c r="U196" s="172"/>
      <c r="V196" s="172"/>
      <c r="W196" s="172"/>
      <c r="X196" s="172"/>
      <c r="Y196" s="172"/>
      <c r="Z196" s="172"/>
      <c r="AA196" s="172"/>
      <c r="AB196" s="172"/>
      <c r="AC196" s="172"/>
      <c r="AD196" s="172"/>
      <c r="AE196" s="172"/>
      <c r="AF196" s="172"/>
      <c r="AG196" s="172"/>
      <c r="AH196" s="172"/>
    </row>
    <row r="197" spans="2:34" s="29" customFormat="1" ht="15">
      <c r="B197" s="172"/>
      <c r="C197" s="172" t="s">
        <v>378</v>
      </c>
      <c r="D197" s="172" t="s">
        <v>334</v>
      </c>
      <c r="E197" s="172" t="s">
        <v>1428</v>
      </c>
      <c r="F197" s="172" t="s">
        <v>69</v>
      </c>
      <c r="G197" s="172" t="s">
        <v>69</v>
      </c>
      <c r="H197" s="294" t="s">
        <v>1343</v>
      </c>
      <c r="I197" s="172" t="s">
        <v>95</v>
      </c>
      <c r="J197" s="278">
        <v>67320</v>
      </c>
      <c r="K197" s="172" t="s">
        <v>90</v>
      </c>
      <c r="L197" s="172" t="s">
        <v>90</v>
      </c>
      <c r="M197" s="172" t="s">
        <v>90</v>
      </c>
      <c r="N197" s="172"/>
      <c r="O197" s="172"/>
      <c r="P197" s="172"/>
      <c r="Q197" s="172"/>
      <c r="R197" s="172"/>
      <c r="S197" s="172"/>
      <c r="T197" s="172"/>
      <c r="U197" s="172"/>
      <c r="V197" s="172"/>
      <c r="W197" s="172"/>
      <c r="X197" s="172"/>
      <c r="Y197" s="172"/>
      <c r="Z197" s="172"/>
      <c r="AA197" s="172"/>
      <c r="AB197" s="172"/>
      <c r="AC197" s="172"/>
      <c r="AD197" s="172"/>
      <c r="AE197" s="172"/>
      <c r="AF197" s="172"/>
      <c r="AG197" s="172"/>
      <c r="AH197" s="172"/>
    </row>
    <row r="198" spans="2:34" s="29" customFormat="1" ht="15">
      <c r="B198" s="172"/>
      <c r="C198" s="172" t="s">
        <v>378</v>
      </c>
      <c r="D198" s="172" t="s">
        <v>334</v>
      </c>
      <c r="E198" s="172" t="s">
        <v>1428</v>
      </c>
      <c r="F198" s="172" t="s">
        <v>69</v>
      </c>
      <c r="G198" s="172" t="s">
        <v>69</v>
      </c>
      <c r="H198" s="294" t="s">
        <v>1344</v>
      </c>
      <c r="I198" s="172" t="s">
        <v>95</v>
      </c>
      <c r="J198" s="278">
        <v>67320</v>
      </c>
      <c r="K198" s="172" t="s">
        <v>90</v>
      </c>
      <c r="L198" s="172" t="s">
        <v>90</v>
      </c>
      <c r="M198" s="172" t="s">
        <v>90</v>
      </c>
      <c r="N198" s="172"/>
      <c r="O198" s="172"/>
      <c r="P198" s="172"/>
      <c r="Q198" s="172"/>
      <c r="R198" s="172"/>
      <c r="S198" s="172"/>
      <c r="T198" s="172"/>
      <c r="U198" s="172"/>
      <c r="V198" s="172"/>
      <c r="W198" s="172"/>
      <c r="X198" s="172"/>
      <c r="Y198" s="172"/>
      <c r="Z198" s="172"/>
      <c r="AA198" s="172"/>
      <c r="AB198" s="172"/>
      <c r="AC198" s="172"/>
      <c r="AD198" s="172"/>
      <c r="AE198" s="172"/>
      <c r="AF198" s="172"/>
      <c r="AG198" s="172"/>
      <c r="AH198" s="172"/>
    </row>
    <row r="199" spans="2:34" s="29" customFormat="1" ht="15">
      <c r="B199" s="172"/>
      <c r="C199" s="172" t="s">
        <v>378</v>
      </c>
      <c r="D199" s="172" t="s">
        <v>334</v>
      </c>
      <c r="E199" s="172" t="s">
        <v>1428</v>
      </c>
      <c r="F199" s="172" t="s">
        <v>69</v>
      </c>
      <c r="G199" s="172" t="s">
        <v>69</v>
      </c>
      <c r="H199" s="294" t="s">
        <v>1339</v>
      </c>
      <c r="I199" s="172" t="s">
        <v>95</v>
      </c>
      <c r="J199" s="278">
        <v>27036</v>
      </c>
      <c r="K199" s="172" t="s">
        <v>90</v>
      </c>
      <c r="L199" s="172" t="s">
        <v>90</v>
      </c>
      <c r="M199" s="172" t="s">
        <v>90</v>
      </c>
      <c r="N199" s="172"/>
      <c r="O199" s="172"/>
      <c r="P199" s="172"/>
      <c r="Q199" s="172"/>
      <c r="R199" s="172"/>
      <c r="S199" s="172"/>
      <c r="T199" s="172"/>
      <c r="U199" s="172"/>
      <c r="V199" s="172"/>
      <c r="W199" s="172"/>
      <c r="X199" s="172"/>
      <c r="Y199" s="172"/>
      <c r="Z199" s="172"/>
      <c r="AA199" s="172"/>
      <c r="AB199" s="172"/>
      <c r="AC199" s="172"/>
      <c r="AD199" s="172"/>
      <c r="AE199" s="172"/>
      <c r="AF199" s="172"/>
      <c r="AG199" s="172"/>
      <c r="AH199" s="172"/>
    </row>
    <row r="200" spans="2:34" s="29" customFormat="1" ht="15">
      <c r="B200" s="172"/>
      <c r="C200" s="172" t="s">
        <v>378</v>
      </c>
      <c r="D200" s="172" t="s">
        <v>334</v>
      </c>
      <c r="E200" s="172" t="s">
        <v>1428</v>
      </c>
      <c r="F200" s="172" t="s">
        <v>69</v>
      </c>
      <c r="G200" s="172" t="s">
        <v>69</v>
      </c>
      <c r="H200" s="294" t="s">
        <v>1337</v>
      </c>
      <c r="I200" s="172" t="s">
        <v>95</v>
      </c>
      <c r="J200" s="278">
        <v>105504</v>
      </c>
      <c r="K200" s="172" t="s">
        <v>90</v>
      </c>
      <c r="L200" s="172" t="s">
        <v>90</v>
      </c>
      <c r="M200" s="172" t="s">
        <v>90</v>
      </c>
      <c r="N200" s="172"/>
      <c r="O200" s="172"/>
      <c r="P200" s="172"/>
      <c r="Q200" s="172"/>
      <c r="R200" s="172"/>
      <c r="S200" s="172"/>
      <c r="T200" s="172"/>
      <c r="U200" s="172"/>
      <c r="V200" s="172"/>
      <c r="W200" s="172"/>
      <c r="X200" s="172"/>
      <c r="Y200" s="172"/>
      <c r="Z200" s="172"/>
      <c r="AA200" s="172"/>
      <c r="AB200" s="172"/>
      <c r="AC200" s="172"/>
      <c r="AD200" s="172"/>
      <c r="AE200" s="172"/>
      <c r="AF200" s="172"/>
      <c r="AG200" s="172"/>
      <c r="AH200" s="172"/>
    </row>
    <row r="201" spans="2:34" s="29" customFormat="1" ht="15">
      <c r="B201" s="172"/>
      <c r="C201" s="172" t="s">
        <v>378</v>
      </c>
      <c r="D201" s="172" t="s">
        <v>334</v>
      </c>
      <c r="E201" s="172" t="s">
        <v>1428</v>
      </c>
      <c r="F201" s="172" t="s">
        <v>69</v>
      </c>
      <c r="G201" s="172" t="s">
        <v>69</v>
      </c>
      <c r="H201" s="294" t="s">
        <v>1336</v>
      </c>
      <c r="I201" s="172" t="s">
        <v>95</v>
      </c>
      <c r="J201" s="278">
        <v>50928</v>
      </c>
      <c r="K201" s="172" t="s">
        <v>90</v>
      </c>
      <c r="L201" s="172" t="s">
        <v>90</v>
      </c>
      <c r="M201" s="172" t="s">
        <v>90</v>
      </c>
      <c r="N201" s="172"/>
      <c r="O201" s="172"/>
      <c r="P201" s="172"/>
      <c r="Q201" s="172"/>
      <c r="R201" s="172"/>
      <c r="S201" s="172"/>
      <c r="T201" s="172"/>
      <c r="U201" s="172"/>
      <c r="V201" s="172"/>
      <c r="W201" s="172"/>
      <c r="X201" s="172"/>
      <c r="Y201" s="172"/>
      <c r="Z201" s="172"/>
      <c r="AA201" s="172"/>
      <c r="AB201" s="172"/>
      <c r="AC201" s="172"/>
      <c r="AD201" s="172"/>
      <c r="AE201" s="172"/>
      <c r="AF201" s="172"/>
      <c r="AG201" s="172"/>
      <c r="AH201" s="172"/>
    </row>
    <row r="202" spans="2:34" s="29" customFormat="1" ht="15">
      <c r="B202" s="172"/>
      <c r="C202" s="172" t="s">
        <v>378</v>
      </c>
      <c r="D202" s="172" t="s">
        <v>334</v>
      </c>
      <c r="E202" s="172" t="s">
        <v>1428</v>
      </c>
      <c r="F202" s="172" t="s">
        <v>69</v>
      </c>
      <c r="G202" s="172" t="s">
        <v>69</v>
      </c>
      <c r="H202" s="294" t="s">
        <v>1349</v>
      </c>
      <c r="I202" s="172" t="s">
        <v>95</v>
      </c>
      <c r="J202" s="278">
        <v>29856</v>
      </c>
      <c r="K202" s="172" t="s">
        <v>90</v>
      </c>
      <c r="L202" s="172" t="s">
        <v>90</v>
      </c>
      <c r="M202" s="172" t="s">
        <v>90</v>
      </c>
      <c r="N202" s="172"/>
      <c r="O202" s="172"/>
      <c r="P202" s="172"/>
      <c r="Q202" s="172"/>
      <c r="R202" s="172"/>
      <c r="S202" s="172"/>
      <c r="T202" s="172"/>
      <c r="U202" s="172"/>
      <c r="V202" s="172"/>
      <c r="W202" s="172"/>
      <c r="X202" s="172"/>
      <c r="Y202" s="172"/>
      <c r="Z202" s="172"/>
      <c r="AA202" s="172"/>
      <c r="AB202" s="172"/>
      <c r="AC202" s="172"/>
      <c r="AD202" s="172"/>
      <c r="AE202" s="172"/>
      <c r="AF202" s="172"/>
      <c r="AG202" s="172"/>
      <c r="AH202" s="172"/>
    </row>
    <row r="203" spans="2:34" s="29" customFormat="1" ht="15">
      <c r="B203" s="172"/>
      <c r="C203" s="172" t="s">
        <v>378</v>
      </c>
      <c r="D203" s="172" t="s">
        <v>334</v>
      </c>
      <c r="E203" s="172" t="s">
        <v>1428</v>
      </c>
      <c r="F203" s="172" t="s">
        <v>69</v>
      </c>
      <c r="G203" s="172" t="s">
        <v>69</v>
      </c>
      <c r="H203" s="294" t="s">
        <v>1348</v>
      </c>
      <c r="I203" s="172" t="s">
        <v>95</v>
      </c>
      <c r="J203" s="278">
        <v>455722</v>
      </c>
      <c r="K203" s="172" t="s">
        <v>90</v>
      </c>
      <c r="L203" s="172" t="s">
        <v>90</v>
      </c>
      <c r="M203" s="172" t="s">
        <v>90</v>
      </c>
      <c r="N203" s="172"/>
      <c r="O203" s="172"/>
      <c r="P203" s="172"/>
      <c r="Q203" s="172"/>
      <c r="R203" s="172"/>
      <c r="S203" s="172"/>
      <c r="T203" s="172"/>
      <c r="U203" s="172"/>
      <c r="V203" s="172"/>
      <c r="W203" s="172"/>
      <c r="X203" s="172"/>
      <c r="Y203" s="172"/>
      <c r="Z203" s="172"/>
      <c r="AA203" s="172"/>
      <c r="AB203" s="172"/>
      <c r="AC203" s="172"/>
      <c r="AD203" s="172"/>
      <c r="AE203" s="172"/>
      <c r="AF203" s="172"/>
      <c r="AG203" s="172"/>
      <c r="AH203" s="172"/>
    </row>
    <row r="204" spans="2:34" s="29" customFormat="1" ht="15">
      <c r="B204" s="172"/>
      <c r="C204" s="172" t="s">
        <v>378</v>
      </c>
      <c r="D204" s="172" t="s">
        <v>334</v>
      </c>
      <c r="E204" s="172" t="s">
        <v>1428</v>
      </c>
      <c r="F204" s="172" t="s">
        <v>69</v>
      </c>
      <c r="G204" s="172" t="s">
        <v>69</v>
      </c>
      <c r="H204" s="294" t="s">
        <v>1346</v>
      </c>
      <c r="I204" s="172" t="s">
        <v>95</v>
      </c>
      <c r="J204" s="278">
        <v>661534</v>
      </c>
      <c r="K204" s="172" t="s">
        <v>90</v>
      </c>
      <c r="L204" s="172" t="s">
        <v>90</v>
      </c>
      <c r="M204" s="172" t="s">
        <v>90</v>
      </c>
      <c r="N204" s="172"/>
      <c r="O204" s="172"/>
      <c r="P204" s="172"/>
      <c r="Q204" s="172"/>
      <c r="R204" s="172"/>
      <c r="S204" s="172"/>
      <c r="T204" s="172"/>
      <c r="U204" s="172"/>
      <c r="V204" s="172"/>
      <c r="W204" s="172"/>
      <c r="X204" s="172"/>
      <c r="Y204" s="172"/>
      <c r="Z204" s="172"/>
      <c r="AA204" s="172"/>
      <c r="AB204" s="172"/>
      <c r="AC204" s="172"/>
      <c r="AD204" s="172"/>
      <c r="AE204" s="172"/>
      <c r="AF204" s="172"/>
      <c r="AG204" s="172"/>
      <c r="AH204" s="172"/>
    </row>
    <row r="205" spans="2:34" s="29" customFormat="1" ht="15">
      <c r="B205" s="172"/>
      <c r="C205" s="172" t="s">
        <v>378</v>
      </c>
      <c r="D205" s="172" t="s">
        <v>334</v>
      </c>
      <c r="E205" s="172" t="s">
        <v>1428</v>
      </c>
      <c r="F205" s="172" t="s">
        <v>69</v>
      </c>
      <c r="G205" s="172" t="s">
        <v>69</v>
      </c>
      <c r="H205" s="294" t="s">
        <v>1345</v>
      </c>
      <c r="I205" s="172" t="s">
        <v>95</v>
      </c>
      <c r="J205" s="278">
        <v>24112</v>
      </c>
      <c r="K205" s="172" t="s">
        <v>90</v>
      </c>
      <c r="L205" s="172" t="s">
        <v>90</v>
      </c>
      <c r="M205" s="172" t="s">
        <v>90</v>
      </c>
      <c r="N205" s="172"/>
      <c r="O205" s="172"/>
      <c r="P205" s="172"/>
      <c r="Q205" s="172"/>
      <c r="R205" s="172"/>
      <c r="S205" s="172"/>
      <c r="T205" s="172"/>
      <c r="U205" s="172"/>
      <c r="V205" s="172"/>
      <c r="W205" s="172"/>
      <c r="X205" s="172"/>
      <c r="Y205" s="172"/>
      <c r="Z205" s="172"/>
      <c r="AA205" s="172"/>
      <c r="AB205" s="172"/>
      <c r="AC205" s="172"/>
      <c r="AD205" s="172"/>
      <c r="AE205" s="172"/>
      <c r="AF205" s="172"/>
      <c r="AG205" s="172"/>
      <c r="AH205" s="172"/>
    </row>
    <row r="206" spans="2:34" s="29" customFormat="1" ht="15">
      <c r="B206" s="172"/>
      <c r="C206" s="172" t="s">
        <v>378</v>
      </c>
      <c r="D206" s="172" t="s">
        <v>334</v>
      </c>
      <c r="E206" s="172" t="s">
        <v>1428</v>
      </c>
      <c r="F206" s="172" t="s">
        <v>69</v>
      </c>
      <c r="G206" s="172" t="s">
        <v>69</v>
      </c>
      <c r="H206" s="294" t="s">
        <v>1342</v>
      </c>
      <c r="I206" s="172" t="s">
        <v>95</v>
      </c>
      <c r="J206" s="278">
        <v>881840</v>
      </c>
      <c r="K206" s="172" t="s">
        <v>90</v>
      </c>
      <c r="L206" s="172" t="s">
        <v>90</v>
      </c>
      <c r="M206" s="172" t="s">
        <v>90</v>
      </c>
      <c r="N206" s="172"/>
      <c r="O206" s="172"/>
      <c r="P206" s="172"/>
      <c r="Q206" s="172"/>
      <c r="R206" s="172"/>
      <c r="S206" s="172"/>
      <c r="T206" s="172"/>
      <c r="U206" s="172"/>
      <c r="V206" s="172"/>
      <c r="W206" s="172"/>
      <c r="X206" s="172"/>
      <c r="Y206" s="172"/>
      <c r="Z206" s="172"/>
      <c r="AA206" s="172"/>
      <c r="AB206" s="172"/>
      <c r="AC206" s="172"/>
      <c r="AD206" s="172"/>
      <c r="AE206" s="172"/>
      <c r="AF206" s="172"/>
      <c r="AG206" s="172"/>
      <c r="AH206" s="172"/>
    </row>
    <row r="207" spans="2:34" s="29" customFormat="1" ht="15">
      <c r="B207" s="172"/>
      <c r="C207" s="172" t="s">
        <v>378</v>
      </c>
      <c r="D207" s="172" t="s">
        <v>334</v>
      </c>
      <c r="E207" s="172" t="s">
        <v>1428</v>
      </c>
      <c r="F207" s="172" t="s">
        <v>69</v>
      </c>
      <c r="G207" s="172" t="s">
        <v>69</v>
      </c>
      <c r="H207" s="294" t="s">
        <v>1340</v>
      </c>
      <c r="I207" s="172" t="s">
        <v>95</v>
      </c>
      <c r="J207" s="278">
        <v>83510</v>
      </c>
      <c r="K207" s="172" t="s">
        <v>90</v>
      </c>
      <c r="L207" s="172" t="s">
        <v>90</v>
      </c>
      <c r="M207" s="172" t="s">
        <v>90</v>
      </c>
      <c r="N207" s="172"/>
      <c r="O207" s="172"/>
      <c r="P207" s="172"/>
      <c r="Q207" s="172"/>
      <c r="R207" s="172"/>
      <c r="S207" s="172"/>
      <c r="T207" s="172"/>
      <c r="U207" s="172"/>
      <c r="V207" s="172"/>
      <c r="W207" s="172"/>
      <c r="X207" s="172"/>
      <c r="Y207" s="172"/>
      <c r="Z207" s="172"/>
      <c r="AA207" s="172"/>
      <c r="AB207" s="172"/>
      <c r="AC207" s="172"/>
      <c r="AD207" s="172"/>
      <c r="AE207" s="172"/>
      <c r="AF207" s="172"/>
      <c r="AG207" s="172"/>
      <c r="AH207" s="172"/>
    </row>
    <row r="208" spans="2:34" s="29" customFormat="1" ht="15">
      <c r="B208" s="172"/>
      <c r="C208" s="172" t="s">
        <v>378</v>
      </c>
      <c r="D208" s="172" t="s">
        <v>334</v>
      </c>
      <c r="E208" s="172" t="s">
        <v>1428</v>
      </c>
      <c r="F208" s="172" t="s">
        <v>69</v>
      </c>
      <c r="G208" s="172" t="s">
        <v>69</v>
      </c>
      <c r="H208" s="294" t="s">
        <v>1341</v>
      </c>
      <c r="I208" s="172" t="s">
        <v>95</v>
      </c>
      <c r="J208" s="278">
        <v>165067</v>
      </c>
      <c r="K208" s="172" t="s">
        <v>90</v>
      </c>
      <c r="L208" s="172" t="s">
        <v>90</v>
      </c>
      <c r="M208" s="172" t="s">
        <v>90</v>
      </c>
      <c r="N208" s="172"/>
      <c r="O208" s="172"/>
      <c r="P208" s="172"/>
      <c r="Q208" s="172"/>
      <c r="R208" s="172"/>
      <c r="S208" s="172"/>
      <c r="T208" s="172"/>
      <c r="U208" s="172"/>
      <c r="V208" s="172"/>
      <c r="W208" s="172"/>
      <c r="X208" s="172"/>
      <c r="Y208" s="172"/>
      <c r="Z208" s="172"/>
      <c r="AA208" s="172"/>
      <c r="AB208" s="172"/>
      <c r="AC208" s="172"/>
      <c r="AD208" s="172"/>
      <c r="AE208" s="172"/>
      <c r="AF208" s="172"/>
      <c r="AG208" s="172"/>
      <c r="AH208" s="172"/>
    </row>
    <row r="209" spans="2:34" s="29" customFormat="1" ht="15">
      <c r="B209" s="172"/>
      <c r="C209" s="172" t="s">
        <v>378</v>
      </c>
      <c r="D209" s="172" t="s">
        <v>334</v>
      </c>
      <c r="E209" s="172" t="s">
        <v>1428</v>
      </c>
      <c r="F209" s="172" t="s">
        <v>69</v>
      </c>
      <c r="G209" s="172" t="s">
        <v>69</v>
      </c>
      <c r="H209" s="294" t="s">
        <v>1347</v>
      </c>
      <c r="I209" s="172" t="s">
        <v>95</v>
      </c>
      <c r="J209" s="278">
        <v>140852</v>
      </c>
      <c r="K209" s="172" t="s">
        <v>90</v>
      </c>
      <c r="L209" s="172" t="s">
        <v>90</v>
      </c>
      <c r="M209" s="172" t="s">
        <v>90</v>
      </c>
      <c r="N209" s="172"/>
      <c r="O209" s="172"/>
      <c r="P209" s="172"/>
      <c r="Q209" s="172"/>
      <c r="R209" s="172"/>
      <c r="S209" s="172"/>
      <c r="T209" s="172"/>
      <c r="U209" s="172"/>
      <c r="V209" s="172"/>
      <c r="W209" s="172"/>
      <c r="X209" s="172"/>
      <c r="Y209" s="172"/>
      <c r="Z209" s="172"/>
      <c r="AA209" s="172"/>
      <c r="AB209" s="172"/>
      <c r="AC209" s="172"/>
      <c r="AD209" s="172"/>
      <c r="AE209" s="172"/>
      <c r="AF209" s="172"/>
      <c r="AG209" s="172"/>
      <c r="AH209" s="172"/>
    </row>
    <row r="210" spans="2:34" s="29" customFormat="1" ht="15">
      <c r="B210" s="172"/>
      <c r="C210" s="172" t="s">
        <v>378</v>
      </c>
      <c r="D210" s="172" t="s">
        <v>334</v>
      </c>
      <c r="E210" s="172" t="s">
        <v>1428</v>
      </c>
      <c r="F210" s="172" t="s">
        <v>69</v>
      </c>
      <c r="G210" s="172" t="s">
        <v>69</v>
      </c>
      <c r="H210" s="294" t="s">
        <v>1350</v>
      </c>
      <c r="I210" s="172" t="s">
        <v>95</v>
      </c>
      <c r="J210" s="278">
        <v>284704</v>
      </c>
      <c r="K210" s="172" t="s">
        <v>90</v>
      </c>
      <c r="L210" s="172" t="s">
        <v>90</v>
      </c>
      <c r="M210" s="172" t="s">
        <v>90</v>
      </c>
      <c r="N210" s="172"/>
      <c r="O210" s="172"/>
      <c r="P210" s="172"/>
      <c r="Q210" s="172"/>
      <c r="R210" s="172"/>
      <c r="S210" s="172"/>
      <c r="T210" s="172"/>
      <c r="U210" s="172"/>
      <c r="V210" s="172"/>
      <c r="W210" s="172"/>
      <c r="X210" s="172"/>
      <c r="Y210" s="172"/>
      <c r="Z210" s="172"/>
      <c r="AA210" s="172"/>
      <c r="AB210" s="172"/>
      <c r="AC210" s="172"/>
      <c r="AD210" s="172"/>
      <c r="AE210" s="172"/>
      <c r="AF210" s="172"/>
      <c r="AG210" s="172"/>
      <c r="AH210" s="172"/>
    </row>
    <row r="211" spans="2:34" s="29" customFormat="1" ht="15">
      <c r="B211" s="172"/>
      <c r="C211" s="172" t="s">
        <v>378</v>
      </c>
      <c r="D211" s="172" t="s">
        <v>334</v>
      </c>
      <c r="E211" s="172" t="s">
        <v>1428</v>
      </c>
      <c r="F211" s="172" t="s">
        <v>69</v>
      </c>
      <c r="G211" s="172" t="s">
        <v>69</v>
      </c>
      <c r="H211" s="294" t="s">
        <v>1334</v>
      </c>
      <c r="I211" s="172" t="s">
        <v>95</v>
      </c>
      <c r="J211" s="278">
        <v>512771</v>
      </c>
      <c r="K211" s="172" t="s">
        <v>90</v>
      </c>
      <c r="L211" s="172" t="s">
        <v>90</v>
      </c>
      <c r="M211" s="172" t="s">
        <v>90</v>
      </c>
      <c r="N211" s="172"/>
      <c r="O211" s="172"/>
      <c r="P211" s="172"/>
      <c r="Q211" s="172"/>
      <c r="R211" s="172"/>
      <c r="S211" s="172"/>
      <c r="T211" s="172"/>
      <c r="U211" s="172"/>
      <c r="V211" s="172"/>
      <c r="W211" s="172"/>
      <c r="X211" s="172"/>
      <c r="Y211" s="172"/>
      <c r="Z211" s="172"/>
      <c r="AA211" s="172"/>
      <c r="AB211" s="172"/>
      <c r="AC211" s="172"/>
      <c r="AD211" s="172"/>
      <c r="AE211" s="172"/>
      <c r="AF211" s="172"/>
      <c r="AG211" s="172"/>
      <c r="AH211" s="172"/>
    </row>
    <row r="212" spans="2:34" s="29" customFormat="1" ht="15">
      <c r="B212" s="172"/>
      <c r="C212" s="172" t="s">
        <v>378</v>
      </c>
      <c r="D212" s="172" t="s">
        <v>334</v>
      </c>
      <c r="E212" s="172" t="s">
        <v>1428</v>
      </c>
      <c r="F212" s="172" t="s">
        <v>69</v>
      </c>
      <c r="G212" s="172" t="s">
        <v>69</v>
      </c>
      <c r="H212" s="294" t="s">
        <v>1348</v>
      </c>
      <c r="I212" s="172" t="s">
        <v>95</v>
      </c>
      <c r="J212" s="278">
        <v>152772</v>
      </c>
      <c r="K212" s="172" t="s">
        <v>90</v>
      </c>
      <c r="L212" s="172" t="s">
        <v>90</v>
      </c>
      <c r="M212" s="172" t="s">
        <v>90</v>
      </c>
      <c r="N212" s="172"/>
      <c r="O212" s="172"/>
      <c r="P212" s="172"/>
      <c r="Q212" s="172"/>
      <c r="R212" s="172"/>
      <c r="S212" s="172"/>
      <c r="T212" s="172"/>
      <c r="U212" s="172"/>
      <c r="V212" s="172"/>
      <c r="W212" s="172"/>
      <c r="X212" s="172"/>
      <c r="Y212" s="172"/>
      <c r="Z212" s="172"/>
      <c r="AA212" s="172"/>
      <c r="AB212" s="172"/>
      <c r="AC212" s="172"/>
      <c r="AD212" s="172"/>
      <c r="AE212" s="172"/>
      <c r="AF212" s="172"/>
      <c r="AG212" s="172"/>
      <c r="AH212" s="172"/>
    </row>
    <row r="213" spans="2:34" s="29" customFormat="1" ht="15">
      <c r="B213" s="172"/>
      <c r="C213" s="172" t="s">
        <v>378</v>
      </c>
      <c r="D213" s="172" t="s">
        <v>334</v>
      </c>
      <c r="E213" s="172" t="s">
        <v>1428</v>
      </c>
      <c r="F213" s="172" t="s">
        <v>69</v>
      </c>
      <c r="G213" s="172" t="s">
        <v>69</v>
      </c>
      <c r="H213" s="294" t="s">
        <v>1346</v>
      </c>
      <c r="I213" s="172" t="s">
        <v>95</v>
      </c>
      <c r="J213" s="278">
        <v>66204</v>
      </c>
      <c r="K213" s="172" t="s">
        <v>90</v>
      </c>
      <c r="L213" s="172" t="s">
        <v>90</v>
      </c>
      <c r="M213" s="172" t="s">
        <v>90</v>
      </c>
      <c r="N213" s="172"/>
      <c r="O213" s="172"/>
      <c r="P213" s="172"/>
      <c r="Q213" s="172"/>
      <c r="R213" s="172"/>
      <c r="S213" s="172"/>
      <c r="T213" s="172"/>
      <c r="U213" s="172"/>
      <c r="V213" s="172"/>
      <c r="W213" s="172"/>
      <c r="X213" s="172"/>
      <c r="Y213" s="172"/>
      <c r="Z213" s="172"/>
      <c r="AA213" s="172"/>
      <c r="AB213" s="172"/>
      <c r="AC213" s="172"/>
      <c r="AD213" s="172"/>
      <c r="AE213" s="172"/>
      <c r="AF213" s="172"/>
      <c r="AG213" s="172"/>
      <c r="AH213" s="172"/>
    </row>
    <row r="214" spans="2:34" s="29" customFormat="1" ht="15">
      <c r="B214" s="172"/>
      <c r="C214" s="172" t="s">
        <v>378</v>
      </c>
      <c r="D214" s="172" t="s">
        <v>334</v>
      </c>
      <c r="E214" s="172" t="s">
        <v>1428</v>
      </c>
      <c r="F214" s="172" t="s">
        <v>69</v>
      </c>
      <c r="G214" s="172" t="s">
        <v>69</v>
      </c>
      <c r="H214" s="294" t="s">
        <v>1345</v>
      </c>
      <c r="I214" s="172" t="s">
        <v>95</v>
      </c>
      <c r="J214" s="278">
        <v>66204</v>
      </c>
      <c r="K214" s="172" t="s">
        <v>90</v>
      </c>
      <c r="L214" s="172" t="s">
        <v>90</v>
      </c>
      <c r="M214" s="172" t="s">
        <v>90</v>
      </c>
      <c r="N214" s="172"/>
      <c r="O214" s="172"/>
      <c r="P214" s="172"/>
      <c r="Q214" s="172"/>
      <c r="R214" s="172"/>
      <c r="S214" s="172"/>
      <c r="T214" s="172"/>
      <c r="U214" s="172"/>
      <c r="V214" s="172"/>
      <c r="W214" s="172"/>
      <c r="X214" s="172"/>
      <c r="Y214" s="172"/>
      <c r="Z214" s="172"/>
      <c r="AA214" s="172"/>
      <c r="AB214" s="172"/>
      <c r="AC214" s="172"/>
      <c r="AD214" s="172"/>
      <c r="AE214" s="172"/>
      <c r="AF214" s="172"/>
      <c r="AG214" s="172"/>
      <c r="AH214" s="172"/>
    </row>
    <row r="215" spans="2:34" s="29" customFormat="1" ht="15">
      <c r="B215" s="172"/>
      <c r="C215" s="172" t="s">
        <v>378</v>
      </c>
      <c r="D215" s="172" t="s">
        <v>334</v>
      </c>
      <c r="E215" s="172" t="s">
        <v>1428</v>
      </c>
      <c r="F215" s="172" t="s">
        <v>69</v>
      </c>
      <c r="G215" s="172" t="s">
        <v>69</v>
      </c>
      <c r="H215" s="294" t="s">
        <v>1342</v>
      </c>
      <c r="I215" s="172" t="s">
        <v>95</v>
      </c>
      <c r="J215" s="278">
        <v>118660</v>
      </c>
      <c r="K215" s="172" t="s">
        <v>90</v>
      </c>
      <c r="L215" s="172" t="s">
        <v>90</v>
      </c>
      <c r="M215" s="172" t="s">
        <v>90</v>
      </c>
      <c r="N215" s="172"/>
      <c r="O215" s="172"/>
      <c r="P215" s="172"/>
      <c r="Q215" s="172"/>
      <c r="R215" s="172"/>
      <c r="S215" s="172"/>
      <c r="T215" s="172"/>
      <c r="U215" s="172"/>
      <c r="V215" s="172"/>
      <c r="W215" s="172"/>
      <c r="X215" s="172"/>
      <c r="Y215" s="172"/>
      <c r="Z215" s="172"/>
      <c r="AA215" s="172"/>
      <c r="AB215" s="172"/>
      <c r="AC215" s="172"/>
      <c r="AD215" s="172"/>
      <c r="AE215" s="172"/>
      <c r="AF215" s="172"/>
      <c r="AG215" s="172"/>
      <c r="AH215" s="172"/>
    </row>
    <row r="216" spans="2:34" s="29" customFormat="1" ht="15">
      <c r="B216" s="172"/>
      <c r="C216" s="172" t="s">
        <v>378</v>
      </c>
      <c r="D216" s="172" t="s">
        <v>334</v>
      </c>
      <c r="E216" s="172" t="s">
        <v>1428</v>
      </c>
      <c r="F216" s="172" t="s">
        <v>69</v>
      </c>
      <c r="G216" s="172" t="s">
        <v>69</v>
      </c>
      <c r="H216" s="294" t="s">
        <v>1340</v>
      </c>
      <c r="I216" s="172" t="s">
        <v>95</v>
      </c>
      <c r="J216" s="278">
        <v>72379</v>
      </c>
      <c r="K216" s="172" t="s">
        <v>90</v>
      </c>
      <c r="L216" s="172" t="s">
        <v>90</v>
      </c>
      <c r="M216" s="172" t="s">
        <v>90</v>
      </c>
      <c r="N216" s="172"/>
      <c r="O216" s="172"/>
      <c r="P216" s="172"/>
      <c r="Q216" s="172"/>
      <c r="R216" s="172"/>
      <c r="S216" s="172"/>
      <c r="T216" s="172"/>
      <c r="U216" s="172"/>
      <c r="V216" s="172"/>
      <c r="W216" s="172"/>
      <c r="X216" s="172"/>
      <c r="Y216" s="172"/>
      <c r="Z216" s="172"/>
      <c r="AA216" s="172"/>
      <c r="AB216" s="172"/>
      <c r="AC216" s="172"/>
      <c r="AD216" s="172"/>
      <c r="AE216" s="172"/>
      <c r="AF216" s="172"/>
      <c r="AG216" s="172"/>
      <c r="AH216" s="172"/>
    </row>
    <row r="217" spans="2:34" s="29" customFormat="1" ht="15">
      <c r="B217" s="172"/>
      <c r="C217" s="172" t="s">
        <v>378</v>
      </c>
      <c r="D217" s="172" t="s">
        <v>334</v>
      </c>
      <c r="E217" s="172" t="s">
        <v>1428</v>
      </c>
      <c r="F217" s="172" t="s">
        <v>69</v>
      </c>
      <c r="G217" s="172" t="s">
        <v>69</v>
      </c>
      <c r="H217" s="294" t="s">
        <v>1513</v>
      </c>
      <c r="I217" s="172" t="s">
        <v>95</v>
      </c>
      <c r="J217" s="278">
        <v>103008</v>
      </c>
      <c r="K217" s="172" t="s">
        <v>90</v>
      </c>
      <c r="L217" s="172" t="s">
        <v>90</v>
      </c>
      <c r="M217" s="172" t="s">
        <v>90</v>
      </c>
      <c r="N217" s="172"/>
      <c r="O217" s="172"/>
      <c r="P217" s="172"/>
      <c r="Q217" s="172"/>
      <c r="R217" s="172"/>
      <c r="S217" s="172"/>
      <c r="T217" s="172"/>
      <c r="U217" s="172"/>
      <c r="V217" s="172"/>
      <c r="W217" s="172"/>
      <c r="X217" s="172"/>
      <c r="Y217" s="172"/>
      <c r="Z217" s="172"/>
      <c r="AA217" s="172"/>
      <c r="AB217" s="172"/>
      <c r="AC217" s="172"/>
      <c r="AD217" s="172"/>
      <c r="AE217" s="172"/>
      <c r="AF217" s="172"/>
      <c r="AG217" s="172"/>
      <c r="AH217" s="172"/>
    </row>
    <row r="218" spans="2:34" s="29" customFormat="1" ht="15">
      <c r="B218" s="172"/>
      <c r="C218" s="172" t="s">
        <v>378</v>
      </c>
      <c r="D218" s="172" t="s">
        <v>334</v>
      </c>
      <c r="E218" s="172" t="s">
        <v>1428</v>
      </c>
      <c r="F218" s="172" t="s">
        <v>69</v>
      </c>
      <c r="G218" s="172" t="s">
        <v>69</v>
      </c>
      <c r="H218" s="294" t="s">
        <v>1347</v>
      </c>
      <c r="I218" s="172" t="s">
        <v>95</v>
      </c>
      <c r="J218" s="278">
        <v>66204</v>
      </c>
      <c r="K218" s="172" t="s">
        <v>90</v>
      </c>
      <c r="L218" s="172" t="s">
        <v>90</v>
      </c>
      <c r="M218" s="172" t="s">
        <v>90</v>
      </c>
      <c r="N218" s="172"/>
      <c r="O218" s="172"/>
      <c r="P218" s="172"/>
      <c r="Q218" s="172"/>
      <c r="R218" s="172"/>
      <c r="S218" s="172"/>
      <c r="T218" s="172"/>
      <c r="U218" s="172"/>
      <c r="V218" s="172"/>
      <c r="W218" s="172"/>
      <c r="X218" s="172"/>
      <c r="Y218" s="172"/>
      <c r="Z218" s="172"/>
      <c r="AA218" s="172"/>
      <c r="AB218" s="172"/>
      <c r="AC218" s="172"/>
      <c r="AD218" s="172"/>
      <c r="AE218" s="172"/>
      <c r="AF218" s="172"/>
      <c r="AG218" s="172"/>
      <c r="AH218" s="172"/>
    </row>
    <row r="219" spans="2:34" s="29" customFormat="1" ht="15">
      <c r="B219" s="172"/>
      <c r="C219" s="172" t="s">
        <v>378</v>
      </c>
      <c r="D219" s="172" t="s">
        <v>334</v>
      </c>
      <c r="E219" s="172" t="s">
        <v>1428</v>
      </c>
      <c r="F219" s="172" t="s">
        <v>69</v>
      </c>
      <c r="G219" s="172" t="s">
        <v>69</v>
      </c>
      <c r="H219" s="294" t="s">
        <v>1338</v>
      </c>
      <c r="I219" s="172" t="s">
        <v>95</v>
      </c>
      <c r="J219" s="278">
        <v>26030</v>
      </c>
      <c r="K219" s="172" t="s">
        <v>90</v>
      </c>
      <c r="L219" s="172" t="s">
        <v>90</v>
      </c>
      <c r="M219" s="172" t="s">
        <v>90</v>
      </c>
      <c r="N219" s="172"/>
      <c r="O219" s="172"/>
      <c r="P219" s="172"/>
      <c r="Q219" s="172"/>
      <c r="R219" s="172"/>
      <c r="S219" s="172"/>
      <c r="T219" s="172"/>
      <c r="U219" s="172"/>
      <c r="V219" s="172"/>
      <c r="W219" s="172"/>
      <c r="X219" s="172"/>
      <c r="Y219" s="172"/>
      <c r="Z219" s="172"/>
      <c r="AA219" s="172"/>
      <c r="AB219" s="172"/>
      <c r="AC219" s="172"/>
      <c r="AD219" s="172"/>
      <c r="AE219" s="172"/>
      <c r="AF219" s="172"/>
      <c r="AG219" s="172"/>
      <c r="AH219" s="172"/>
    </row>
    <row r="220" spans="2:34" s="29" customFormat="1" ht="15">
      <c r="B220" s="172"/>
      <c r="C220" s="172" t="s">
        <v>378</v>
      </c>
      <c r="D220" s="172" t="s">
        <v>334</v>
      </c>
      <c r="E220" s="172" t="s">
        <v>1428</v>
      </c>
      <c r="F220" s="172" t="s">
        <v>69</v>
      </c>
      <c r="G220" s="172" t="s">
        <v>69</v>
      </c>
      <c r="H220" s="294" t="s">
        <v>1350</v>
      </c>
      <c r="I220" s="172" t="s">
        <v>95</v>
      </c>
      <c r="J220" s="278">
        <v>90420</v>
      </c>
      <c r="K220" s="172" t="s">
        <v>90</v>
      </c>
      <c r="L220" s="172" t="s">
        <v>90</v>
      </c>
      <c r="M220" s="172" t="s">
        <v>90</v>
      </c>
      <c r="N220" s="172"/>
      <c r="O220" s="172"/>
      <c r="P220" s="172"/>
      <c r="Q220" s="172"/>
      <c r="R220" s="172"/>
      <c r="S220" s="172"/>
      <c r="T220" s="172"/>
      <c r="U220" s="172"/>
      <c r="V220" s="172"/>
      <c r="W220" s="172"/>
      <c r="X220" s="172"/>
      <c r="Y220" s="172"/>
      <c r="Z220" s="172"/>
      <c r="AA220" s="172"/>
      <c r="AB220" s="172"/>
      <c r="AC220" s="172"/>
      <c r="AD220" s="172"/>
      <c r="AE220" s="172"/>
      <c r="AF220" s="172"/>
      <c r="AG220" s="172"/>
      <c r="AH220" s="172"/>
    </row>
    <row r="221" spans="2:34" s="29" customFormat="1" ht="15">
      <c r="B221" s="172"/>
      <c r="C221" s="172" t="s">
        <v>378</v>
      </c>
      <c r="D221" s="172" t="s">
        <v>334</v>
      </c>
      <c r="E221" s="172" t="s">
        <v>1428</v>
      </c>
      <c r="F221" s="172" t="s">
        <v>69</v>
      </c>
      <c r="G221" s="172" t="s">
        <v>69</v>
      </c>
      <c r="H221" s="294" t="s">
        <v>1334</v>
      </c>
      <c r="I221" s="172" t="s">
        <v>95</v>
      </c>
      <c r="J221" s="278">
        <v>101844</v>
      </c>
      <c r="K221" s="172" t="s">
        <v>90</v>
      </c>
      <c r="L221" s="172" t="s">
        <v>90</v>
      </c>
      <c r="M221" s="172" t="s">
        <v>90</v>
      </c>
      <c r="N221" s="172"/>
      <c r="O221" s="172"/>
      <c r="P221" s="172"/>
      <c r="Q221" s="172"/>
      <c r="R221" s="172"/>
      <c r="S221" s="172"/>
      <c r="T221" s="172"/>
      <c r="U221" s="172"/>
      <c r="V221" s="172"/>
      <c r="W221" s="172"/>
      <c r="X221" s="172"/>
      <c r="Y221" s="172"/>
      <c r="Z221" s="172"/>
      <c r="AA221" s="172"/>
      <c r="AB221" s="172"/>
      <c r="AC221" s="172"/>
      <c r="AD221" s="172"/>
      <c r="AE221" s="172"/>
      <c r="AF221" s="172"/>
      <c r="AG221" s="172"/>
      <c r="AH221" s="172"/>
    </row>
    <row r="222" spans="2:34" s="29" customFormat="1" ht="15">
      <c r="B222" s="172"/>
      <c r="C222" s="172" t="s">
        <v>378</v>
      </c>
      <c r="D222" s="172" t="s">
        <v>334</v>
      </c>
      <c r="E222" s="172" t="s">
        <v>1428</v>
      </c>
      <c r="F222" s="172" t="s">
        <v>69</v>
      </c>
      <c r="G222" s="172" t="s">
        <v>69</v>
      </c>
      <c r="H222" s="294" t="s">
        <v>1348</v>
      </c>
      <c r="I222" s="172" t="s">
        <v>95</v>
      </c>
      <c r="J222" s="278">
        <v>152772</v>
      </c>
      <c r="K222" s="172" t="s">
        <v>90</v>
      </c>
      <c r="L222" s="172" t="s">
        <v>90</v>
      </c>
      <c r="M222" s="172" t="s">
        <v>90</v>
      </c>
      <c r="N222" s="172"/>
      <c r="O222" s="172"/>
      <c r="P222" s="172"/>
      <c r="Q222" s="172"/>
      <c r="R222" s="172"/>
      <c r="S222" s="172"/>
      <c r="T222" s="172"/>
      <c r="U222" s="172"/>
      <c r="V222" s="172"/>
      <c r="W222" s="172"/>
      <c r="X222" s="172"/>
      <c r="Y222" s="172"/>
      <c r="Z222" s="172"/>
      <c r="AA222" s="172"/>
      <c r="AB222" s="172"/>
      <c r="AC222" s="172"/>
      <c r="AD222" s="172"/>
      <c r="AE222" s="172"/>
      <c r="AF222" s="172"/>
      <c r="AG222" s="172"/>
      <c r="AH222" s="172"/>
    </row>
    <row r="223" spans="2:34" s="29" customFormat="1" ht="15">
      <c r="B223" s="172"/>
      <c r="C223" s="172" t="s">
        <v>378</v>
      </c>
      <c r="D223" s="172" t="s">
        <v>334</v>
      </c>
      <c r="E223" s="172" t="s">
        <v>1428</v>
      </c>
      <c r="F223" s="172" t="s">
        <v>69</v>
      </c>
      <c r="G223" s="172" t="s">
        <v>69</v>
      </c>
      <c r="H223" s="294" t="s">
        <v>1343</v>
      </c>
      <c r="I223" s="172" t="s">
        <v>95</v>
      </c>
      <c r="J223" s="278">
        <v>67320</v>
      </c>
      <c r="K223" s="172" t="s">
        <v>90</v>
      </c>
      <c r="L223" s="172" t="s">
        <v>90</v>
      </c>
      <c r="M223" s="172" t="s">
        <v>90</v>
      </c>
      <c r="N223" s="172"/>
      <c r="O223" s="172"/>
      <c r="P223" s="172"/>
      <c r="Q223" s="172"/>
      <c r="R223" s="172"/>
      <c r="S223" s="172"/>
      <c r="T223" s="172"/>
      <c r="U223" s="172"/>
      <c r="V223" s="172"/>
      <c r="W223" s="172"/>
      <c r="X223" s="172"/>
      <c r="Y223" s="172"/>
      <c r="Z223" s="172"/>
      <c r="AA223" s="172"/>
      <c r="AB223" s="172"/>
      <c r="AC223" s="172"/>
      <c r="AD223" s="172"/>
      <c r="AE223" s="172"/>
      <c r="AF223" s="172"/>
      <c r="AG223" s="172"/>
      <c r="AH223" s="172"/>
    </row>
    <row r="224" spans="2:34" s="29" customFormat="1" ht="15">
      <c r="B224" s="172"/>
      <c r="C224" s="172" t="s">
        <v>378</v>
      </c>
      <c r="D224" s="172" t="s">
        <v>334</v>
      </c>
      <c r="E224" s="172" t="s">
        <v>1428</v>
      </c>
      <c r="F224" s="172" t="s">
        <v>69</v>
      </c>
      <c r="G224" s="172" t="s">
        <v>69</v>
      </c>
      <c r="H224" s="294" t="s">
        <v>1344</v>
      </c>
      <c r="I224" s="172" t="s">
        <v>95</v>
      </c>
      <c r="J224" s="278">
        <v>67320</v>
      </c>
      <c r="K224" s="172" t="s">
        <v>90</v>
      </c>
      <c r="L224" s="172" t="s">
        <v>90</v>
      </c>
      <c r="M224" s="172" t="s">
        <v>90</v>
      </c>
      <c r="N224" s="172"/>
      <c r="O224" s="172"/>
      <c r="P224" s="172"/>
      <c r="Q224" s="172"/>
      <c r="R224" s="172"/>
      <c r="S224" s="172"/>
      <c r="T224" s="172"/>
      <c r="U224" s="172"/>
      <c r="V224" s="172"/>
      <c r="W224" s="172"/>
      <c r="X224" s="172"/>
      <c r="Y224" s="172"/>
      <c r="Z224" s="172"/>
      <c r="AA224" s="172"/>
      <c r="AB224" s="172"/>
      <c r="AC224" s="172"/>
      <c r="AD224" s="172"/>
      <c r="AE224" s="172"/>
      <c r="AF224" s="172"/>
      <c r="AG224" s="172"/>
      <c r="AH224" s="172"/>
    </row>
    <row r="225" spans="2:34" s="29" customFormat="1" ht="15">
      <c r="B225" s="172"/>
      <c r="C225" s="172" t="s">
        <v>378</v>
      </c>
      <c r="D225" s="172" t="s">
        <v>334</v>
      </c>
      <c r="E225" s="172" t="s">
        <v>1428</v>
      </c>
      <c r="F225" s="172" t="s">
        <v>69</v>
      </c>
      <c r="G225" s="172" t="s">
        <v>69</v>
      </c>
      <c r="H225" s="294" t="s">
        <v>1346</v>
      </c>
      <c r="I225" s="172" t="s">
        <v>95</v>
      </c>
      <c r="J225" s="278">
        <v>66204</v>
      </c>
      <c r="K225" s="172" t="s">
        <v>90</v>
      </c>
      <c r="L225" s="172" t="s">
        <v>90</v>
      </c>
      <c r="M225" s="172" t="s">
        <v>90</v>
      </c>
      <c r="N225" s="172"/>
      <c r="O225" s="172"/>
      <c r="P225" s="172"/>
      <c r="Q225" s="172"/>
      <c r="R225" s="172"/>
      <c r="S225" s="172"/>
      <c r="T225" s="172"/>
      <c r="U225" s="172"/>
      <c r="V225" s="172"/>
      <c r="W225" s="172"/>
      <c r="X225" s="172"/>
      <c r="Y225" s="172"/>
      <c r="Z225" s="172"/>
      <c r="AA225" s="172"/>
      <c r="AB225" s="172"/>
      <c r="AC225" s="172"/>
      <c r="AD225" s="172"/>
      <c r="AE225" s="172"/>
      <c r="AF225" s="172"/>
      <c r="AG225" s="172"/>
      <c r="AH225" s="172"/>
    </row>
    <row r="226" spans="2:34" s="29" customFormat="1" ht="15">
      <c r="B226" s="172"/>
      <c r="C226" s="172" t="s">
        <v>378</v>
      </c>
      <c r="D226" s="172" t="s">
        <v>334</v>
      </c>
      <c r="E226" s="172" t="s">
        <v>1428</v>
      </c>
      <c r="F226" s="172" t="s">
        <v>69</v>
      </c>
      <c r="G226" s="172" t="s">
        <v>69</v>
      </c>
      <c r="H226" s="294" t="s">
        <v>1345</v>
      </c>
      <c r="I226" s="172" t="s">
        <v>95</v>
      </c>
      <c r="J226" s="278">
        <v>66204</v>
      </c>
      <c r="K226" s="172" t="s">
        <v>90</v>
      </c>
      <c r="L226" s="172" t="s">
        <v>90</v>
      </c>
      <c r="M226" s="172" t="s">
        <v>90</v>
      </c>
      <c r="N226" s="172"/>
      <c r="O226" s="172"/>
      <c r="P226" s="172"/>
      <c r="Q226" s="172"/>
      <c r="R226" s="172"/>
      <c r="S226" s="172"/>
      <c r="T226" s="172"/>
      <c r="U226" s="172"/>
      <c r="V226" s="172"/>
      <c r="W226" s="172"/>
      <c r="X226" s="172"/>
      <c r="Y226" s="172"/>
      <c r="Z226" s="172"/>
      <c r="AA226" s="172"/>
      <c r="AB226" s="172"/>
      <c r="AC226" s="172"/>
      <c r="AD226" s="172"/>
      <c r="AE226" s="172"/>
      <c r="AF226" s="172"/>
      <c r="AG226" s="172"/>
      <c r="AH226" s="172"/>
    </row>
    <row r="227" spans="2:34" s="29" customFormat="1" ht="15">
      <c r="B227" s="172"/>
      <c r="C227" s="172" t="s">
        <v>378</v>
      </c>
      <c r="D227" s="172" t="s">
        <v>334</v>
      </c>
      <c r="E227" s="172" t="s">
        <v>1428</v>
      </c>
      <c r="F227" s="172" t="s">
        <v>69</v>
      </c>
      <c r="G227" s="172" t="s">
        <v>69</v>
      </c>
      <c r="H227" s="294" t="s">
        <v>1342</v>
      </c>
      <c r="I227" s="172" t="s">
        <v>95</v>
      </c>
      <c r="J227" s="278">
        <v>118660</v>
      </c>
      <c r="K227" s="172" t="s">
        <v>90</v>
      </c>
      <c r="L227" s="172" t="s">
        <v>90</v>
      </c>
      <c r="M227" s="172" t="s">
        <v>90</v>
      </c>
      <c r="N227" s="172"/>
      <c r="O227" s="172"/>
      <c r="P227" s="172"/>
      <c r="Q227" s="172"/>
      <c r="R227" s="172"/>
      <c r="S227" s="172"/>
      <c r="T227" s="172"/>
      <c r="U227" s="172"/>
      <c r="V227" s="172"/>
      <c r="W227" s="172"/>
      <c r="X227" s="172"/>
      <c r="Y227" s="172"/>
      <c r="Z227" s="172"/>
      <c r="AA227" s="172"/>
      <c r="AB227" s="172"/>
      <c r="AC227" s="172"/>
      <c r="AD227" s="172"/>
      <c r="AE227" s="172"/>
      <c r="AF227" s="172"/>
      <c r="AG227" s="172"/>
      <c r="AH227" s="172"/>
    </row>
    <row r="228" spans="2:34" s="29" customFormat="1" ht="15">
      <c r="B228" s="172"/>
      <c r="C228" s="172" t="s">
        <v>378</v>
      </c>
      <c r="D228" s="172" t="s">
        <v>334</v>
      </c>
      <c r="E228" s="172" t="s">
        <v>1428</v>
      </c>
      <c r="F228" s="172" t="s">
        <v>69</v>
      </c>
      <c r="G228" s="172" t="s">
        <v>69</v>
      </c>
      <c r="H228" s="294" t="s">
        <v>1340</v>
      </c>
      <c r="I228" s="172" t="s">
        <v>95</v>
      </c>
      <c r="J228" s="278">
        <v>168580</v>
      </c>
      <c r="K228" s="172" t="s">
        <v>90</v>
      </c>
      <c r="L228" s="172" t="s">
        <v>90</v>
      </c>
      <c r="M228" s="172" t="s">
        <v>90</v>
      </c>
      <c r="N228" s="172"/>
      <c r="O228" s="172"/>
      <c r="P228" s="172"/>
      <c r="Q228" s="172"/>
      <c r="R228" s="172"/>
      <c r="S228" s="172"/>
      <c r="T228" s="172"/>
      <c r="U228" s="172"/>
      <c r="V228" s="172"/>
      <c r="W228" s="172"/>
      <c r="X228" s="172"/>
      <c r="Y228" s="172"/>
      <c r="Z228" s="172"/>
      <c r="AA228" s="172"/>
      <c r="AB228" s="172"/>
      <c r="AC228" s="172"/>
      <c r="AD228" s="172"/>
      <c r="AE228" s="172"/>
      <c r="AF228" s="172"/>
      <c r="AG228" s="172"/>
      <c r="AH228" s="172"/>
    </row>
    <row r="229" spans="2:34" s="29" customFormat="1" ht="15">
      <c r="B229" s="172"/>
      <c r="C229" s="172" t="s">
        <v>378</v>
      </c>
      <c r="D229" s="172" t="s">
        <v>334</v>
      </c>
      <c r="E229" s="172" t="s">
        <v>1428</v>
      </c>
      <c r="F229" s="172" t="s">
        <v>69</v>
      </c>
      <c r="G229" s="172" t="s">
        <v>69</v>
      </c>
      <c r="H229" s="294" t="s">
        <v>1339</v>
      </c>
      <c r="I229" s="172" t="s">
        <v>95</v>
      </c>
      <c r="J229" s="278">
        <v>27036</v>
      </c>
      <c r="K229" s="172" t="s">
        <v>90</v>
      </c>
      <c r="L229" s="172" t="s">
        <v>90</v>
      </c>
      <c r="M229" s="172" t="s">
        <v>90</v>
      </c>
      <c r="N229" s="172"/>
      <c r="O229" s="172"/>
      <c r="P229" s="172"/>
      <c r="Q229" s="172"/>
      <c r="R229" s="172"/>
      <c r="S229" s="172"/>
      <c r="T229" s="172"/>
      <c r="U229" s="172"/>
      <c r="V229" s="172"/>
      <c r="W229" s="172"/>
      <c r="X229" s="172"/>
      <c r="Y229" s="172"/>
      <c r="Z229" s="172"/>
      <c r="AA229" s="172"/>
      <c r="AB229" s="172"/>
      <c r="AC229" s="172"/>
      <c r="AD229" s="172"/>
      <c r="AE229" s="172"/>
      <c r="AF229" s="172"/>
      <c r="AG229" s="172"/>
      <c r="AH229" s="172"/>
    </row>
    <row r="230" spans="2:34" s="29" customFormat="1" ht="15">
      <c r="B230" s="172"/>
      <c r="C230" s="172" t="s">
        <v>378</v>
      </c>
      <c r="D230" s="172" t="s">
        <v>334</v>
      </c>
      <c r="E230" s="172" t="s">
        <v>1428</v>
      </c>
      <c r="F230" s="172" t="s">
        <v>69</v>
      </c>
      <c r="G230" s="172" t="s">
        <v>69</v>
      </c>
      <c r="H230" s="294" t="s">
        <v>1337</v>
      </c>
      <c r="I230" s="172" t="s">
        <v>95</v>
      </c>
      <c r="J230" s="278">
        <v>105504</v>
      </c>
      <c r="K230" s="172" t="s">
        <v>90</v>
      </c>
      <c r="L230" s="172" t="s">
        <v>90</v>
      </c>
      <c r="M230" s="172" t="s">
        <v>90</v>
      </c>
      <c r="N230" s="172"/>
      <c r="O230" s="172"/>
      <c r="P230" s="172"/>
      <c r="Q230" s="172"/>
      <c r="R230" s="172"/>
      <c r="S230" s="172"/>
      <c r="T230" s="172"/>
      <c r="U230" s="172"/>
      <c r="V230" s="172"/>
      <c r="W230" s="172"/>
      <c r="X230" s="172"/>
      <c r="Y230" s="172"/>
      <c r="Z230" s="172"/>
      <c r="AA230" s="172"/>
      <c r="AB230" s="172"/>
      <c r="AC230" s="172"/>
      <c r="AD230" s="172"/>
      <c r="AE230" s="172"/>
      <c r="AF230" s="172"/>
      <c r="AG230" s="172"/>
      <c r="AH230" s="172"/>
    </row>
    <row r="231" spans="2:34" s="29" customFormat="1" ht="15">
      <c r="B231" s="172"/>
      <c r="C231" s="172" t="s">
        <v>378</v>
      </c>
      <c r="D231" s="172" t="s">
        <v>334</v>
      </c>
      <c r="E231" s="172" t="s">
        <v>1428</v>
      </c>
      <c r="F231" s="172" t="s">
        <v>69</v>
      </c>
      <c r="G231" s="172" t="s">
        <v>69</v>
      </c>
      <c r="H231" s="294" t="s">
        <v>1341</v>
      </c>
      <c r="I231" s="172" t="s">
        <v>95</v>
      </c>
      <c r="J231" s="278">
        <v>103008</v>
      </c>
      <c r="K231" s="172" t="s">
        <v>90</v>
      </c>
      <c r="L231" s="172" t="s">
        <v>90</v>
      </c>
      <c r="M231" s="172" t="s">
        <v>90</v>
      </c>
      <c r="N231" s="172"/>
      <c r="O231" s="172"/>
      <c r="P231" s="172"/>
      <c r="Q231" s="172"/>
      <c r="R231" s="172"/>
      <c r="S231" s="172"/>
      <c r="T231" s="172"/>
      <c r="U231" s="172"/>
      <c r="V231" s="172"/>
      <c r="W231" s="172"/>
      <c r="X231" s="172"/>
      <c r="Y231" s="172"/>
      <c r="Z231" s="172"/>
      <c r="AA231" s="172"/>
      <c r="AB231" s="172"/>
      <c r="AC231" s="172"/>
      <c r="AD231" s="172"/>
      <c r="AE231" s="172"/>
      <c r="AF231" s="172"/>
      <c r="AG231" s="172"/>
      <c r="AH231" s="172"/>
    </row>
    <row r="232" spans="2:34" s="29" customFormat="1" ht="15">
      <c r="B232" s="172"/>
      <c r="C232" s="172" t="s">
        <v>378</v>
      </c>
      <c r="D232" s="172" t="s">
        <v>334</v>
      </c>
      <c r="E232" s="172" t="s">
        <v>1428</v>
      </c>
      <c r="F232" s="172" t="s">
        <v>69</v>
      </c>
      <c r="G232" s="172" t="s">
        <v>69</v>
      </c>
      <c r="H232" s="294" t="s">
        <v>1347</v>
      </c>
      <c r="I232" s="172" t="s">
        <v>95</v>
      </c>
      <c r="J232" s="278">
        <v>66204</v>
      </c>
      <c r="K232" s="172" t="s">
        <v>90</v>
      </c>
      <c r="L232" s="172" t="s">
        <v>90</v>
      </c>
      <c r="M232" s="172" t="s">
        <v>90</v>
      </c>
      <c r="N232" s="172"/>
      <c r="O232" s="172"/>
      <c r="P232" s="172"/>
      <c r="Q232" s="172"/>
      <c r="R232" s="172"/>
      <c r="S232" s="172"/>
      <c r="T232" s="172"/>
      <c r="U232" s="172"/>
      <c r="V232" s="172"/>
      <c r="W232" s="172"/>
      <c r="X232" s="172"/>
      <c r="Y232" s="172"/>
      <c r="Z232" s="172"/>
      <c r="AA232" s="172"/>
      <c r="AB232" s="172"/>
      <c r="AC232" s="172"/>
      <c r="AD232" s="172"/>
      <c r="AE232" s="172"/>
      <c r="AF232" s="172"/>
      <c r="AG232" s="172"/>
      <c r="AH232" s="172"/>
    </row>
    <row r="233" spans="2:34" s="29" customFormat="1" ht="15">
      <c r="B233" s="172"/>
      <c r="C233" s="172" t="s">
        <v>378</v>
      </c>
      <c r="D233" s="172" t="s">
        <v>334</v>
      </c>
      <c r="E233" s="172" t="s">
        <v>1428</v>
      </c>
      <c r="F233" s="172" t="s">
        <v>69</v>
      </c>
      <c r="G233" s="172" t="s">
        <v>69</v>
      </c>
      <c r="H233" s="294" t="s">
        <v>1338</v>
      </c>
      <c r="I233" s="172" t="s">
        <v>95</v>
      </c>
      <c r="J233" s="278">
        <v>26030</v>
      </c>
      <c r="K233" s="172" t="s">
        <v>90</v>
      </c>
      <c r="L233" s="172" t="s">
        <v>90</v>
      </c>
      <c r="M233" s="172" t="s">
        <v>90</v>
      </c>
      <c r="N233" s="172"/>
      <c r="O233" s="172"/>
      <c r="P233" s="172"/>
      <c r="Q233" s="172"/>
      <c r="R233" s="172"/>
      <c r="S233" s="172"/>
      <c r="T233" s="172"/>
      <c r="U233" s="172"/>
      <c r="V233" s="172"/>
      <c r="W233" s="172"/>
      <c r="X233" s="172"/>
      <c r="Y233" s="172"/>
      <c r="Z233" s="172"/>
      <c r="AA233" s="172"/>
      <c r="AB233" s="172"/>
      <c r="AC233" s="172"/>
      <c r="AD233" s="172"/>
      <c r="AE233" s="172"/>
      <c r="AF233" s="172"/>
      <c r="AG233" s="172"/>
      <c r="AH233" s="172"/>
    </row>
    <row r="234" spans="2:34" s="29" customFormat="1" ht="15">
      <c r="B234" s="172"/>
      <c r="C234" s="172" t="s">
        <v>378</v>
      </c>
      <c r="D234" s="172" t="s">
        <v>334</v>
      </c>
      <c r="E234" s="172" t="s">
        <v>1428</v>
      </c>
      <c r="F234" s="172" t="s">
        <v>69</v>
      </c>
      <c r="G234" s="172" t="s">
        <v>69</v>
      </c>
      <c r="H234" s="294" t="s">
        <v>1336</v>
      </c>
      <c r="I234" s="172" t="s">
        <v>95</v>
      </c>
      <c r="J234" s="278">
        <v>50928</v>
      </c>
      <c r="K234" s="172" t="s">
        <v>90</v>
      </c>
      <c r="L234" s="172" t="s">
        <v>90</v>
      </c>
      <c r="M234" s="172" t="s">
        <v>90</v>
      </c>
      <c r="N234" s="172"/>
      <c r="O234" s="172"/>
      <c r="P234" s="172"/>
      <c r="Q234" s="172"/>
      <c r="R234" s="172"/>
      <c r="S234" s="172"/>
      <c r="T234" s="172"/>
      <c r="U234" s="172"/>
      <c r="V234" s="172"/>
      <c r="W234" s="172"/>
      <c r="X234" s="172"/>
      <c r="Y234" s="172"/>
      <c r="Z234" s="172"/>
      <c r="AA234" s="172"/>
      <c r="AB234" s="172"/>
      <c r="AC234" s="172"/>
      <c r="AD234" s="172"/>
      <c r="AE234" s="172"/>
      <c r="AF234" s="172"/>
      <c r="AG234" s="172"/>
      <c r="AH234" s="172"/>
    </row>
    <row r="235" spans="2:34" s="29" customFormat="1" ht="15">
      <c r="B235" s="172"/>
      <c r="C235" s="172" t="s">
        <v>378</v>
      </c>
      <c r="D235" s="172" t="s">
        <v>334</v>
      </c>
      <c r="E235" s="172" t="s">
        <v>1428</v>
      </c>
      <c r="F235" s="172" t="s">
        <v>69</v>
      </c>
      <c r="G235" s="172" t="s">
        <v>69</v>
      </c>
      <c r="H235" s="294" t="s">
        <v>1350</v>
      </c>
      <c r="I235" s="172" t="s">
        <v>95</v>
      </c>
      <c r="J235" s="278">
        <v>90420</v>
      </c>
      <c r="K235" s="172" t="s">
        <v>90</v>
      </c>
      <c r="L235" s="172" t="s">
        <v>90</v>
      </c>
      <c r="M235" s="172" t="s">
        <v>90</v>
      </c>
      <c r="N235" s="172"/>
      <c r="O235" s="172"/>
      <c r="P235" s="172"/>
      <c r="Q235" s="172"/>
      <c r="R235" s="172"/>
      <c r="S235" s="172"/>
      <c r="T235" s="172"/>
      <c r="U235" s="172"/>
      <c r="V235" s="172"/>
      <c r="W235" s="172"/>
      <c r="X235" s="172"/>
      <c r="Y235" s="172"/>
      <c r="Z235" s="172"/>
      <c r="AA235" s="172"/>
      <c r="AB235" s="172"/>
      <c r="AC235" s="172"/>
      <c r="AD235" s="172"/>
      <c r="AE235" s="172"/>
      <c r="AF235" s="172"/>
      <c r="AG235" s="172"/>
      <c r="AH235" s="172"/>
    </row>
    <row r="236" spans="2:34" s="29" customFormat="1" ht="15">
      <c r="B236" s="172"/>
      <c r="C236" s="172" t="s">
        <v>378</v>
      </c>
      <c r="D236" s="172" t="s">
        <v>334</v>
      </c>
      <c r="E236" s="172" t="s">
        <v>1428</v>
      </c>
      <c r="F236" s="172" t="s">
        <v>69</v>
      </c>
      <c r="G236" s="172" t="s">
        <v>69</v>
      </c>
      <c r="H236" s="294" t="s">
        <v>1349</v>
      </c>
      <c r="I236" s="172" t="s">
        <v>95</v>
      </c>
      <c r="J236" s="278">
        <v>29856</v>
      </c>
      <c r="K236" s="172" t="s">
        <v>90</v>
      </c>
      <c r="L236" s="172" t="s">
        <v>90</v>
      </c>
      <c r="M236" s="172" t="s">
        <v>90</v>
      </c>
      <c r="N236" s="172"/>
      <c r="O236" s="172"/>
      <c r="P236" s="172"/>
      <c r="Q236" s="172"/>
      <c r="R236" s="172"/>
      <c r="S236" s="172"/>
      <c r="T236" s="172"/>
      <c r="U236" s="172"/>
      <c r="V236" s="172"/>
      <c r="W236" s="172"/>
      <c r="X236" s="172"/>
      <c r="Y236" s="172"/>
      <c r="Z236" s="172"/>
      <c r="AA236" s="172"/>
      <c r="AB236" s="172"/>
      <c r="AC236" s="172"/>
      <c r="AD236" s="172"/>
      <c r="AE236" s="172"/>
      <c r="AF236" s="172"/>
      <c r="AG236" s="172"/>
      <c r="AH236" s="172"/>
    </row>
    <row r="237" spans="2:34" s="29" customFormat="1" ht="15">
      <c r="B237" s="172"/>
      <c r="C237" s="172" t="s">
        <v>378</v>
      </c>
      <c r="D237" s="172" t="s">
        <v>334</v>
      </c>
      <c r="E237" s="172" t="s">
        <v>1428</v>
      </c>
      <c r="F237" s="172" t="s">
        <v>69</v>
      </c>
      <c r="G237" s="172" t="s">
        <v>69</v>
      </c>
      <c r="H237" s="294" t="s">
        <v>1334</v>
      </c>
      <c r="I237" s="172" t="s">
        <v>95</v>
      </c>
      <c r="J237" s="278">
        <v>101844</v>
      </c>
      <c r="K237" s="172" t="s">
        <v>90</v>
      </c>
      <c r="L237" s="172" t="s">
        <v>90</v>
      </c>
      <c r="M237" s="172" t="s">
        <v>90</v>
      </c>
      <c r="N237" s="172"/>
      <c r="O237" s="172"/>
      <c r="P237" s="172"/>
      <c r="Q237" s="172"/>
      <c r="R237" s="172"/>
      <c r="S237" s="172"/>
      <c r="T237" s="172"/>
      <c r="U237" s="172"/>
      <c r="V237" s="172"/>
      <c r="W237" s="172"/>
      <c r="X237" s="172"/>
      <c r="Y237" s="172"/>
      <c r="Z237" s="172"/>
      <c r="AA237" s="172"/>
      <c r="AB237" s="172"/>
      <c r="AC237" s="172"/>
      <c r="AD237" s="172"/>
      <c r="AE237" s="172"/>
      <c r="AF237" s="172"/>
      <c r="AG237" s="172"/>
      <c r="AH237" s="172"/>
    </row>
    <row r="238" spans="2:34" s="29" customFormat="1" ht="15">
      <c r="B238" s="172"/>
      <c r="C238" s="172" t="s">
        <v>378</v>
      </c>
      <c r="D238" s="172" t="s">
        <v>334</v>
      </c>
      <c r="E238" s="172" t="s">
        <v>1428</v>
      </c>
      <c r="F238" s="172" t="s">
        <v>69</v>
      </c>
      <c r="G238" s="172" t="s">
        <v>69</v>
      </c>
      <c r="H238" s="294" t="s">
        <v>1351</v>
      </c>
      <c r="I238" s="172" t="s">
        <v>95</v>
      </c>
      <c r="J238" s="278">
        <v>419983</v>
      </c>
      <c r="K238" s="172" t="s">
        <v>90</v>
      </c>
      <c r="L238" s="172" t="s">
        <v>90</v>
      </c>
      <c r="M238" s="172" t="s">
        <v>90</v>
      </c>
      <c r="N238" s="172"/>
      <c r="O238" s="172"/>
      <c r="P238" s="172"/>
      <c r="Q238" s="172"/>
      <c r="R238" s="172"/>
      <c r="S238" s="172"/>
      <c r="T238" s="172"/>
      <c r="U238" s="172"/>
      <c r="V238" s="172"/>
      <c r="W238" s="172"/>
      <c r="X238" s="172"/>
      <c r="Y238" s="172"/>
      <c r="Z238" s="172"/>
      <c r="AA238" s="172"/>
      <c r="AB238" s="172"/>
      <c r="AC238" s="172"/>
      <c r="AD238" s="172"/>
      <c r="AE238" s="172"/>
      <c r="AF238" s="172"/>
      <c r="AG238" s="172"/>
      <c r="AH238" s="172"/>
    </row>
    <row r="239" spans="2:34" s="29" customFormat="1" ht="15">
      <c r="B239" s="172"/>
      <c r="C239" s="172" t="s">
        <v>378</v>
      </c>
      <c r="D239" s="172" t="s">
        <v>334</v>
      </c>
      <c r="E239" s="172" t="s">
        <v>1428</v>
      </c>
      <c r="F239" s="172" t="s">
        <v>69</v>
      </c>
      <c r="G239" s="172" t="s">
        <v>69</v>
      </c>
      <c r="H239" s="294" t="s">
        <v>1351</v>
      </c>
      <c r="I239" s="172" t="s">
        <v>95</v>
      </c>
      <c r="J239" s="278">
        <v>23500</v>
      </c>
      <c r="K239" s="172" t="s">
        <v>90</v>
      </c>
      <c r="L239" s="172" t="s">
        <v>90</v>
      </c>
      <c r="M239" s="172" t="s">
        <v>90</v>
      </c>
      <c r="N239" s="172"/>
      <c r="O239" s="172"/>
      <c r="P239" s="172"/>
      <c r="Q239" s="172"/>
      <c r="R239" s="172"/>
      <c r="S239" s="172"/>
      <c r="T239" s="172"/>
      <c r="U239" s="172"/>
      <c r="V239" s="172"/>
      <c r="W239" s="172"/>
      <c r="X239" s="172"/>
      <c r="Y239" s="172"/>
      <c r="Z239" s="172"/>
      <c r="AA239" s="172"/>
      <c r="AB239" s="172"/>
      <c r="AC239" s="172"/>
      <c r="AD239" s="172"/>
      <c r="AE239" s="172"/>
      <c r="AF239" s="172"/>
      <c r="AG239" s="172"/>
      <c r="AH239" s="172"/>
    </row>
    <row r="240" spans="2:34" s="29" customFormat="1" ht="15">
      <c r="B240" s="172"/>
      <c r="C240" s="172" t="s">
        <v>378</v>
      </c>
      <c r="D240" s="172" t="s">
        <v>334</v>
      </c>
      <c r="E240" s="172" t="s">
        <v>1428</v>
      </c>
      <c r="F240" s="172" t="s">
        <v>69</v>
      </c>
      <c r="G240" s="172" t="s">
        <v>69</v>
      </c>
      <c r="H240" s="294" t="s">
        <v>1351</v>
      </c>
      <c r="I240" s="172" t="s">
        <v>95</v>
      </c>
      <c r="J240" s="278">
        <v>23500</v>
      </c>
      <c r="K240" s="172" t="s">
        <v>90</v>
      </c>
      <c r="L240" s="172" t="s">
        <v>90</v>
      </c>
      <c r="M240" s="172" t="s">
        <v>90</v>
      </c>
      <c r="N240" s="172"/>
      <c r="O240" s="172"/>
      <c r="P240" s="172"/>
      <c r="Q240" s="172"/>
      <c r="R240" s="172"/>
      <c r="S240" s="172"/>
      <c r="T240" s="172"/>
      <c r="U240" s="172"/>
      <c r="V240" s="172"/>
      <c r="W240" s="172"/>
      <c r="X240" s="172"/>
      <c r="Y240" s="172"/>
      <c r="Z240" s="172"/>
      <c r="AA240" s="172"/>
      <c r="AB240" s="172"/>
      <c r="AC240" s="172"/>
      <c r="AD240" s="172"/>
      <c r="AE240" s="172"/>
      <c r="AF240" s="172"/>
      <c r="AG240" s="172"/>
      <c r="AH240" s="172"/>
    </row>
    <row r="241" spans="2:34" s="29" customFormat="1" ht="15">
      <c r="B241" s="172"/>
      <c r="C241" s="172" t="s">
        <v>378</v>
      </c>
      <c r="D241" s="172" t="s">
        <v>334</v>
      </c>
      <c r="E241" s="172" t="s">
        <v>1428</v>
      </c>
      <c r="F241" s="172" t="s">
        <v>69</v>
      </c>
      <c r="G241" s="172" t="s">
        <v>69</v>
      </c>
      <c r="H241" s="294" t="s">
        <v>1351</v>
      </c>
      <c r="I241" s="172" t="s">
        <v>95</v>
      </c>
      <c r="J241" s="278">
        <v>2292</v>
      </c>
      <c r="K241" s="172" t="s">
        <v>90</v>
      </c>
      <c r="L241" s="172" t="s">
        <v>90</v>
      </c>
      <c r="M241" s="172" t="s">
        <v>90</v>
      </c>
      <c r="N241" s="172"/>
      <c r="O241" s="172"/>
      <c r="P241" s="172"/>
      <c r="Q241" s="172"/>
      <c r="R241" s="172"/>
      <c r="S241" s="172"/>
      <c r="T241" s="172"/>
      <c r="U241" s="172"/>
      <c r="V241" s="172"/>
      <c r="W241" s="172"/>
      <c r="X241" s="172"/>
      <c r="Y241" s="172"/>
      <c r="Z241" s="172"/>
      <c r="AA241" s="172"/>
      <c r="AB241" s="172"/>
      <c r="AC241" s="172"/>
      <c r="AD241" s="172"/>
      <c r="AE241" s="172"/>
      <c r="AF241" s="172"/>
      <c r="AG241" s="172"/>
      <c r="AH241" s="172"/>
    </row>
    <row r="242" spans="2:34" s="29" customFormat="1" ht="15">
      <c r="B242" s="172"/>
      <c r="C242" s="172" t="s">
        <v>387</v>
      </c>
      <c r="D242" s="172" t="s">
        <v>334</v>
      </c>
      <c r="E242" s="172" t="s">
        <v>1428</v>
      </c>
      <c r="F242" s="172" t="s">
        <v>69</v>
      </c>
      <c r="G242" s="172" t="s">
        <v>69</v>
      </c>
      <c r="H242" s="294" t="s">
        <v>1353</v>
      </c>
      <c r="I242" s="172" t="s">
        <v>95</v>
      </c>
      <c r="J242" s="278">
        <v>2031596</v>
      </c>
      <c r="K242" s="172" t="s">
        <v>90</v>
      </c>
      <c r="L242" s="172" t="s">
        <v>90</v>
      </c>
      <c r="M242" s="172" t="s">
        <v>90</v>
      </c>
      <c r="N242" s="172"/>
      <c r="O242" s="172"/>
      <c r="P242" s="172"/>
      <c r="Q242" s="172"/>
      <c r="R242" s="172"/>
      <c r="S242" s="172"/>
      <c r="T242" s="172"/>
      <c r="U242" s="172"/>
      <c r="V242" s="172"/>
      <c r="W242" s="172"/>
      <c r="X242" s="172"/>
      <c r="Y242" s="172"/>
      <c r="Z242" s="172"/>
      <c r="AA242" s="172"/>
      <c r="AB242" s="172"/>
      <c r="AC242" s="172"/>
      <c r="AD242" s="172"/>
      <c r="AE242" s="172"/>
      <c r="AF242" s="172"/>
      <c r="AG242" s="172"/>
      <c r="AH242" s="172"/>
    </row>
    <row r="243" spans="2:34" s="29" customFormat="1" ht="15">
      <c r="B243" s="172"/>
      <c r="C243" s="172" t="s">
        <v>387</v>
      </c>
      <c r="D243" s="172" t="s">
        <v>334</v>
      </c>
      <c r="E243" s="172" t="s">
        <v>1428</v>
      </c>
      <c r="F243" s="172" t="s">
        <v>69</v>
      </c>
      <c r="G243" s="172" t="s">
        <v>69</v>
      </c>
      <c r="H243" s="294" t="s">
        <v>1353</v>
      </c>
      <c r="I243" s="172" t="s">
        <v>95</v>
      </c>
      <c r="J243" s="278">
        <v>151173</v>
      </c>
      <c r="K243" s="172" t="s">
        <v>90</v>
      </c>
      <c r="L243" s="172" t="s">
        <v>90</v>
      </c>
      <c r="M243" s="172" t="s">
        <v>90</v>
      </c>
      <c r="N243" s="172"/>
      <c r="O243" s="172"/>
      <c r="P243" s="172"/>
      <c r="Q243" s="172"/>
      <c r="R243" s="172"/>
      <c r="S243" s="172"/>
      <c r="T243" s="172"/>
      <c r="U243" s="172"/>
      <c r="V243" s="172"/>
      <c r="W243" s="172"/>
      <c r="X243" s="172"/>
      <c r="Y243" s="172"/>
      <c r="Z243" s="172"/>
      <c r="AA243" s="172"/>
      <c r="AB243" s="172"/>
      <c r="AC243" s="172"/>
      <c r="AD243" s="172"/>
      <c r="AE243" s="172"/>
      <c r="AF243" s="172"/>
      <c r="AG243" s="172"/>
      <c r="AH243" s="172"/>
    </row>
    <row r="244" spans="2:34" s="29" customFormat="1" ht="15">
      <c r="B244" s="172"/>
      <c r="C244" s="172" t="s">
        <v>397</v>
      </c>
      <c r="D244" s="172" t="s">
        <v>334</v>
      </c>
      <c r="E244" s="172" t="s">
        <v>1428</v>
      </c>
      <c r="F244" s="172" t="s">
        <v>69</v>
      </c>
      <c r="G244" s="172" t="s">
        <v>69</v>
      </c>
      <c r="H244" s="294" t="s">
        <v>1358</v>
      </c>
      <c r="I244" s="172" t="s">
        <v>95</v>
      </c>
      <c r="J244" s="278">
        <v>46680</v>
      </c>
      <c r="K244" s="172" t="s">
        <v>90</v>
      </c>
      <c r="L244" s="172" t="s">
        <v>90</v>
      </c>
      <c r="M244" s="172" t="s">
        <v>90</v>
      </c>
      <c r="N244" s="172"/>
      <c r="O244" s="172"/>
      <c r="P244" s="172"/>
      <c r="Q244" s="172"/>
      <c r="R244" s="172"/>
      <c r="S244" s="172"/>
      <c r="T244" s="172"/>
      <c r="U244" s="172"/>
      <c r="V244" s="172"/>
      <c r="W244" s="172"/>
      <c r="X244" s="172"/>
      <c r="Y244" s="172"/>
      <c r="Z244" s="172"/>
      <c r="AA244" s="172"/>
      <c r="AB244" s="172"/>
      <c r="AC244" s="172"/>
      <c r="AD244" s="172"/>
      <c r="AE244" s="172"/>
      <c r="AF244" s="172"/>
      <c r="AG244" s="172"/>
      <c r="AH244" s="172"/>
    </row>
    <row r="245" spans="2:34" s="29" customFormat="1" ht="15">
      <c r="B245" s="172"/>
      <c r="C245" s="172" t="s">
        <v>397</v>
      </c>
      <c r="D245" s="172" t="s">
        <v>334</v>
      </c>
      <c r="E245" s="172" t="s">
        <v>1428</v>
      </c>
      <c r="F245" s="172" t="s">
        <v>69</v>
      </c>
      <c r="G245" s="172" t="s">
        <v>69</v>
      </c>
      <c r="H245" s="294" t="s">
        <v>1355</v>
      </c>
      <c r="I245" s="172" t="s">
        <v>95</v>
      </c>
      <c r="J245" s="278">
        <v>77770</v>
      </c>
      <c r="K245" s="172" t="s">
        <v>90</v>
      </c>
      <c r="L245" s="172" t="s">
        <v>90</v>
      </c>
      <c r="M245" s="172" t="s">
        <v>90</v>
      </c>
      <c r="N245" s="172"/>
      <c r="O245" s="172"/>
      <c r="P245" s="172"/>
      <c r="Q245" s="172"/>
      <c r="R245" s="172"/>
      <c r="S245" s="172"/>
      <c r="T245" s="172"/>
      <c r="U245" s="172"/>
      <c r="V245" s="172"/>
      <c r="W245" s="172"/>
      <c r="X245" s="172"/>
      <c r="Y245" s="172"/>
      <c r="Z245" s="172"/>
      <c r="AA245" s="172"/>
      <c r="AB245" s="172"/>
      <c r="AC245" s="172"/>
      <c r="AD245" s="172"/>
      <c r="AE245" s="172"/>
      <c r="AF245" s="172"/>
      <c r="AG245" s="172"/>
      <c r="AH245" s="172"/>
    </row>
    <row r="246" spans="2:34" s="29" customFormat="1" ht="15">
      <c r="B246" s="172"/>
      <c r="C246" s="172" t="s">
        <v>397</v>
      </c>
      <c r="D246" s="172" t="s">
        <v>334</v>
      </c>
      <c r="E246" s="172" t="s">
        <v>1428</v>
      </c>
      <c r="F246" s="172" t="s">
        <v>69</v>
      </c>
      <c r="G246" s="172" t="s">
        <v>69</v>
      </c>
      <c r="H246" s="294" t="s">
        <v>1356</v>
      </c>
      <c r="I246" s="172" t="s">
        <v>95</v>
      </c>
      <c r="J246" s="278">
        <v>77770</v>
      </c>
      <c r="K246" s="172" t="s">
        <v>90</v>
      </c>
      <c r="L246" s="172" t="s">
        <v>90</v>
      </c>
      <c r="M246" s="172" t="s">
        <v>90</v>
      </c>
      <c r="N246" s="172"/>
      <c r="O246" s="172"/>
      <c r="P246" s="172"/>
      <c r="Q246" s="172"/>
      <c r="R246" s="172"/>
      <c r="S246" s="172"/>
      <c r="T246" s="172"/>
      <c r="U246" s="172"/>
      <c r="V246" s="172"/>
      <c r="W246" s="172"/>
      <c r="X246" s="172"/>
      <c r="Y246" s="172"/>
      <c r="Z246" s="172"/>
      <c r="AA246" s="172"/>
      <c r="AB246" s="172"/>
      <c r="AC246" s="172"/>
      <c r="AD246" s="172"/>
      <c r="AE246" s="172"/>
      <c r="AF246" s="172"/>
      <c r="AG246" s="172"/>
      <c r="AH246" s="172"/>
    </row>
    <row r="247" spans="2:34" s="29" customFormat="1" ht="15">
      <c r="B247" s="172"/>
      <c r="C247" s="172" t="s">
        <v>397</v>
      </c>
      <c r="D247" s="172" t="s">
        <v>334</v>
      </c>
      <c r="E247" s="172" t="s">
        <v>1428</v>
      </c>
      <c r="F247" s="172" t="s">
        <v>69</v>
      </c>
      <c r="G247" s="172" t="s">
        <v>69</v>
      </c>
      <c r="H247" s="294" t="s">
        <v>1357</v>
      </c>
      <c r="I247" s="172" t="s">
        <v>95</v>
      </c>
      <c r="J247" s="278">
        <v>95700</v>
      </c>
      <c r="K247" s="172" t="s">
        <v>90</v>
      </c>
      <c r="L247" s="172" t="s">
        <v>90</v>
      </c>
      <c r="M247" s="172" t="s">
        <v>90</v>
      </c>
      <c r="N247" s="172"/>
      <c r="O247" s="172"/>
      <c r="P247" s="172"/>
      <c r="Q247" s="172"/>
      <c r="R247" s="172"/>
      <c r="S247" s="172"/>
      <c r="T247" s="172"/>
      <c r="U247" s="172"/>
      <c r="V247" s="172"/>
      <c r="W247" s="172"/>
      <c r="X247" s="172"/>
      <c r="Y247" s="172"/>
      <c r="Z247" s="172"/>
      <c r="AA247" s="172"/>
      <c r="AB247" s="172"/>
      <c r="AC247" s="172"/>
      <c r="AD247" s="172"/>
      <c r="AE247" s="172"/>
      <c r="AF247" s="172"/>
      <c r="AG247" s="172"/>
      <c r="AH247" s="172"/>
    </row>
    <row r="248" spans="2:34" s="29" customFormat="1" ht="15">
      <c r="B248" s="172"/>
      <c r="C248" s="172" t="s">
        <v>397</v>
      </c>
      <c r="D248" s="172" t="s">
        <v>334</v>
      </c>
      <c r="E248" s="172" t="s">
        <v>1428</v>
      </c>
      <c r="F248" s="172" t="s">
        <v>69</v>
      </c>
      <c r="G248" s="172" t="s">
        <v>69</v>
      </c>
      <c r="H248" s="294" t="s">
        <v>1354</v>
      </c>
      <c r="I248" s="172" t="s">
        <v>95</v>
      </c>
      <c r="J248" s="278">
        <v>445730</v>
      </c>
      <c r="K248" s="172" t="s">
        <v>90</v>
      </c>
      <c r="L248" s="172" t="s">
        <v>90</v>
      </c>
      <c r="M248" s="172" t="s">
        <v>90</v>
      </c>
      <c r="N248" s="172"/>
      <c r="O248" s="172"/>
      <c r="P248" s="172"/>
      <c r="Q248" s="172"/>
      <c r="R248" s="172"/>
      <c r="S248" s="172"/>
      <c r="T248" s="172"/>
      <c r="U248" s="172"/>
      <c r="V248" s="172"/>
      <c r="W248" s="172"/>
      <c r="X248" s="172"/>
      <c r="Y248" s="172"/>
      <c r="Z248" s="172"/>
      <c r="AA248" s="172"/>
      <c r="AB248" s="172"/>
      <c r="AC248" s="172"/>
      <c r="AD248" s="172"/>
      <c r="AE248" s="172"/>
      <c r="AF248" s="172"/>
      <c r="AG248" s="172"/>
      <c r="AH248" s="172"/>
    </row>
    <row r="249" spans="2:34" s="29" customFormat="1" ht="15">
      <c r="B249" s="172"/>
      <c r="C249" s="172" t="s">
        <v>397</v>
      </c>
      <c r="D249" s="172" t="s">
        <v>334</v>
      </c>
      <c r="E249" s="172" t="s">
        <v>1428</v>
      </c>
      <c r="F249" s="172" t="s">
        <v>69</v>
      </c>
      <c r="G249" s="172" t="s">
        <v>69</v>
      </c>
      <c r="H249" s="294" t="s">
        <v>1356</v>
      </c>
      <c r="I249" s="172" t="s">
        <v>95</v>
      </c>
      <c r="J249" s="278">
        <v>14062</v>
      </c>
      <c r="K249" s="172" t="s">
        <v>90</v>
      </c>
      <c r="L249" s="172" t="s">
        <v>90</v>
      </c>
      <c r="M249" s="172" t="s">
        <v>90</v>
      </c>
      <c r="N249" s="172"/>
      <c r="O249" s="172"/>
      <c r="P249" s="172"/>
      <c r="Q249" s="172"/>
      <c r="R249" s="172"/>
      <c r="S249" s="172"/>
      <c r="T249" s="172"/>
      <c r="U249" s="172"/>
      <c r="V249" s="172"/>
      <c r="W249" s="172"/>
      <c r="X249" s="172"/>
      <c r="Y249" s="172"/>
      <c r="Z249" s="172"/>
      <c r="AA249" s="172"/>
      <c r="AB249" s="172"/>
      <c r="AC249" s="172"/>
      <c r="AD249" s="172"/>
      <c r="AE249" s="172"/>
      <c r="AF249" s="172"/>
      <c r="AG249" s="172"/>
      <c r="AH249" s="172"/>
    </row>
    <row r="250" spans="2:34" s="29" customFormat="1" ht="15">
      <c r="B250" s="172"/>
      <c r="C250" s="172" t="s">
        <v>397</v>
      </c>
      <c r="D250" s="172" t="s">
        <v>334</v>
      </c>
      <c r="E250" s="172" t="s">
        <v>1428</v>
      </c>
      <c r="F250" s="172" t="s">
        <v>69</v>
      </c>
      <c r="G250" s="172" t="s">
        <v>69</v>
      </c>
      <c r="H250" s="294" t="s">
        <v>1354</v>
      </c>
      <c r="I250" s="172" t="s">
        <v>95</v>
      </c>
      <c r="J250" s="278">
        <v>37339</v>
      </c>
      <c r="K250" s="172" t="s">
        <v>90</v>
      </c>
      <c r="L250" s="172" t="s">
        <v>90</v>
      </c>
      <c r="M250" s="172" t="s">
        <v>90</v>
      </c>
      <c r="N250" s="172"/>
      <c r="O250" s="172"/>
      <c r="P250" s="172"/>
      <c r="Q250" s="172"/>
      <c r="R250" s="172"/>
      <c r="S250" s="172"/>
      <c r="T250" s="172"/>
      <c r="U250" s="172"/>
      <c r="V250" s="172"/>
      <c r="W250" s="172"/>
      <c r="X250" s="172"/>
      <c r="Y250" s="172"/>
      <c r="Z250" s="172"/>
      <c r="AA250" s="172"/>
      <c r="AB250" s="172"/>
      <c r="AC250" s="172"/>
      <c r="AD250" s="172"/>
      <c r="AE250" s="172"/>
      <c r="AF250" s="172"/>
      <c r="AG250" s="172"/>
      <c r="AH250" s="172"/>
    </row>
    <row r="251" spans="2:34" s="29" customFormat="1" ht="15">
      <c r="B251" s="172"/>
      <c r="C251" s="172" t="s">
        <v>397</v>
      </c>
      <c r="D251" s="172" t="s">
        <v>334</v>
      </c>
      <c r="E251" s="172" t="s">
        <v>1428</v>
      </c>
      <c r="F251" s="172" t="s">
        <v>69</v>
      </c>
      <c r="G251" s="172" t="s">
        <v>69</v>
      </c>
      <c r="H251" s="294" t="s">
        <v>1355</v>
      </c>
      <c r="I251" s="172" t="s">
        <v>95</v>
      </c>
      <c r="J251" s="278">
        <v>238911</v>
      </c>
      <c r="K251" s="172" t="s">
        <v>90</v>
      </c>
      <c r="L251" s="172" t="s">
        <v>90</v>
      </c>
      <c r="M251" s="172" t="s">
        <v>90</v>
      </c>
      <c r="N251" s="172"/>
      <c r="O251" s="172"/>
      <c r="P251" s="172"/>
      <c r="Q251" s="172"/>
      <c r="R251" s="172"/>
      <c r="S251" s="172"/>
      <c r="T251" s="172"/>
      <c r="U251" s="172"/>
      <c r="V251" s="172"/>
      <c r="W251" s="172"/>
      <c r="X251" s="172"/>
      <c r="Y251" s="172"/>
      <c r="Z251" s="172"/>
      <c r="AA251" s="172"/>
      <c r="AB251" s="172"/>
      <c r="AC251" s="172"/>
      <c r="AD251" s="172"/>
      <c r="AE251" s="172"/>
      <c r="AF251" s="172"/>
      <c r="AG251" s="172"/>
      <c r="AH251" s="172"/>
    </row>
    <row r="252" spans="2:34" s="29" customFormat="1" ht="15">
      <c r="B252" s="172"/>
      <c r="C252" s="172" t="s">
        <v>397</v>
      </c>
      <c r="D252" s="172" t="s">
        <v>334</v>
      </c>
      <c r="E252" s="172" t="s">
        <v>1428</v>
      </c>
      <c r="F252" s="172" t="s">
        <v>69</v>
      </c>
      <c r="G252" s="172" t="s">
        <v>69</v>
      </c>
      <c r="H252" s="294" t="s">
        <v>1355</v>
      </c>
      <c r="I252" s="172" t="s">
        <v>95</v>
      </c>
      <c r="J252" s="278">
        <v>94010</v>
      </c>
      <c r="K252" s="172" t="s">
        <v>90</v>
      </c>
      <c r="L252" s="172" t="s">
        <v>90</v>
      </c>
      <c r="M252" s="172" t="s">
        <v>90</v>
      </c>
      <c r="N252" s="172"/>
      <c r="O252" s="172"/>
      <c r="P252" s="172"/>
      <c r="Q252" s="172"/>
      <c r="R252" s="172"/>
      <c r="S252" s="172"/>
      <c r="T252" s="172"/>
      <c r="U252" s="172"/>
      <c r="V252" s="172"/>
      <c r="W252" s="172"/>
      <c r="X252" s="172"/>
      <c r="Y252" s="172"/>
      <c r="Z252" s="172"/>
      <c r="AA252" s="172"/>
      <c r="AB252" s="172"/>
      <c r="AC252" s="172"/>
      <c r="AD252" s="172"/>
      <c r="AE252" s="172"/>
      <c r="AF252" s="172"/>
      <c r="AG252" s="172"/>
      <c r="AH252" s="172"/>
    </row>
    <row r="253" spans="2:34" s="29" customFormat="1" ht="15">
      <c r="B253" s="172"/>
      <c r="C253" s="172" t="s">
        <v>397</v>
      </c>
      <c r="D253" s="172" t="s">
        <v>334</v>
      </c>
      <c r="E253" s="172" t="s">
        <v>1428</v>
      </c>
      <c r="F253" s="172" t="s">
        <v>69</v>
      </c>
      <c r="G253" s="172" t="s">
        <v>69</v>
      </c>
      <c r="H253" s="294" t="s">
        <v>1358</v>
      </c>
      <c r="I253" s="172" t="s">
        <v>95</v>
      </c>
      <c r="J253" s="278">
        <v>56890</v>
      </c>
      <c r="K253" s="172" t="s">
        <v>90</v>
      </c>
      <c r="L253" s="172" t="s">
        <v>90</v>
      </c>
      <c r="M253" s="172" t="s">
        <v>90</v>
      </c>
      <c r="N253" s="172"/>
      <c r="O253" s="172"/>
      <c r="P253" s="172"/>
      <c r="Q253" s="172"/>
      <c r="R253" s="172"/>
      <c r="S253" s="172"/>
      <c r="T253" s="172"/>
      <c r="U253" s="172"/>
      <c r="V253" s="172"/>
      <c r="W253" s="172"/>
      <c r="X253" s="172"/>
      <c r="Y253" s="172"/>
      <c r="Z253" s="172"/>
      <c r="AA253" s="172"/>
      <c r="AB253" s="172"/>
      <c r="AC253" s="172"/>
      <c r="AD253" s="172"/>
      <c r="AE253" s="172"/>
      <c r="AF253" s="172"/>
      <c r="AG253" s="172"/>
      <c r="AH253" s="172"/>
    </row>
    <row r="254" spans="2:34" s="29" customFormat="1" ht="15">
      <c r="B254" s="172"/>
      <c r="C254" s="172" t="s">
        <v>397</v>
      </c>
      <c r="D254" s="172" t="s">
        <v>334</v>
      </c>
      <c r="E254" s="172" t="s">
        <v>1428</v>
      </c>
      <c r="F254" s="172" t="s">
        <v>69</v>
      </c>
      <c r="G254" s="172" t="s">
        <v>69</v>
      </c>
      <c r="H254" s="294" t="s">
        <v>1357</v>
      </c>
      <c r="I254" s="172" t="s">
        <v>95</v>
      </c>
      <c r="J254" s="278">
        <v>116700</v>
      </c>
      <c r="K254" s="172" t="s">
        <v>90</v>
      </c>
      <c r="L254" s="172" t="s">
        <v>90</v>
      </c>
      <c r="M254" s="172" t="s">
        <v>90</v>
      </c>
      <c r="N254" s="172"/>
      <c r="O254" s="172"/>
      <c r="P254" s="172"/>
      <c r="Q254" s="172"/>
      <c r="R254" s="172"/>
      <c r="S254" s="172"/>
      <c r="T254" s="172"/>
      <c r="U254" s="172"/>
      <c r="V254" s="172"/>
      <c r="W254" s="172"/>
      <c r="X254" s="172"/>
      <c r="Y254" s="172"/>
      <c r="Z254" s="172"/>
      <c r="AA254" s="172"/>
      <c r="AB254" s="172"/>
      <c r="AC254" s="172"/>
      <c r="AD254" s="172"/>
      <c r="AE254" s="172"/>
      <c r="AF254" s="172"/>
      <c r="AG254" s="172"/>
      <c r="AH254" s="172"/>
    </row>
    <row r="255" spans="2:34" s="29" customFormat="1" ht="15">
      <c r="B255" s="172"/>
      <c r="C255" s="172" t="s">
        <v>397</v>
      </c>
      <c r="D255" s="172" t="s">
        <v>334</v>
      </c>
      <c r="E255" s="172" t="s">
        <v>1428</v>
      </c>
      <c r="F255" s="172" t="s">
        <v>69</v>
      </c>
      <c r="G255" s="172" t="s">
        <v>69</v>
      </c>
      <c r="H255" s="294" t="s">
        <v>1354</v>
      </c>
      <c r="I255" s="172" t="s">
        <v>95</v>
      </c>
      <c r="J255" s="278">
        <v>541800</v>
      </c>
      <c r="K255" s="172" t="s">
        <v>90</v>
      </c>
      <c r="L255" s="172" t="s">
        <v>90</v>
      </c>
      <c r="M255" s="172" t="s">
        <v>90</v>
      </c>
      <c r="N255" s="172"/>
      <c r="O255" s="172"/>
      <c r="P255" s="172"/>
      <c r="Q255" s="172"/>
      <c r="R255" s="172"/>
      <c r="S255" s="172"/>
      <c r="T255" s="172"/>
      <c r="U255" s="172"/>
      <c r="V255" s="172"/>
      <c r="W255" s="172"/>
      <c r="X255" s="172"/>
      <c r="Y255" s="172"/>
      <c r="Z255" s="172"/>
      <c r="AA255" s="172"/>
      <c r="AB255" s="172"/>
      <c r="AC255" s="172"/>
      <c r="AD255" s="172"/>
      <c r="AE255" s="172"/>
      <c r="AF255" s="172"/>
      <c r="AG255" s="172"/>
      <c r="AH255" s="172"/>
    </row>
    <row r="256" spans="2:34" s="29" customFormat="1" ht="15">
      <c r="B256" s="172"/>
      <c r="C256" s="172" t="s">
        <v>397</v>
      </c>
      <c r="D256" s="172" t="s">
        <v>334</v>
      </c>
      <c r="E256" s="172" t="s">
        <v>1428</v>
      </c>
      <c r="F256" s="172" t="s">
        <v>69</v>
      </c>
      <c r="G256" s="172" t="s">
        <v>69</v>
      </c>
      <c r="H256" s="294" t="s">
        <v>1356</v>
      </c>
      <c r="I256" s="172" t="s">
        <v>95</v>
      </c>
      <c r="J256" s="278">
        <v>94010</v>
      </c>
      <c r="K256" s="172" t="s">
        <v>90</v>
      </c>
      <c r="L256" s="172" t="s">
        <v>90</v>
      </c>
      <c r="M256" s="172" t="s">
        <v>90</v>
      </c>
      <c r="N256" s="172"/>
      <c r="O256" s="172"/>
      <c r="P256" s="172"/>
      <c r="Q256" s="172"/>
      <c r="R256" s="172"/>
      <c r="S256" s="172"/>
      <c r="T256" s="172"/>
      <c r="U256" s="172"/>
      <c r="V256" s="172"/>
      <c r="W256" s="172"/>
      <c r="X256" s="172"/>
      <c r="Y256" s="172"/>
      <c r="Z256" s="172"/>
      <c r="AA256" s="172"/>
      <c r="AB256" s="172"/>
      <c r="AC256" s="172"/>
      <c r="AD256" s="172"/>
      <c r="AE256" s="172"/>
      <c r="AF256" s="172"/>
      <c r="AG256" s="172"/>
      <c r="AH256" s="172"/>
    </row>
    <row r="257" spans="2:34" s="29" customFormat="1" ht="15">
      <c r="B257" s="172"/>
      <c r="C257" s="172" t="s">
        <v>397</v>
      </c>
      <c r="D257" s="172" t="s">
        <v>334</v>
      </c>
      <c r="E257" s="172" t="s">
        <v>1428</v>
      </c>
      <c r="F257" s="172" t="s">
        <v>69</v>
      </c>
      <c r="G257" s="172" t="s">
        <v>69</v>
      </c>
      <c r="H257" s="294" t="s">
        <v>1356</v>
      </c>
      <c r="I257" s="172" t="s">
        <v>95</v>
      </c>
      <c r="J257" s="278">
        <v>95719</v>
      </c>
      <c r="K257" s="172" t="s">
        <v>90</v>
      </c>
      <c r="L257" s="172" t="s">
        <v>90</v>
      </c>
      <c r="M257" s="172" t="s">
        <v>90</v>
      </c>
      <c r="N257" s="172"/>
      <c r="O257" s="172"/>
      <c r="P257" s="172"/>
      <c r="Q257" s="172"/>
      <c r="R257" s="172"/>
      <c r="S257" s="172"/>
      <c r="T257" s="172"/>
      <c r="U257" s="172"/>
      <c r="V257" s="172"/>
      <c r="W257" s="172"/>
      <c r="X257" s="172"/>
      <c r="Y257" s="172"/>
      <c r="Z257" s="172"/>
      <c r="AA257" s="172"/>
      <c r="AB257" s="172"/>
      <c r="AC257" s="172"/>
      <c r="AD257" s="172"/>
      <c r="AE257" s="172"/>
      <c r="AF257" s="172"/>
      <c r="AG257" s="172"/>
      <c r="AH257" s="172"/>
    </row>
    <row r="258" spans="2:34" s="29" customFormat="1" ht="15">
      <c r="B258" s="172"/>
      <c r="C258" s="172" t="s">
        <v>397</v>
      </c>
      <c r="D258" s="172" t="s">
        <v>334</v>
      </c>
      <c r="E258" s="172" t="s">
        <v>1428</v>
      </c>
      <c r="F258" s="172" t="s">
        <v>69</v>
      </c>
      <c r="G258" s="172" t="s">
        <v>69</v>
      </c>
      <c r="H258" s="294" t="s">
        <v>1355</v>
      </c>
      <c r="I258" s="172" t="s">
        <v>95</v>
      </c>
      <c r="J258" s="278">
        <v>92803</v>
      </c>
      <c r="K258" s="172" t="s">
        <v>90</v>
      </c>
      <c r="L258" s="172" t="s">
        <v>90</v>
      </c>
      <c r="M258" s="172" t="s">
        <v>90</v>
      </c>
      <c r="N258" s="172"/>
      <c r="O258" s="172"/>
      <c r="P258" s="172"/>
      <c r="Q258" s="172"/>
      <c r="R258" s="172"/>
      <c r="S258" s="172"/>
      <c r="T258" s="172"/>
      <c r="U258" s="172"/>
      <c r="V258" s="172"/>
      <c r="W258" s="172"/>
      <c r="X258" s="172"/>
      <c r="Y258" s="172"/>
      <c r="Z258" s="172"/>
      <c r="AA258" s="172"/>
      <c r="AB258" s="172"/>
      <c r="AC258" s="172"/>
      <c r="AD258" s="172"/>
      <c r="AE258" s="172"/>
      <c r="AF258" s="172"/>
      <c r="AG258" s="172"/>
      <c r="AH258" s="172"/>
    </row>
    <row r="259" spans="2:34" s="29" customFormat="1" ht="15">
      <c r="B259" s="172"/>
      <c r="C259" s="172" t="s">
        <v>397</v>
      </c>
      <c r="D259" s="172" t="s">
        <v>334</v>
      </c>
      <c r="E259" s="172" t="s">
        <v>1428</v>
      </c>
      <c r="F259" s="172" t="s">
        <v>69</v>
      </c>
      <c r="G259" s="172" t="s">
        <v>69</v>
      </c>
      <c r="H259" s="294" t="s">
        <v>1357</v>
      </c>
      <c r="I259" s="172" t="s">
        <v>95</v>
      </c>
      <c r="J259" s="278">
        <v>2893</v>
      </c>
      <c r="K259" s="172" t="s">
        <v>90</v>
      </c>
      <c r="L259" s="172" t="s">
        <v>90</v>
      </c>
      <c r="M259" s="172" t="s">
        <v>90</v>
      </c>
      <c r="N259" s="172"/>
      <c r="O259" s="172"/>
      <c r="P259" s="172"/>
      <c r="Q259" s="172"/>
      <c r="R259" s="172"/>
      <c r="S259" s="172"/>
      <c r="T259" s="172"/>
      <c r="U259" s="172"/>
      <c r="V259" s="172"/>
      <c r="W259" s="172"/>
      <c r="X259" s="172"/>
      <c r="Y259" s="172"/>
      <c r="Z259" s="172"/>
      <c r="AA259" s="172"/>
      <c r="AB259" s="172"/>
      <c r="AC259" s="172"/>
      <c r="AD259" s="172"/>
      <c r="AE259" s="172"/>
      <c r="AF259" s="172"/>
      <c r="AG259" s="172"/>
      <c r="AH259" s="172"/>
    </row>
    <row r="260" spans="2:34" s="29" customFormat="1" ht="15">
      <c r="B260" s="172"/>
      <c r="C260" s="172" t="s">
        <v>397</v>
      </c>
      <c r="D260" s="172" t="s">
        <v>334</v>
      </c>
      <c r="E260" s="172" t="s">
        <v>1428</v>
      </c>
      <c r="F260" s="172" t="s">
        <v>69</v>
      </c>
      <c r="G260" s="172" t="s">
        <v>69</v>
      </c>
      <c r="H260" s="294" t="s">
        <v>1354</v>
      </c>
      <c r="I260" s="172" t="s">
        <v>95</v>
      </c>
      <c r="J260" s="278">
        <v>358264</v>
      </c>
      <c r="K260" s="172" t="s">
        <v>90</v>
      </c>
      <c r="L260" s="172" t="s">
        <v>90</v>
      </c>
      <c r="M260" s="172" t="s">
        <v>90</v>
      </c>
      <c r="N260" s="172"/>
      <c r="O260" s="172"/>
      <c r="P260" s="172"/>
      <c r="Q260" s="172"/>
      <c r="R260" s="172"/>
      <c r="S260" s="172"/>
      <c r="T260" s="172"/>
      <c r="U260" s="172"/>
      <c r="V260" s="172"/>
      <c r="W260" s="172"/>
      <c r="X260" s="172"/>
      <c r="Y260" s="172"/>
      <c r="Z260" s="172"/>
      <c r="AA260" s="172"/>
      <c r="AB260" s="172"/>
      <c r="AC260" s="172"/>
      <c r="AD260" s="172"/>
      <c r="AE260" s="172"/>
      <c r="AF260" s="172"/>
      <c r="AG260" s="172"/>
      <c r="AH260" s="172"/>
    </row>
    <row r="261" spans="2:34" s="29" customFormat="1" ht="15">
      <c r="B261" s="172"/>
      <c r="C261" s="172" t="s">
        <v>411</v>
      </c>
      <c r="D261" s="172" t="s">
        <v>334</v>
      </c>
      <c r="E261" s="172" t="s">
        <v>1428</v>
      </c>
      <c r="F261" s="172" t="s">
        <v>69</v>
      </c>
      <c r="G261" s="172" t="s">
        <v>69</v>
      </c>
      <c r="H261" s="294">
        <v>106</v>
      </c>
      <c r="I261" s="172" t="s">
        <v>95</v>
      </c>
      <c r="J261" s="278">
        <v>548388</v>
      </c>
      <c r="K261" s="172" t="s">
        <v>90</v>
      </c>
      <c r="L261" s="172" t="s">
        <v>90</v>
      </c>
      <c r="M261" s="172" t="s">
        <v>90</v>
      </c>
      <c r="N261" s="172"/>
      <c r="O261" s="172"/>
      <c r="P261" s="172"/>
      <c r="Q261" s="172"/>
      <c r="R261" s="172"/>
      <c r="S261" s="172"/>
      <c r="T261" s="172"/>
      <c r="U261" s="172"/>
      <c r="V261" s="172"/>
      <c r="W261" s="172"/>
      <c r="X261" s="172"/>
      <c r="Y261" s="172"/>
      <c r="Z261" s="172"/>
      <c r="AA261" s="172"/>
      <c r="AB261" s="172"/>
      <c r="AC261" s="172"/>
      <c r="AD261" s="172"/>
      <c r="AE261" s="172"/>
      <c r="AF261" s="172"/>
      <c r="AG261" s="172"/>
      <c r="AH261" s="172"/>
    </row>
    <row r="262" spans="2:34" s="29" customFormat="1" ht="15">
      <c r="B262" s="172"/>
      <c r="C262" s="172" t="s">
        <v>411</v>
      </c>
      <c r="D262" s="172" t="s">
        <v>334</v>
      </c>
      <c r="E262" s="172" t="s">
        <v>1428</v>
      </c>
      <c r="F262" s="172" t="s">
        <v>69</v>
      </c>
      <c r="G262" s="172" t="s">
        <v>69</v>
      </c>
      <c r="H262" s="294">
        <v>106</v>
      </c>
      <c r="I262" s="172" t="s">
        <v>95</v>
      </c>
      <c r="J262" s="278">
        <v>305544</v>
      </c>
      <c r="K262" s="172" t="s">
        <v>90</v>
      </c>
      <c r="L262" s="172" t="s">
        <v>90</v>
      </c>
      <c r="M262" s="172" t="s">
        <v>90</v>
      </c>
      <c r="N262" s="172"/>
      <c r="O262" s="172"/>
      <c r="P262" s="172"/>
      <c r="Q262" s="172"/>
      <c r="R262" s="172"/>
      <c r="S262" s="172"/>
      <c r="T262" s="172"/>
      <c r="U262" s="172"/>
      <c r="V262" s="172"/>
      <c r="W262" s="172"/>
      <c r="X262" s="172"/>
      <c r="Y262" s="172"/>
      <c r="Z262" s="172"/>
      <c r="AA262" s="172"/>
      <c r="AB262" s="172"/>
      <c r="AC262" s="172"/>
      <c r="AD262" s="172"/>
      <c r="AE262" s="172"/>
      <c r="AF262" s="172"/>
      <c r="AG262" s="172"/>
      <c r="AH262" s="172"/>
    </row>
    <row r="263" spans="2:34" s="29" customFormat="1" ht="15">
      <c r="B263" s="172"/>
      <c r="C263" s="172" t="s">
        <v>411</v>
      </c>
      <c r="D263" s="172" t="s">
        <v>334</v>
      </c>
      <c r="E263" s="172" t="s">
        <v>1428</v>
      </c>
      <c r="F263" s="172" t="s">
        <v>69</v>
      </c>
      <c r="G263" s="172" t="s">
        <v>69</v>
      </c>
      <c r="H263" s="294">
        <v>1601</v>
      </c>
      <c r="I263" s="172" t="s">
        <v>95</v>
      </c>
      <c r="J263" s="278">
        <v>0</v>
      </c>
      <c r="K263" s="172" t="s">
        <v>90</v>
      </c>
      <c r="L263" s="172" t="s">
        <v>90</v>
      </c>
      <c r="M263" s="172" t="s">
        <v>90</v>
      </c>
      <c r="N263" s="172"/>
      <c r="O263" s="172"/>
      <c r="P263" s="172"/>
      <c r="Q263" s="172"/>
      <c r="R263" s="172"/>
      <c r="S263" s="172"/>
      <c r="T263" s="172"/>
      <c r="U263" s="172"/>
      <c r="V263" s="172"/>
      <c r="W263" s="172"/>
      <c r="X263" s="172"/>
      <c r="Y263" s="172"/>
      <c r="Z263" s="172"/>
      <c r="AA263" s="172"/>
      <c r="AB263" s="172"/>
      <c r="AC263" s="172"/>
      <c r="AD263" s="172"/>
      <c r="AE263" s="172"/>
      <c r="AF263" s="172"/>
      <c r="AG263" s="172"/>
      <c r="AH263" s="172"/>
    </row>
    <row r="264" spans="2:34" s="29" customFormat="1" ht="15">
      <c r="B264" s="172"/>
      <c r="C264" s="172" t="s">
        <v>411</v>
      </c>
      <c r="D264" s="172" t="s">
        <v>334</v>
      </c>
      <c r="E264" s="172" t="s">
        <v>1428</v>
      </c>
      <c r="F264" s="172" t="s">
        <v>69</v>
      </c>
      <c r="G264" s="172" t="s">
        <v>69</v>
      </c>
      <c r="H264" s="294">
        <v>1601</v>
      </c>
      <c r="I264" s="172" t="s">
        <v>95</v>
      </c>
      <c r="J264" s="278">
        <v>20616</v>
      </c>
      <c r="K264" s="172" t="s">
        <v>90</v>
      </c>
      <c r="L264" s="172" t="s">
        <v>90</v>
      </c>
      <c r="M264" s="172" t="s">
        <v>90</v>
      </c>
      <c r="N264" s="172"/>
      <c r="O264" s="172"/>
      <c r="P264" s="172"/>
      <c r="Q264" s="172"/>
      <c r="R264" s="172"/>
      <c r="S264" s="172"/>
      <c r="T264" s="172"/>
      <c r="U264" s="172"/>
      <c r="V264" s="172"/>
      <c r="W264" s="172"/>
      <c r="X264" s="172"/>
      <c r="Y264" s="172"/>
      <c r="Z264" s="172"/>
      <c r="AA264" s="172"/>
      <c r="AB264" s="172"/>
      <c r="AC264" s="172"/>
      <c r="AD264" s="172"/>
      <c r="AE264" s="172"/>
      <c r="AF264" s="172"/>
      <c r="AG264" s="172"/>
      <c r="AH264" s="172"/>
    </row>
    <row r="265" spans="2:34" s="29" customFormat="1" ht="15">
      <c r="B265" s="172"/>
      <c r="C265" s="172" t="s">
        <v>411</v>
      </c>
      <c r="D265" s="172" t="s">
        <v>334</v>
      </c>
      <c r="E265" s="172" t="s">
        <v>1428</v>
      </c>
      <c r="F265" s="172" t="s">
        <v>69</v>
      </c>
      <c r="G265" s="172" t="s">
        <v>69</v>
      </c>
      <c r="H265" s="294">
        <v>1602</v>
      </c>
      <c r="I265" s="172" t="s">
        <v>95</v>
      </c>
      <c r="J265" s="278">
        <v>0</v>
      </c>
      <c r="K265" s="172" t="s">
        <v>90</v>
      </c>
      <c r="L265" s="172" t="s">
        <v>90</v>
      </c>
      <c r="M265" s="172" t="s">
        <v>90</v>
      </c>
      <c r="N265" s="172"/>
      <c r="O265" s="172"/>
      <c r="P265" s="172"/>
      <c r="Q265" s="172"/>
      <c r="R265" s="172"/>
      <c r="S265" s="172"/>
      <c r="T265" s="172"/>
      <c r="U265" s="172"/>
      <c r="V265" s="172"/>
      <c r="W265" s="172"/>
      <c r="X265" s="172"/>
      <c r="Y265" s="172"/>
      <c r="Z265" s="172"/>
      <c r="AA265" s="172"/>
      <c r="AB265" s="172"/>
      <c r="AC265" s="172"/>
      <c r="AD265" s="172"/>
      <c r="AE265" s="172"/>
      <c r="AF265" s="172"/>
      <c r="AG265" s="172"/>
      <c r="AH265" s="172"/>
    </row>
    <row r="266" spans="2:34" s="29" customFormat="1" ht="15">
      <c r="B266" s="172"/>
      <c r="C266" s="172" t="s">
        <v>411</v>
      </c>
      <c r="D266" s="172" t="s">
        <v>334</v>
      </c>
      <c r="E266" s="172" t="s">
        <v>1428</v>
      </c>
      <c r="F266" s="172" t="s">
        <v>69</v>
      </c>
      <c r="G266" s="172" t="s">
        <v>69</v>
      </c>
      <c r="H266" s="294">
        <v>1602</v>
      </c>
      <c r="I266" s="172" t="s">
        <v>95</v>
      </c>
      <c r="J266" s="278">
        <v>20616</v>
      </c>
      <c r="K266" s="172" t="s">
        <v>90</v>
      </c>
      <c r="L266" s="172" t="s">
        <v>90</v>
      </c>
      <c r="M266" s="172" t="s">
        <v>90</v>
      </c>
      <c r="N266" s="172"/>
      <c r="O266" s="172"/>
      <c r="P266" s="172"/>
      <c r="Q266" s="172"/>
      <c r="R266" s="172"/>
      <c r="S266" s="172"/>
      <c r="T266" s="172"/>
      <c r="U266" s="172"/>
      <c r="V266" s="172"/>
      <c r="W266" s="172"/>
      <c r="X266" s="172"/>
      <c r="Y266" s="172"/>
      <c r="Z266" s="172"/>
      <c r="AA266" s="172"/>
      <c r="AB266" s="172"/>
      <c r="AC266" s="172"/>
      <c r="AD266" s="172"/>
      <c r="AE266" s="172"/>
      <c r="AF266" s="172"/>
      <c r="AG266" s="172"/>
      <c r="AH266" s="172"/>
    </row>
    <row r="267" spans="2:34" s="29" customFormat="1" ht="15">
      <c r="B267" s="172"/>
      <c r="C267" s="172" t="s">
        <v>411</v>
      </c>
      <c r="D267" s="172" t="s">
        <v>334</v>
      </c>
      <c r="E267" s="172" t="s">
        <v>1428</v>
      </c>
      <c r="F267" s="172" t="s">
        <v>69</v>
      </c>
      <c r="G267" s="172" t="s">
        <v>69</v>
      </c>
      <c r="H267" s="294">
        <v>240</v>
      </c>
      <c r="I267" s="172" t="s">
        <v>95</v>
      </c>
      <c r="J267" s="278">
        <v>134290</v>
      </c>
      <c r="K267" s="172" t="s">
        <v>90</v>
      </c>
      <c r="L267" s="172" t="s">
        <v>90</v>
      </c>
      <c r="M267" s="172" t="s">
        <v>90</v>
      </c>
      <c r="N267" s="172"/>
      <c r="O267" s="172"/>
      <c r="P267" s="172"/>
      <c r="Q267" s="172"/>
      <c r="R267" s="172"/>
      <c r="S267" s="172"/>
      <c r="T267" s="172"/>
      <c r="U267" s="172"/>
      <c r="V267" s="172"/>
      <c r="W267" s="172"/>
      <c r="X267" s="172"/>
      <c r="Y267" s="172"/>
      <c r="Z267" s="172"/>
      <c r="AA267" s="172"/>
      <c r="AB267" s="172"/>
      <c r="AC267" s="172"/>
      <c r="AD267" s="172"/>
      <c r="AE267" s="172"/>
      <c r="AF267" s="172"/>
      <c r="AG267" s="172"/>
      <c r="AH267" s="172"/>
    </row>
    <row r="268" spans="2:34" s="29" customFormat="1" ht="15">
      <c r="B268" s="172"/>
      <c r="C268" s="172" t="s">
        <v>411</v>
      </c>
      <c r="D268" s="172" t="s">
        <v>334</v>
      </c>
      <c r="E268" s="172" t="s">
        <v>1428</v>
      </c>
      <c r="F268" s="172" t="s">
        <v>69</v>
      </c>
      <c r="G268" s="172" t="s">
        <v>69</v>
      </c>
      <c r="H268" s="294">
        <v>240</v>
      </c>
      <c r="I268" s="172" t="s">
        <v>95</v>
      </c>
      <c r="J268" s="278">
        <v>305544</v>
      </c>
      <c r="K268" s="172" t="s">
        <v>90</v>
      </c>
      <c r="L268" s="172" t="s">
        <v>90</v>
      </c>
      <c r="M268" s="172" t="s">
        <v>90</v>
      </c>
      <c r="N268" s="172"/>
      <c r="O268" s="172"/>
      <c r="P268" s="172"/>
      <c r="Q268" s="172"/>
      <c r="R268" s="172"/>
      <c r="S268" s="172"/>
      <c r="T268" s="172"/>
      <c r="U268" s="172"/>
      <c r="V268" s="172"/>
      <c r="W268" s="172"/>
      <c r="X268" s="172"/>
      <c r="Y268" s="172"/>
      <c r="Z268" s="172"/>
      <c r="AA268" s="172"/>
      <c r="AB268" s="172"/>
      <c r="AC268" s="172"/>
      <c r="AD268" s="172"/>
      <c r="AE268" s="172"/>
      <c r="AF268" s="172"/>
      <c r="AG268" s="172"/>
      <c r="AH268" s="172"/>
    </row>
    <row r="269" spans="2:34" s="29" customFormat="1" ht="15">
      <c r="B269" s="172"/>
      <c r="C269" s="172" t="s">
        <v>411</v>
      </c>
      <c r="D269" s="172" t="s">
        <v>334</v>
      </c>
      <c r="E269" s="172" t="s">
        <v>1428</v>
      </c>
      <c r="F269" s="172" t="s">
        <v>69</v>
      </c>
      <c r="G269" s="172" t="s">
        <v>69</v>
      </c>
      <c r="H269" s="294" t="s">
        <v>1360</v>
      </c>
      <c r="I269" s="172" t="s">
        <v>95</v>
      </c>
      <c r="J269" s="278">
        <v>416066</v>
      </c>
      <c r="K269" s="172" t="s">
        <v>90</v>
      </c>
      <c r="L269" s="172" t="s">
        <v>90</v>
      </c>
      <c r="M269" s="172" t="s">
        <v>90</v>
      </c>
      <c r="N269" s="172"/>
      <c r="O269" s="172"/>
      <c r="P269" s="172"/>
      <c r="Q269" s="172"/>
      <c r="R269" s="172"/>
      <c r="S269" s="172"/>
      <c r="T269" s="172"/>
      <c r="U269" s="172"/>
      <c r="V269" s="172"/>
      <c r="W269" s="172"/>
      <c r="X269" s="172"/>
      <c r="Y269" s="172"/>
      <c r="Z269" s="172"/>
      <c r="AA269" s="172"/>
      <c r="AB269" s="172"/>
      <c r="AC269" s="172"/>
      <c r="AD269" s="172"/>
      <c r="AE269" s="172"/>
      <c r="AF269" s="172"/>
      <c r="AG269" s="172"/>
      <c r="AH269" s="172"/>
    </row>
    <row r="270" spans="2:34" s="29" customFormat="1" ht="15">
      <c r="B270" s="172"/>
      <c r="C270" s="172" t="s">
        <v>411</v>
      </c>
      <c r="D270" s="172" t="s">
        <v>334</v>
      </c>
      <c r="E270" s="172" t="s">
        <v>1428</v>
      </c>
      <c r="F270" s="172" t="s">
        <v>69</v>
      </c>
      <c r="G270" s="172" t="s">
        <v>69</v>
      </c>
      <c r="H270" s="294" t="s">
        <v>1360</v>
      </c>
      <c r="I270" s="172" t="s">
        <v>95</v>
      </c>
      <c r="J270" s="278">
        <v>63660</v>
      </c>
      <c r="K270" s="172" t="s">
        <v>90</v>
      </c>
      <c r="L270" s="172" t="s">
        <v>90</v>
      </c>
      <c r="M270" s="172" t="s">
        <v>90</v>
      </c>
      <c r="N270" s="172"/>
      <c r="O270" s="172"/>
      <c r="P270" s="172"/>
      <c r="Q270" s="172"/>
      <c r="R270" s="172"/>
      <c r="S270" s="172"/>
      <c r="T270" s="172"/>
      <c r="U270" s="172"/>
      <c r="V270" s="172"/>
      <c r="W270" s="172"/>
      <c r="X270" s="172"/>
      <c r="Y270" s="172"/>
      <c r="Z270" s="172"/>
      <c r="AA270" s="172"/>
      <c r="AB270" s="172"/>
      <c r="AC270" s="172"/>
      <c r="AD270" s="172"/>
      <c r="AE270" s="172"/>
      <c r="AF270" s="172"/>
      <c r="AG270" s="172"/>
      <c r="AH270" s="172"/>
    </row>
    <row r="271" spans="2:34" s="29" customFormat="1" ht="15">
      <c r="B271" s="172"/>
      <c r="C271" s="172" t="s">
        <v>411</v>
      </c>
      <c r="D271" s="172" t="s">
        <v>334</v>
      </c>
      <c r="E271" s="172" t="s">
        <v>1428</v>
      </c>
      <c r="F271" s="172" t="s">
        <v>69</v>
      </c>
      <c r="G271" s="172" t="s">
        <v>69</v>
      </c>
      <c r="H271" s="294" t="s">
        <v>1361</v>
      </c>
      <c r="I271" s="172" t="s">
        <v>95</v>
      </c>
      <c r="J271" s="278">
        <v>260808</v>
      </c>
      <c r="K271" s="172" t="s">
        <v>90</v>
      </c>
      <c r="L271" s="172" t="s">
        <v>90</v>
      </c>
      <c r="M271" s="172" t="s">
        <v>90</v>
      </c>
      <c r="N271" s="172"/>
      <c r="O271" s="172"/>
      <c r="P271" s="172"/>
      <c r="Q271" s="172"/>
      <c r="R271" s="172"/>
      <c r="S271" s="172"/>
      <c r="T271" s="172"/>
      <c r="U271" s="172"/>
      <c r="V271" s="172"/>
      <c r="W271" s="172"/>
      <c r="X271" s="172"/>
      <c r="Y271" s="172"/>
      <c r="Z271" s="172"/>
      <c r="AA271" s="172"/>
      <c r="AB271" s="172"/>
      <c r="AC271" s="172"/>
      <c r="AD271" s="172"/>
      <c r="AE271" s="172"/>
      <c r="AF271" s="172"/>
      <c r="AG271" s="172"/>
      <c r="AH271" s="172"/>
    </row>
    <row r="272" spans="2:34" s="29" customFormat="1" ht="15">
      <c r="B272" s="172"/>
      <c r="C272" s="172" t="s">
        <v>411</v>
      </c>
      <c r="D272" s="172" t="s">
        <v>334</v>
      </c>
      <c r="E272" s="172" t="s">
        <v>1428</v>
      </c>
      <c r="F272" s="172" t="s">
        <v>69</v>
      </c>
      <c r="G272" s="172" t="s">
        <v>69</v>
      </c>
      <c r="H272" s="294" t="s">
        <v>1361</v>
      </c>
      <c r="I272" s="172" t="s">
        <v>95</v>
      </c>
      <c r="J272" s="278">
        <v>183312</v>
      </c>
      <c r="K272" s="172" t="s">
        <v>90</v>
      </c>
      <c r="L272" s="172" t="s">
        <v>90</v>
      </c>
      <c r="M272" s="172" t="s">
        <v>90</v>
      </c>
      <c r="N272" s="172"/>
      <c r="O272" s="172"/>
      <c r="P272" s="172"/>
      <c r="Q272" s="172"/>
      <c r="R272" s="172"/>
      <c r="S272" s="172"/>
      <c r="T272" s="172"/>
      <c r="U272" s="172"/>
      <c r="V272" s="172"/>
      <c r="W272" s="172"/>
      <c r="X272" s="172"/>
      <c r="Y272" s="172"/>
      <c r="Z272" s="172"/>
      <c r="AA272" s="172"/>
      <c r="AB272" s="172"/>
      <c r="AC272" s="172"/>
      <c r="AD272" s="172"/>
      <c r="AE272" s="172"/>
      <c r="AF272" s="172"/>
      <c r="AG272" s="172"/>
      <c r="AH272" s="172"/>
    </row>
    <row r="273" spans="2:34" s="29" customFormat="1" ht="15">
      <c r="B273" s="172"/>
      <c r="C273" s="172" t="s">
        <v>411</v>
      </c>
      <c r="D273" s="172" t="s">
        <v>334</v>
      </c>
      <c r="E273" s="172" t="s">
        <v>1428</v>
      </c>
      <c r="F273" s="172" t="s">
        <v>69</v>
      </c>
      <c r="G273" s="172" t="s">
        <v>69</v>
      </c>
      <c r="H273" s="294">
        <v>435</v>
      </c>
      <c r="I273" s="172" t="s">
        <v>95</v>
      </c>
      <c r="J273" s="278">
        <v>823</v>
      </c>
      <c r="K273" s="172" t="s">
        <v>90</v>
      </c>
      <c r="L273" s="172" t="s">
        <v>90</v>
      </c>
      <c r="M273" s="172" t="s">
        <v>90</v>
      </c>
      <c r="N273" s="172"/>
      <c r="O273" s="172"/>
      <c r="P273" s="172"/>
      <c r="Q273" s="172"/>
      <c r="R273" s="172"/>
      <c r="S273" s="172"/>
      <c r="T273" s="172"/>
      <c r="U273" s="172"/>
      <c r="V273" s="172"/>
      <c r="W273" s="172"/>
      <c r="X273" s="172"/>
      <c r="Y273" s="172"/>
      <c r="Z273" s="172"/>
      <c r="AA273" s="172"/>
      <c r="AB273" s="172"/>
      <c r="AC273" s="172"/>
      <c r="AD273" s="172"/>
      <c r="AE273" s="172"/>
      <c r="AF273" s="172"/>
      <c r="AG273" s="172"/>
      <c r="AH273" s="172"/>
    </row>
    <row r="274" spans="2:34" s="29" customFormat="1" ht="15">
      <c r="B274" s="172"/>
      <c r="C274" s="172" t="s">
        <v>411</v>
      </c>
      <c r="D274" s="172" t="s">
        <v>334</v>
      </c>
      <c r="E274" s="172" t="s">
        <v>1428</v>
      </c>
      <c r="F274" s="172" t="s">
        <v>69</v>
      </c>
      <c r="G274" s="172" t="s">
        <v>69</v>
      </c>
      <c r="H274" s="294">
        <v>435</v>
      </c>
      <c r="I274" s="172" t="s">
        <v>95</v>
      </c>
      <c r="J274" s="278">
        <v>60072</v>
      </c>
      <c r="K274" s="172" t="s">
        <v>90</v>
      </c>
      <c r="L274" s="172" t="s">
        <v>90</v>
      </c>
      <c r="M274" s="172" t="s">
        <v>90</v>
      </c>
      <c r="N274" s="172"/>
      <c r="O274" s="172"/>
      <c r="P274" s="172"/>
      <c r="Q274" s="172"/>
      <c r="R274" s="172"/>
      <c r="S274" s="172"/>
      <c r="T274" s="172"/>
      <c r="U274" s="172"/>
      <c r="V274" s="172"/>
      <c r="W274" s="172"/>
      <c r="X274" s="172"/>
      <c r="Y274" s="172"/>
      <c r="Z274" s="172"/>
      <c r="AA274" s="172"/>
      <c r="AB274" s="172"/>
      <c r="AC274" s="172"/>
      <c r="AD274" s="172"/>
      <c r="AE274" s="172"/>
      <c r="AF274" s="172"/>
      <c r="AG274" s="172"/>
      <c r="AH274" s="172"/>
    </row>
    <row r="275" spans="2:34" s="29" customFormat="1" ht="15">
      <c r="B275" s="172"/>
      <c r="C275" s="172" t="s">
        <v>411</v>
      </c>
      <c r="D275" s="172" t="s">
        <v>334</v>
      </c>
      <c r="E275" s="172" t="s">
        <v>1428</v>
      </c>
      <c r="F275" s="172" t="s">
        <v>69</v>
      </c>
      <c r="G275" s="172" t="s">
        <v>69</v>
      </c>
      <c r="H275" s="294">
        <v>460</v>
      </c>
      <c r="I275" s="172" t="s">
        <v>95</v>
      </c>
      <c r="J275" s="278">
        <v>97280</v>
      </c>
      <c r="K275" s="172" t="s">
        <v>90</v>
      </c>
      <c r="L275" s="172" t="s">
        <v>90</v>
      </c>
      <c r="M275" s="172" t="s">
        <v>90</v>
      </c>
      <c r="N275" s="172"/>
      <c r="O275" s="172"/>
      <c r="P275" s="172"/>
      <c r="Q275" s="172"/>
      <c r="R275" s="172"/>
      <c r="S275" s="172"/>
      <c r="T275" s="172"/>
      <c r="U275" s="172"/>
      <c r="V275" s="172"/>
      <c r="W275" s="172"/>
      <c r="X275" s="172"/>
      <c r="Y275" s="172"/>
      <c r="Z275" s="172"/>
      <c r="AA275" s="172"/>
      <c r="AB275" s="172"/>
      <c r="AC275" s="172"/>
      <c r="AD275" s="172"/>
      <c r="AE275" s="172"/>
      <c r="AF275" s="172"/>
      <c r="AG275" s="172"/>
      <c r="AH275" s="172"/>
    </row>
    <row r="276" spans="2:34" s="29" customFormat="1" ht="15">
      <c r="B276" s="172"/>
      <c r="C276" s="172" t="s">
        <v>411</v>
      </c>
      <c r="D276" s="172" t="s">
        <v>334</v>
      </c>
      <c r="E276" s="172" t="s">
        <v>1428</v>
      </c>
      <c r="F276" s="172" t="s">
        <v>69</v>
      </c>
      <c r="G276" s="172" t="s">
        <v>69</v>
      </c>
      <c r="H276" s="294">
        <v>460</v>
      </c>
      <c r="I276" s="172" t="s">
        <v>95</v>
      </c>
      <c r="J276" s="278">
        <v>206016</v>
      </c>
      <c r="K276" s="172" t="s">
        <v>90</v>
      </c>
      <c r="L276" s="172" t="s">
        <v>90</v>
      </c>
      <c r="M276" s="172" t="s">
        <v>90</v>
      </c>
      <c r="N276" s="172"/>
      <c r="O276" s="172"/>
      <c r="P276" s="172"/>
      <c r="Q276" s="172"/>
      <c r="R276" s="172"/>
      <c r="S276" s="172"/>
      <c r="T276" s="172"/>
      <c r="U276" s="172"/>
      <c r="V276" s="172"/>
      <c r="W276" s="172"/>
      <c r="X276" s="172"/>
      <c r="Y276" s="172"/>
      <c r="Z276" s="172"/>
      <c r="AA276" s="172"/>
      <c r="AB276" s="172"/>
      <c r="AC276" s="172"/>
      <c r="AD276" s="172"/>
      <c r="AE276" s="172"/>
      <c r="AF276" s="172"/>
      <c r="AG276" s="172"/>
      <c r="AH276" s="172"/>
    </row>
    <row r="277" spans="2:34" s="29" customFormat="1" ht="15">
      <c r="B277" s="172"/>
      <c r="C277" s="172" t="s">
        <v>411</v>
      </c>
      <c r="D277" s="172" t="s">
        <v>334</v>
      </c>
      <c r="E277" s="172" t="s">
        <v>1428</v>
      </c>
      <c r="F277" s="172" t="s">
        <v>69</v>
      </c>
      <c r="G277" s="172" t="s">
        <v>69</v>
      </c>
      <c r="H277" s="294">
        <v>465</v>
      </c>
      <c r="I277" s="172" t="s">
        <v>95</v>
      </c>
      <c r="J277" s="278">
        <v>0</v>
      </c>
      <c r="K277" s="172" t="s">
        <v>90</v>
      </c>
      <c r="L277" s="172" t="s">
        <v>90</v>
      </c>
      <c r="M277" s="172" t="s">
        <v>90</v>
      </c>
      <c r="N277" s="172"/>
      <c r="O277" s="172"/>
      <c r="P277" s="172"/>
      <c r="Q277" s="172"/>
      <c r="R277" s="172"/>
      <c r="S277" s="172"/>
      <c r="T277" s="172"/>
      <c r="U277" s="172"/>
      <c r="V277" s="172"/>
      <c r="W277" s="172"/>
      <c r="X277" s="172"/>
      <c r="Y277" s="172"/>
      <c r="Z277" s="172"/>
      <c r="AA277" s="172"/>
      <c r="AB277" s="172"/>
      <c r="AC277" s="172"/>
      <c r="AD277" s="172"/>
      <c r="AE277" s="172"/>
      <c r="AF277" s="172"/>
      <c r="AG277" s="172"/>
      <c r="AH277" s="172"/>
    </row>
    <row r="278" spans="2:34" s="29" customFormat="1" ht="15">
      <c r="B278" s="172"/>
      <c r="C278" s="172" t="s">
        <v>411</v>
      </c>
      <c r="D278" s="172" t="s">
        <v>334</v>
      </c>
      <c r="E278" s="172" t="s">
        <v>1428</v>
      </c>
      <c r="F278" s="172" t="s">
        <v>69</v>
      </c>
      <c r="G278" s="172" t="s">
        <v>69</v>
      </c>
      <c r="H278" s="294">
        <v>465</v>
      </c>
      <c r="I278" s="172" t="s">
        <v>95</v>
      </c>
      <c r="J278" s="278">
        <v>600</v>
      </c>
      <c r="K278" s="172" t="s">
        <v>90</v>
      </c>
      <c r="L278" s="172" t="s">
        <v>90</v>
      </c>
      <c r="M278" s="172" t="s">
        <v>90</v>
      </c>
      <c r="N278" s="172"/>
      <c r="O278" s="172"/>
      <c r="P278" s="172"/>
      <c r="Q278" s="172"/>
      <c r="R278" s="172"/>
      <c r="S278" s="172"/>
      <c r="T278" s="172"/>
      <c r="U278" s="172"/>
      <c r="V278" s="172"/>
      <c r="W278" s="172"/>
      <c r="X278" s="172"/>
      <c r="Y278" s="172"/>
      <c r="Z278" s="172"/>
      <c r="AA278" s="172"/>
      <c r="AB278" s="172"/>
      <c r="AC278" s="172"/>
      <c r="AD278" s="172"/>
      <c r="AE278" s="172"/>
      <c r="AF278" s="172"/>
      <c r="AG278" s="172"/>
      <c r="AH278" s="172"/>
    </row>
    <row r="279" spans="2:34" s="29" customFormat="1" ht="15">
      <c r="B279" s="172"/>
      <c r="C279" s="172" t="s">
        <v>411</v>
      </c>
      <c r="D279" s="172" t="s">
        <v>334</v>
      </c>
      <c r="E279" s="172" t="s">
        <v>1428</v>
      </c>
      <c r="F279" s="172" t="s">
        <v>69</v>
      </c>
      <c r="G279" s="172" t="s">
        <v>69</v>
      </c>
      <c r="H279" s="294">
        <v>473</v>
      </c>
      <c r="I279" s="172" t="s">
        <v>95</v>
      </c>
      <c r="J279" s="278">
        <v>124711</v>
      </c>
      <c r="K279" s="172" t="s">
        <v>90</v>
      </c>
      <c r="L279" s="172" t="s">
        <v>90</v>
      </c>
      <c r="M279" s="172" t="s">
        <v>90</v>
      </c>
      <c r="N279" s="172"/>
      <c r="O279" s="172"/>
      <c r="P279" s="172"/>
      <c r="Q279" s="172"/>
      <c r="R279" s="172"/>
      <c r="S279" s="172"/>
      <c r="T279" s="172"/>
      <c r="U279" s="172"/>
      <c r="V279" s="172"/>
      <c r="W279" s="172"/>
      <c r="X279" s="172"/>
      <c r="Y279" s="172"/>
      <c r="Z279" s="172"/>
      <c r="AA279" s="172"/>
      <c r="AB279" s="172"/>
      <c r="AC279" s="172"/>
      <c r="AD279" s="172"/>
      <c r="AE279" s="172"/>
      <c r="AF279" s="172"/>
      <c r="AG279" s="172"/>
      <c r="AH279" s="172"/>
    </row>
    <row r="280" spans="2:34" s="29" customFormat="1" ht="15">
      <c r="B280" s="172"/>
      <c r="C280" s="172" t="s">
        <v>411</v>
      </c>
      <c r="D280" s="172" t="s">
        <v>334</v>
      </c>
      <c r="E280" s="172" t="s">
        <v>1428</v>
      </c>
      <c r="F280" s="172" t="s">
        <v>69</v>
      </c>
      <c r="G280" s="172" t="s">
        <v>69</v>
      </c>
      <c r="H280" s="294">
        <v>473</v>
      </c>
      <c r="I280" s="172" t="s">
        <v>95</v>
      </c>
      <c r="J280" s="278">
        <v>158220</v>
      </c>
      <c r="K280" s="172" t="s">
        <v>90</v>
      </c>
      <c r="L280" s="172" t="s">
        <v>90</v>
      </c>
      <c r="M280" s="172" t="s">
        <v>90</v>
      </c>
      <c r="N280" s="172"/>
      <c r="O280" s="172"/>
      <c r="P280" s="172"/>
      <c r="Q280" s="172"/>
      <c r="R280" s="172"/>
      <c r="S280" s="172"/>
      <c r="T280" s="172"/>
      <c r="U280" s="172"/>
      <c r="V280" s="172"/>
      <c r="W280" s="172"/>
      <c r="X280" s="172"/>
      <c r="Y280" s="172"/>
      <c r="Z280" s="172"/>
      <c r="AA280" s="172"/>
      <c r="AB280" s="172"/>
      <c r="AC280" s="172"/>
      <c r="AD280" s="172"/>
      <c r="AE280" s="172"/>
      <c r="AF280" s="172"/>
      <c r="AG280" s="172"/>
      <c r="AH280" s="172"/>
    </row>
    <row r="281" spans="2:34" s="29" customFormat="1" ht="15">
      <c r="B281" s="172"/>
      <c r="C281" s="172" t="s">
        <v>411</v>
      </c>
      <c r="D281" s="172" t="s">
        <v>334</v>
      </c>
      <c r="E281" s="172" t="s">
        <v>1428</v>
      </c>
      <c r="F281" s="172" t="s">
        <v>69</v>
      </c>
      <c r="G281" s="172" t="s">
        <v>69</v>
      </c>
      <c r="H281" s="294">
        <v>526</v>
      </c>
      <c r="I281" s="172" t="s">
        <v>95</v>
      </c>
      <c r="J281" s="278">
        <v>216221</v>
      </c>
      <c r="K281" s="172" t="s">
        <v>90</v>
      </c>
      <c r="L281" s="172" t="s">
        <v>90</v>
      </c>
      <c r="M281" s="172" t="s">
        <v>90</v>
      </c>
      <c r="N281" s="172"/>
      <c r="O281" s="172"/>
      <c r="P281" s="172"/>
      <c r="Q281" s="172"/>
      <c r="R281" s="172"/>
      <c r="S281" s="172"/>
      <c r="T281" s="172"/>
      <c r="U281" s="172"/>
      <c r="V281" s="172"/>
      <c r="W281" s="172"/>
      <c r="X281" s="172"/>
      <c r="Y281" s="172"/>
      <c r="Z281" s="172"/>
      <c r="AA281" s="172"/>
      <c r="AB281" s="172"/>
      <c r="AC281" s="172"/>
      <c r="AD281" s="172"/>
      <c r="AE281" s="172"/>
      <c r="AF281" s="172"/>
      <c r="AG281" s="172"/>
      <c r="AH281" s="172"/>
    </row>
    <row r="282" spans="2:34" s="29" customFormat="1" ht="15">
      <c r="B282" s="172"/>
      <c r="C282" s="172" t="s">
        <v>411</v>
      </c>
      <c r="D282" s="172" t="s">
        <v>334</v>
      </c>
      <c r="E282" s="172" t="s">
        <v>1428</v>
      </c>
      <c r="F282" s="172" t="s">
        <v>69</v>
      </c>
      <c r="G282" s="172" t="s">
        <v>69</v>
      </c>
      <c r="H282" s="294">
        <v>526</v>
      </c>
      <c r="I282" s="172" t="s">
        <v>95</v>
      </c>
      <c r="J282" s="278">
        <v>181340</v>
      </c>
      <c r="K282" s="172" t="s">
        <v>90</v>
      </c>
      <c r="L282" s="172" t="s">
        <v>90</v>
      </c>
      <c r="M282" s="172" t="s">
        <v>90</v>
      </c>
      <c r="N282" s="172"/>
      <c r="O282" s="172"/>
      <c r="P282" s="172"/>
      <c r="Q282" s="172"/>
      <c r="R282" s="172"/>
      <c r="S282" s="172"/>
      <c r="T282" s="172"/>
      <c r="U282" s="172"/>
      <c r="V282" s="172"/>
      <c r="W282" s="172"/>
      <c r="X282" s="172"/>
      <c r="Y282" s="172"/>
      <c r="Z282" s="172"/>
      <c r="AA282" s="172"/>
      <c r="AB282" s="172"/>
      <c r="AC282" s="172"/>
      <c r="AD282" s="172"/>
      <c r="AE282" s="172"/>
      <c r="AF282" s="172"/>
      <c r="AG282" s="172"/>
      <c r="AH282" s="172"/>
    </row>
    <row r="283" spans="2:34" s="29" customFormat="1" ht="15">
      <c r="B283" s="172"/>
      <c r="C283" s="172" t="s">
        <v>411</v>
      </c>
      <c r="D283" s="172" t="s">
        <v>334</v>
      </c>
      <c r="E283" s="172" t="s">
        <v>1428</v>
      </c>
      <c r="F283" s="172" t="s">
        <v>69</v>
      </c>
      <c r="G283" s="172" t="s">
        <v>69</v>
      </c>
      <c r="H283" s="294" t="s">
        <v>1364</v>
      </c>
      <c r="I283" s="172" t="s">
        <v>95</v>
      </c>
      <c r="J283" s="278">
        <v>120</v>
      </c>
      <c r="K283" s="172" t="s">
        <v>90</v>
      </c>
      <c r="L283" s="172" t="s">
        <v>90</v>
      </c>
      <c r="M283" s="172" t="s">
        <v>90</v>
      </c>
      <c r="N283" s="172"/>
      <c r="O283" s="172"/>
      <c r="P283" s="172"/>
      <c r="Q283" s="172"/>
      <c r="R283" s="172"/>
      <c r="S283" s="172"/>
      <c r="T283" s="172"/>
      <c r="U283" s="172"/>
      <c r="V283" s="172"/>
      <c r="W283" s="172"/>
      <c r="X283" s="172"/>
      <c r="Y283" s="172"/>
      <c r="Z283" s="172"/>
      <c r="AA283" s="172"/>
      <c r="AB283" s="172"/>
      <c r="AC283" s="172"/>
      <c r="AD283" s="172"/>
      <c r="AE283" s="172"/>
      <c r="AF283" s="172"/>
      <c r="AG283" s="172"/>
      <c r="AH283" s="172"/>
    </row>
    <row r="284" spans="2:34" s="29" customFormat="1" ht="15">
      <c r="B284" s="172"/>
      <c r="C284" s="172" t="s">
        <v>411</v>
      </c>
      <c r="D284" s="172" t="s">
        <v>334</v>
      </c>
      <c r="E284" s="172" t="s">
        <v>1428</v>
      </c>
      <c r="F284" s="172" t="s">
        <v>69</v>
      </c>
      <c r="G284" s="172" t="s">
        <v>69</v>
      </c>
      <c r="H284" s="294" t="s">
        <v>1362</v>
      </c>
      <c r="I284" s="172" t="s">
        <v>95</v>
      </c>
      <c r="J284" s="278">
        <v>6600</v>
      </c>
      <c r="K284" s="172" t="s">
        <v>90</v>
      </c>
      <c r="L284" s="172" t="s">
        <v>90</v>
      </c>
      <c r="M284" s="172" t="s">
        <v>90</v>
      </c>
      <c r="N284" s="172"/>
      <c r="O284" s="172"/>
      <c r="P284" s="172"/>
      <c r="Q284" s="172"/>
      <c r="R284" s="172"/>
      <c r="S284" s="172"/>
      <c r="T284" s="172"/>
      <c r="U284" s="172"/>
      <c r="V284" s="172"/>
      <c r="W284" s="172"/>
      <c r="X284" s="172"/>
      <c r="Y284" s="172"/>
      <c r="Z284" s="172"/>
      <c r="AA284" s="172"/>
      <c r="AB284" s="172"/>
      <c r="AC284" s="172"/>
      <c r="AD284" s="172"/>
      <c r="AE284" s="172"/>
      <c r="AF284" s="172"/>
      <c r="AG284" s="172"/>
      <c r="AH284" s="172"/>
    </row>
    <row r="285" spans="2:34" s="29" customFormat="1" ht="15">
      <c r="B285" s="172"/>
      <c r="C285" s="172" t="s">
        <v>411</v>
      </c>
      <c r="D285" s="172" t="s">
        <v>334</v>
      </c>
      <c r="E285" s="172" t="s">
        <v>1428</v>
      </c>
      <c r="F285" s="172" t="s">
        <v>69</v>
      </c>
      <c r="G285" s="172" t="s">
        <v>69</v>
      </c>
      <c r="H285" s="294" t="s">
        <v>1363</v>
      </c>
      <c r="I285" s="172" t="s">
        <v>95</v>
      </c>
      <c r="J285" s="278">
        <v>173087</v>
      </c>
      <c r="K285" s="172" t="s">
        <v>90</v>
      </c>
      <c r="L285" s="172" t="s">
        <v>90</v>
      </c>
      <c r="M285" s="172" t="s">
        <v>90</v>
      </c>
      <c r="N285" s="172"/>
      <c r="O285" s="172"/>
      <c r="P285" s="172"/>
      <c r="Q285" s="172"/>
      <c r="R285" s="172"/>
      <c r="S285" s="172"/>
      <c r="T285" s="172"/>
      <c r="U285" s="172"/>
      <c r="V285" s="172"/>
      <c r="W285" s="172"/>
      <c r="X285" s="172"/>
      <c r="Y285" s="172"/>
      <c r="Z285" s="172"/>
      <c r="AA285" s="172"/>
      <c r="AB285" s="172"/>
      <c r="AC285" s="172"/>
      <c r="AD285" s="172"/>
      <c r="AE285" s="172"/>
      <c r="AF285" s="172"/>
      <c r="AG285" s="172"/>
      <c r="AH285" s="172"/>
    </row>
    <row r="286" spans="2:34" s="29" customFormat="1" ht="15">
      <c r="B286" s="172"/>
      <c r="C286" s="172" t="s">
        <v>350</v>
      </c>
      <c r="D286" s="172" t="s">
        <v>334</v>
      </c>
      <c r="E286" s="172" t="s">
        <v>1428</v>
      </c>
      <c r="F286" s="172" t="s">
        <v>69</v>
      </c>
      <c r="G286" s="172" t="s">
        <v>69</v>
      </c>
      <c r="H286" s="294" t="s">
        <v>1330</v>
      </c>
      <c r="I286" s="172" t="s">
        <v>95</v>
      </c>
      <c r="J286" s="278">
        <v>80808</v>
      </c>
      <c r="K286" s="172" t="s">
        <v>90</v>
      </c>
      <c r="L286" s="172" t="s">
        <v>90</v>
      </c>
      <c r="M286" s="172" t="s">
        <v>90</v>
      </c>
      <c r="N286" s="172"/>
      <c r="O286" s="172"/>
      <c r="P286" s="172"/>
      <c r="Q286" s="172"/>
      <c r="R286" s="172"/>
      <c r="S286" s="172"/>
      <c r="T286" s="172"/>
      <c r="U286" s="172"/>
      <c r="V286" s="172"/>
      <c r="W286" s="172"/>
      <c r="X286" s="172"/>
      <c r="Y286" s="172"/>
      <c r="Z286" s="172"/>
      <c r="AA286" s="172"/>
      <c r="AB286" s="172"/>
      <c r="AC286" s="172"/>
      <c r="AD286" s="172"/>
      <c r="AE286" s="172"/>
      <c r="AF286" s="172"/>
      <c r="AG286" s="172"/>
      <c r="AH286" s="172"/>
    </row>
    <row r="287" spans="2:34" s="29" customFormat="1" ht="15">
      <c r="B287" s="172"/>
      <c r="C287" s="172" t="s">
        <v>350</v>
      </c>
      <c r="D287" s="172" t="s">
        <v>334</v>
      </c>
      <c r="E287" s="172" t="s">
        <v>1428</v>
      </c>
      <c r="F287" s="172" t="s">
        <v>69</v>
      </c>
      <c r="G287" s="172" t="s">
        <v>69</v>
      </c>
      <c r="H287" s="294" t="s">
        <v>1330</v>
      </c>
      <c r="I287" s="172" t="s">
        <v>95</v>
      </c>
      <c r="J287" s="278">
        <v>66172</v>
      </c>
      <c r="K287" s="172" t="s">
        <v>90</v>
      </c>
      <c r="L287" s="172" t="s">
        <v>90</v>
      </c>
      <c r="M287" s="172" t="s">
        <v>90</v>
      </c>
      <c r="N287" s="172"/>
      <c r="O287" s="172"/>
      <c r="P287" s="172"/>
      <c r="Q287" s="172"/>
      <c r="R287" s="172"/>
      <c r="S287" s="172"/>
      <c r="T287" s="172"/>
      <c r="U287" s="172"/>
      <c r="V287" s="172"/>
      <c r="W287" s="172"/>
      <c r="X287" s="172"/>
      <c r="Y287" s="172"/>
      <c r="Z287" s="172"/>
      <c r="AA287" s="172"/>
      <c r="AB287" s="172"/>
      <c r="AC287" s="172"/>
      <c r="AD287" s="172"/>
      <c r="AE287" s="172"/>
      <c r="AF287" s="172"/>
      <c r="AG287" s="172"/>
      <c r="AH287" s="172"/>
    </row>
    <row r="288" spans="2:34" s="29" customFormat="1" ht="15">
      <c r="B288" s="172"/>
      <c r="C288" s="172" t="s">
        <v>350</v>
      </c>
      <c r="D288" s="172" t="s">
        <v>334</v>
      </c>
      <c r="E288" s="172" t="s">
        <v>1428</v>
      </c>
      <c r="F288" s="172" t="s">
        <v>69</v>
      </c>
      <c r="G288" s="172" t="s">
        <v>69</v>
      </c>
      <c r="H288" s="294" t="s">
        <v>1330</v>
      </c>
      <c r="I288" s="172" t="s">
        <v>95</v>
      </c>
      <c r="J288" s="278">
        <v>98400</v>
      </c>
      <c r="K288" s="172" t="s">
        <v>90</v>
      </c>
      <c r="L288" s="172" t="s">
        <v>90</v>
      </c>
      <c r="M288" s="172" t="s">
        <v>90</v>
      </c>
      <c r="N288" s="172"/>
      <c r="O288" s="172"/>
      <c r="P288" s="172"/>
      <c r="Q288" s="172"/>
      <c r="R288" s="172"/>
      <c r="S288" s="172"/>
      <c r="T288" s="172"/>
      <c r="U288" s="172"/>
      <c r="V288" s="172"/>
      <c r="W288" s="172"/>
      <c r="X288" s="172"/>
      <c r="Y288" s="172"/>
      <c r="Z288" s="172"/>
      <c r="AA288" s="172"/>
      <c r="AB288" s="172"/>
      <c r="AC288" s="172"/>
      <c r="AD288" s="172"/>
      <c r="AE288" s="172"/>
      <c r="AF288" s="172"/>
      <c r="AG288" s="172"/>
      <c r="AH288" s="172"/>
    </row>
    <row r="289" spans="2:34" s="29" customFormat="1" ht="15">
      <c r="B289" s="172"/>
      <c r="C289" s="172" t="s">
        <v>350</v>
      </c>
      <c r="D289" s="172" t="s">
        <v>334</v>
      </c>
      <c r="E289" s="172" t="s">
        <v>1428</v>
      </c>
      <c r="F289" s="172" t="s">
        <v>69</v>
      </c>
      <c r="G289" s="172" t="s">
        <v>69</v>
      </c>
      <c r="H289" s="294" t="s">
        <v>1330</v>
      </c>
      <c r="I289" s="172" t="s">
        <v>95</v>
      </c>
      <c r="J289" s="278">
        <v>194439</v>
      </c>
      <c r="K289" s="172" t="s">
        <v>90</v>
      </c>
      <c r="L289" s="172" t="s">
        <v>90</v>
      </c>
      <c r="M289" s="172" t="s">
        <v>90</v>
      </c>
      <c r="N289" s="172"/>
      <c r="O289" s="172"/>
      <c r="P289" s="172"/>
      <c r="Q289" s="172"/>
      <c r="R289" s="172"/>
      <c r="S289" s="172"/>
      <c r="T289" s="172"/>
      <c r="U289" s="172"/>
      <c r="V289" s="172"/>
      <c r="W289" s="172"/>
      <c r="X289" s="172"/>
      <c r="Y289" s="172"/>
      <c r="Z289" s="172"/>
      <c r="AA289" s="172"/>
      <c r="AB289" s="172"/>
      <c r="AC289" s="172"/>
      <c r="AD289" s="172"/>
      <c r="AE289" s="172"/>
      <c r="AF289" s="172"/>
      <c r="AG289" s="172"/>
      <c r="AH289" s="172"/>
    </row>
    <row r="290" spans="2:34" s="29" customFormat="1" ht="15">
      <c r="B290" s="172"/>
      <c r="C290" s="172" t="s">
        <v>350</v>
      </c>
      <c r="D290" s="172" t="s">
        <v>334</v>
      </c>
      <c r="E290" s="172" t="s">
        <v>1428</v>
      </c>
      <c r="F290" s="172" t="s">
        <v>69</v>
      </c>
      <c r="G290" s="172" t="s">
        <v>69</v>
      </c>
      <c r="H290" s="294" t="s">
        <v>1366</v>
      </c>
      <c r="I290" s="172" t="s">
        <v>95</v>
      </c>
      <c r="J290" s="278">
        <v>93579</v>
      </c>
      <c r="K290" s="172" t="s">
        <v>90</v>
      </c>
      <c r="L290" s="172" t="s">
        <v>90</v>
      </c>
      <c r="M290" s="172" t="s">
        <v>90</v>
      </c>
      <c r="N290" s="172"/>
      <c r="O290" s="172"/>
      <c r="P290" s="172"/>
      <c r="Q290" s="172"/>
      <c r="R290" s="172"/>
      <c r="S290" s="172"/>
      <c r="T290" s="172"/>
      <c r="U290" s="172"/>
      <c r="V290" s="172"/>
      <c r="W290" s="172"/>
      <c r="X290" s="172"/>
      <c r="Y290" s="172"/>
      <c r="Z290" s="172"/>
      <c r="AA290" s="172"/>
      <c r="AB290" s="172"/>
      <c r="AC290" s="172"/>
      <c r="AD290" s="172"/>
      <c r="AE290" s="172"/>
      <c r="AF290" s="172"/>
      <c r="AG290" s="172"/>
      <c r="AH290" s="172"/>
    </row>
    <row r="291" spans="2:34" s="29" customFormat="1" ht="15">
      <c r="B291" s="172"/>
      <c r="C291" s="172" t="s">
        <v>350</v>
      </c>
      <c r="D291" s="172" t="s">
        <v>334</v>
      </c>
      <c r="E291" s="172" t="s">
        <v>1428</v>
      </c>
      <c r="F291" s="172" t="s">
        <v>69</v>
      </c>
      <c r="G291" s="172" t="s">
        <v>69</v>
      </c>
      <c r="H291" s="294" t="s">
        <v>1366</v>
      </c>
      <c r="I291" s="172" t="s">
        <v>95</v>
      </c>
      <c r="J291" s="278">
        <v>91984</v>
      </c>
      <c r="K291" s="172" t="s">
        <v>90</v>
      </c>
      <c r="L291" s="172" t="s">
        <v>90</v>
      </c>
      <c r="M291" s="172" t="s">
        <v>90</v>
      </c>
      <c r="N291" s="172"/>
      <c r="O291" s="172"/>
      <c r="P291" s="172"/>
      <c r="Q291" s="172"/>
      <c r="R291" s="172"/>
      <c r="S291" s="172"/>
      <c r="T291" s="172"/>
      <c r="U291" s="172"/>
      <c r="V291" s="172"/>
      <c r="W291" s="172"/>
      <c r="X291" s="172"/>
      <c r="Y291" s="172"/>
      <c r="Z291" s="172"/>
      <c r="AA291" s="172"/>
      <c r="AB291" s="172"/>
      <c r="AC291" s="172"/>
      <c r="AD291" s="172"/>
      <c r="AE291" s="172"/>
      <c r="AF291" s="172"/>
      <c r="AG291" s="172"/>
      <c r="AH291" s="172"/>
    </row>
    <row r="292" spans="2:34" s="29" customFormat="1" ht="15">
      <c r="B292" s="172"/>
      <c r="C292" s="172" t="s">
        <v>350</v>
      </c>
      <c r="D292" s="172" t="s">
        <v>334</v>
      </c>
      <c r="E292" s="172" t="s">
        <v>1428</v>
      </c>
      <c r="F292" s="172" t="s">
        <v>69</v>
      </c>
      <c r="G292" s="172" t="s">
        <v>69</v>
      </c>
      <c r="H292" s="294" t="s">
        <v>1366</v>
      </c>
      <c r="I292" s="172" t="s">
        <v>95</v>
      </c>
      <c r="J292" s="278">
        <v>91508</v>
      </c>
      <c r="K292" s="172" t="s">
        <v>90</v>
      </c>
      <c r="L292" s="172" t="s">
        <v>90</v>
      </c>
      <c r="M292" s="172" t="s">
        <v>90</v>
      </c>
      <c r="N292" s="172"/>
      <c r="O292" s="172"/>
      <c r="P292" s="172"/>
      <c r="Q292" s="172"/>
      <c r="R292" s="172"/>
      <c r="S292" s="172"/>
      <c r="T292" s="172"/>
      <c r="U292" s="172"/>
      <c r="V292" s="172"/>
      <c r="W292" s="172"/>
      <c r="X292" s="172"/>
      <c r="Y292" s="172"/>
      <c r="Z292" s="172"/>
      <c r="AA292" s="172"/>
      <c r="AB292" s="172"/>
      <c r="AC292" s="172"/>
      <c r="AD292" s="172"/>
      <c r="AE292" s="172"/>
      <c r="AF292" s="172"/>
      <c r="AG292" s="172"/>
      <c r="AH292" s="172"/>
    </row>
    <row r="293" spans="2:34" s="29" customFormat="1" ht="15">
      <c r="B293" s="172"/>
      <c r="C293" s="172" t="s">
        <v>350</v>
      </c>
      <c r="D293" s="172" t="s">
        <v>334</v>
      </c>
      <c r="E293" s="172" t="s">
        <v>1428</v>
      </c>
      <c r="F293" s="172" t="s">
        <v>69</v>
      </c>
      <c r="G293" s="172" t="s">
        <v>69</v>
      </c>
      <c r="H293" s="294" t="s">
        <v>1366</v>
      </c>
      <c r="I293" s="172" t="s">
        <v>95</v>
      </c>
      <c r="J293" s="278">
        <v>89623</v>
      </c>
      <c r="K293" s="172" t="s">
        <v>90</v>
      </c>
      <c r="L293" s="172" t="s">
        <v>90</v>
      </c>
      <c r="M293" s="172" t="s">
        <v>90</v>
      </c>
      <c r="N293" s="172"/>
      <c r="O293" s="172"/>
      <c r="P293" s="172"/>
      <c r="Q293" s="172"/>
      <c r="R293" s="172"/>
      <c r="S293" s="172"/>
      <c r="T293" s="172"/>
      <c r="U293" s="172"/>
      <c r="V293" s="172"/>
      <c r="W293" s="172"/>
      <c r="X293" s="172"/>
      <c r="Y293" s="172"/>
      <c r="Z293" s="172"/>
      <c r="AA293" s="172"/>
      <c r="AB293" s="172"/>
      <c r="AC293" s="172"/>
      <c r="AD293" s="172"/>
      <c r="AE293" s="172"/>
      <c r="AF293" s="172"/>
      <c r="AG293" s="172"/>
      <c r="AH293" s="172"/>
    </row>
    <row r="294" spans="2:34" s="29" customFormat="1" ht="15">
      <c r="B294" s="172"/>
      <c r="C294" s="170" t="s">
        <v>449</v>
      </c>
      <c r="D294" s="172" t="s">
        <v>334</v>
      </c>
      <c r="E294" s="172" t="s">
        <v>1428</v>
      </c>
      <c r="F294" s="172" t="s">
        <v>69</v>
      </c>
      <c r="G294" s="172" t="s">
        <v>69</v>
      </c>
      <c r="H294" s="294" t="s">
        <v>1376</v>
      </c>
      <c r="I294" s="172" t="s">
        <v>95</v>
      </c>
      <c r="J294" s="278">
        <v>40728</v>
      </c>
      <c r="K294" s="172" t="s">
        <v>90</v>
      </c>
      <c r="L294" s="172" t="s">
        <v>90</v>
      </c>
      <c r="M294" s="172" t="s">
        <v>90</v>
      </c>
      <c r="N294" s="172"/>
      <c r="O294" s="172"/>
      <c r="P294" s="172"/>
      <c r="Q294" s="172"/>
      <c r="R294" s="172"/>
      <c r="S294" s="172"/>
      <c r="T294" s="172"/>
      <c r="U294" s="172"/>
      <c r="V294" s="172"/>
      <c r="W294" s="172"/>
      <c r="X294" s="172"/>
      <c r="Y294" s="172"/>
      <c r="Z294" s="172"/>
      <c r="AA294" s="172"/>
      <c r="AB294" s="172"/>
      <c r="AC294" s="172"/>
      <c r="AD294" s="172"/>
      <c r="AE294" s="172"/>
      <c r="AF294" s="172"/>
      <c r="AG294" s="172"/>
      <c r="AH294" s="172"/>
    </row>
    <row r="295" spans="2:34" s="29" customFormat="1" ht="15">
      <c r="B295" s="172"/>
      <c r="C295" s="170" t="s">
        <v>449</v>
      </c>
      <c r="D295" s="172" t="s">
        <v>334</v>
      </c>
      <c r="E295" s="172" t="s">
        <v>1428</v>
      </c>
      <c r="F295" s="172" t="s">
        <v>69</v>
      </c>
      <c r="G295" s="172" t="s">
        <v>69</v>
      </c>
      <c r="H295" s="294" t="s">
        <v>1376</v>
      </c>
      <c r="I295" s="172" t="s">
        <v>95</v>
      </c>
      <c r="J295" s="278">
        <v>-12833</v>
      </c>
      <c r="K295" s="172" t="s">
        <v>90</v>
      </c>
      <c r="L295" s="172" t="s">
        <v>90</v>
      </c>
      <c r="M295" s="172" t="s">
        <v>90</v>
      </c>
      <c r="N295" s="172"/>
      <c r="O295" s="172"/>
      <c r="P295" s="172"/>
      <c r="Q295" s="172"/>
      <c r="R295" s="172"/>
      <c r="S295" s="172"/>
      <c r="T295" s="172"/>
      <c r="U295" s="172"/>
      <c r="V295" s="172"/>
      <c r="W295" s="172"/>
      <c r="X295" s="172"/>
      <c r="Y295" s="172"/>
      <c r="Z295" s="172"/>
      <c r="AA295" s="172"/>
      <c r="AB295" s="172"/>
      <c r="AC295" s="172"/>
      <c r="AD295" s="172"/>
      <c r="AE295" s="172"/>
      <c r="AF295" s="172"/>
      <c r="AG295" s="172"/>
      <c r="AH295" s="172"/>
    </row>
    <row r="296" spans="2:34" s="29" customFormat="1" ht="15">
      <c r="B296" s="172"/>
      <c r="C296" s="170" t="s">
        <v>449</v>
      </c>
      <c r="D296" s="172" t="s">
        <v>334</v>
      </c>
      <c r="E296" s="172" t="s">
        <v>1428</v>
      </c>
      <c r="F296" s="172" t="s">
        <v>69</v>
      </c>
      <c r="G296" s="172" t="s">
        <v>69</v>
      </c>
      <c r="H296" s="294" t="s">
        <v>1377</v>
      </c>
      <c r="I296" s="172" t="s">
        <v>95</v>
      </c>
      <c r="J296" s="278">
        <v>61104</v>
      </c>
      <c r="K296" s="172" t="s">
        <v>90</v>
      </c>
      <c r="L296" s="172" t="s">
        <v>90</v>
      </c>
      <c r="M296" s="172" t="s">
        <v>90</v>
      </c>
      <c r="N296" s="172"/>
      <c r="O296" s="172"/>
      <c r="P296" s="172"/>
      <c r="Q296" s="172"/>
      <c r="R296" s="172"/>
      <c r="S296" s="172"/>
      <c r="T296" s="172"/>
      <c r="U296" s="172"/>
      <c r="V296" s="172"/>
      <c r="W296" s="172"/>
      <c r="X296" s="172"/>
      <c r="Y296" s="172"/>
      <c r="Z296" s="172"/>
      <c r="AA296" s="172"/>
      <c r="AB296" s="172"/>
      <c r="AC296" s="172"/>
      <c r="AD296" s="172"/>
      <c r="AE296" s="172"/>
      <c r="AF296" s="172"/>
      <c r="AG296" s="172"/>
      <c r="AH296" s="172"/>
    </row>
    <row r="297" spans="2:34" s="29" customFormat="1" ht="15">
      <c r="B297" s="172"/>
      <c r="C297" s="170" t="s">
        <v>449</v>
      </c>
      <c r="D297" s="172" t="s">
        <v>334</v>
      </c>
      <c r="E297" s="172" t="s">
        <v>1428</v>
      </c>
      <c r="F297" s="172" t="s">
        <v>69</v>
      </c>
      <c r="G297" s="172" t="s">
        <v>69</v>
      </c>
      <c r="H297" s="294" t="s">
        <v>1377</v>
      </c>
      <c r="I297" s="172" t="s">
        <v>95</v>
      </c>
      <c r="J297" s="278">
        <v>75673</v>
      </c>
      <c r="K297" s="172" t="s">
        <v>90</v>
      </c>
      <c r="L297" s="172" t="s">
        <v>90</v>
      </c>
      <c r="M297" s="172" t="s">
        <v>90</v>
      </c>
      <c r="N297" s="172"/>
      <c r="O297" s="172"/>
      <c r="P297" s="172"/>
      <c r="Q297" s="172"/>
      <c r="R297" s="172"/>
      <c r="S297" s="172"/>
      <c r="T297" s="172"/>
      <c r="U297" s="172"/>
      <c r="V297" s="172"/>
      <c r="W297" s="172"/>
      <c r="X297" s="172"/>
      <c r="Y297" s="172"/>
      <c r="Z297" s="172"/>
      <c r="AA297" s="172"/>
      <c r="AB297" s="172"/>
      <c r="AC297" s="172"/>
      <c r="AD297" s="172"/>
      <c r="AE297" s="172"/>
      <c r="AF297" s="172"/>
      <c r="AG297" s="172"/>
      <c r="AH297" s="172"/>
    </row>
    <row r="298" spans="2:34" s="29" customFormat="1" ht="15">
      <c r="B298" s="172"/>
      <c r="C298" s="170" t="s">
        <v>449</v>
      </c>
      <c r="D298" s="172" t="s">
        <v>334</v>
      </c>
      <c r="E298" s="172" t="s">
        <v>1428</v>
      </c>
      <c r="F298" s="172" t="s">
        <v>69</v>
      </c>
      <c r="G298" s="172" t="s">
        <v>69</v>
      </c>
      <c r="H298" s="294" t="s">
        <v>1378</v>
      </c>
      <c r="I298" s="172" t="s">
        <v>95</v>
      </c>
      <c r="J298" s="278">
        <v>104376</v>
      </c>
      <c r="K298" s="172" t="s">
        <v>90</v>
      </c>
      <c r="L298" s="172" t="s">
        <v>90</v>
      </c>
      <c r="M298" s="172" t="s">
        <v>90</v>
      </c>
      <c r="N298" s="172"/>
      <c r="O298" s="172"/>
      <c r="P298" s="172"/>
      <c r="Q298" s="172"/>
      <c r="R298" s="172"/>
      <c r="S298" s="172"/>
      <c r="T298" s="172"/>
      <c r="U298" s="172"/>
      <c r="V298" s="172"/>
      <c r="W298" s="172"/>
      <c r="X298" s="172"/>
      <c r="Y298" s="172"/>
      <c r="Z298" s="172"/>
      <c r="AA298" s="172"/>
      <c r="AB298" s="172"/>
      <c r="AC298" s="172"/>
      <c r="AD298" s="172"/>
      <c r="AE298" s="172"/>
      <c r="AF298" s="172"/>
      <c r="AG298" s="172"/>
      <c r="AH298" s="172"/>
    </row>
    <row r="299" spans="2:34" s="29" customFormat="1" ht="15">
      <c r="B299" s="172"/>
      <c r="C299" s="170" t="s">
        <v>449</v>
      </c>
      <c r="D299" s="172" t="s">
        <v>334</v>
      </c>
      <c r="E299" s="172" t="s">
        <v>1428</v>
      </c>
      <c r="F299" s="172" t="s">
        <v>69</v>
      </c>
      <c r="G299" s="172" t="s">
        <v>69</v>
      </c>
      <c r="H299" s="294" t="s">
        <v>1378</v>
      </c>
      <c r="I299" s="172" t="s">
        <v>95</v>
      </c>
      <c r="J299" s="278">
        <v>34541</v>
      </c>
      <c r="K299" s="172" t="s">
        <v>90</v>
      </c>
      <c r="L299" s="172" t="s">
        <v>90</v>
      </c>
      <c r="M299" s="172" t="s">
        <v>90</v>
      </c>
      <c r="N299" s="172"/>
      <c r="O299" s="172"/>
      <c r="P299" s="172"/>
      <c r="Q299" s="172"/>
      <c r="R299" s="172"/>
      <c r="S299" s="172"/>
      <c r="T299" s="172"/>
      <c r="U299" s="172"/>
      <c r="V299" s="172"/>
      <c r="W299" s="172"/>
      <c r="X299" s="172"/>
      <c r="Y299" s="172"/>
      <c r="Z299" s="172"/>
      <c r="AA299" s="172"/>
      <c r="AB299" s="172"/>
      <c r="AC299" s="172"/>
      <c r="AD299" s="172"/>
      <c r="AE299" s="172"/>
      <c r="AF299" s="172"/>
      <c r="AG299" s="172"/>
      <c r="AH299" s="172"/>
    </row>
    <row r="300" spans="2:34" s="29" customFormat="1" ht="15">
      <c r="B300" s="172"/>
      <c r="C300" s="170" t="s">
        <v>449</v>
      </c>
      <c r="D300" s="172" t="s">
        <v>334</v>
      </c>
      <c r="E300" s="172" t="s">
        <v>1428</v>
      </c>
      <c r="F300" s="172" t="s">
        <v>69</v>
      </c>
      <c r="G300" s="172" t="s">
        <v>69</v>
      </c>
      <c r="H300" s="294" t="s">
        <v>1379</v>
      </c>
      <c r="I300" s="172" t="s">
        <v>95</v>
      </c>
      <c r="J300" s="278">
        <v>101856</v>
      </c>
      <c r="K300" s="172" t="s">
        <v>90</v>
      </c>
      <c r="L300" s="172" t="s">
        <v>90</v>
      </c>
      <c r="M300" s="172" t="s">
        <v>90</v>
      </c>
      <c r="N300" s="172"/>
      <c r="O300" s="172"/>
      <c r="P300" s="172"/>
      <c r="Q300" s="172"/>
      <c r="R300" s="172"/>
      <c r="S300" s="172"/>
      <c r="T300" s="172"/>
      <c r="U300" s="172"/>
      <c r="V300" s="172"/>
      <c r="W300" s="172"/>
      <c r="X300" s="172"/>
      <c r="Y300" s="172"/>
      <c r="Z300" s="172"/>
      <c r="AA300" s="172"/>
      <c r="AB300" s="172"/>
      <c r="AC300" s="172"/>
      <c r="AD300" s="172"/>
      <c r="AE300" s="172"/>
      <c r="AF300" s="172"/>
      <c r="AG300" s="172"/>
      <c r="AH300" s="172"/>
    </row>
    <row r="301" spans="2:34" s="29" customFormat="1" ht="15">
      <c r="B301" s="172"/>
      <c r="C301" s="170" t="s">
        <v>449</v>
      </c>
      <c r="D301" s="172" t="s">
        <v>334</v>
      </c>
      <c r="E301" s="172" t="s">
        <v>1428</v>
      </c>
      <c r="F301" s="172" t="s">
        <v>69</v>
      </c>
      <c r="G301" s="172" t="s">
        <v>69</v>
      </c>
      <c r="H301" s="294" t="s">
        <v>1379</v>
      </c>
      <c r="I301" s="172" t="s">
        <v>95</v>
      </c>
      <c r="J301" s="278">
        <v>524202</v>
      </c>
      <c r="K301" s="172" t="s">
        <v>90</v>
      </c>
      <c r="L301" s="172" t="s">
        <v>90</v>
      </c>
      <c r="M301" s="172" t="s">
        <v>90</v>
      </c>
      <c r="N301" s="172"/>
      <c r="O301" s="172"/>
      <c r="P301" s="172"/>
      <c r="Q301" s="172"/>
      <c r="R301" s="172"/>
      <c r="S301" s="172"/>
      <c r="T301" s="172"/>
      <c r="U301" s="172"/>
      <c r="V301" s="172"/>
      <c r="W301" s="172"/>
      <c r="X301" s="172"/>
      <c r="Y301" s="172"/>
      <c r="Z301" s="172"/>
      <c r="AA301" s="172"/>
      <c r="AB301" s="172"/>
      <c r="AC301" s="172"/>
      <c r="AD301" s="172"/>
      <c r="AE301" s="172"/>
      <c r="AF301" s="172"/>
      <c r="AG301" s="172"/>
      <c r="AH301" s="172"/>
    </row>
    <row r="302" spans="2:34" s="29" customFormat="1" ht="15">
      <c r="B302" s="172"/>
      <c r="C302" s="170" t="s">
        <v>449</v>
      </c>
      <c r="D302" s="172" t="s">
        <v>334</v>
      </c>
      <c r="E302" s="172" t="s">
        <v>1428</v>
      </c>
      <c r="F302" s="172" t="s">
        <v>69</v>
      </c>
      <c r="G302" s="172" t="s">
        <v>69</v>
      </c>
      <c r="H302" s="294" t="s">
        <v>1380</v>
      </c>
      <c r="I302" s="172" t="s">
        <v>95</v>
      </c>
      <c r="J302" s="278">
        <v>998</v>
      </c>
      <c r="K302" s="172" t="s">
        <v>90</v>
      </c>
      <c r="L302" s="172" t="s">
        <v>90</v>
      </c>
      <c r="M302" s="172" t="s">
        <v>90</v>
      </c>
      <c r="N302" s="172"/>
      <c r="O302" s="172"/>
      <c r="P302" s="172"/>
      <c r="Q302" s="172"/>
      <c r="R302" s="172"/>
      <c r="S302" s="172"/>
      <c r="T302" s="172"/>
      <c r="U302" s="172"/>
      <c r="V302" s="172"/>
      <c r="W302" s="172"/>
      <c r="X302" s="172"/>
      <c r="Y302" s="172"/>
      <c r="Z302" s="172"/>
      <c r="AA302" s="172"/>
      <c r="AB302" s="172"/>
      <c r="AC302" s="172"/>
      <c r="AD302" s="172"/>
      <c r="AE302" s="172"/>
      <c r="AF302" s="172"/>
      <c r="AG302" s="172"/>
      <c r="AH302" s="172"/>
    </row>
    <row r="303" spans="2:34" s="29" customFormat="1" ht="15">
      <c r="B303" s="172"/>
      <c r="C303" s="170" t="s">
        <v>449</v>
      </c>
      <c r="D303" s="172" t="s">
        <v>334</v>
      </c>
      <c r="E303" s="172" t="s">
        <v>1428</v>
      </c>
      <c r="F303" s="172" t="s">
        <v>69</v>
      </c>
      <c r="G303" s="172" t="s">
        <v>69</v>
      </c>
      <c r="H303" s="294" t="s">
        <v>1380</v>
      </c>
      <c r="I303" s="172" t="s">
        <v>95</v>
      </c>
      <c r="J303" s="278">
        <v>107736</v>
      </c>
      <c r="K303" s="172" t="s">
        <v>90</v>
      </c>
      <c r="L303" s="172" t="s">
        <v>90</v>
      </c>
      <c r="M303" s="172" t="s">
        <v>90</v>
      </c>
      <c r="N303" s="172"/>
      <c r="O303" s="172"/>
      <c r="P303" s="172"/>
      <c r="Q303" s="172"/>
      <c r="R303" s="172"/>
      <c r="S303" s="172"/>
      <c r="T303" s="172"/>
      <c r="U303" s="172"/>
      <c r="V303" s="172"/>
      <c r="W303" s="172"/>
      <c r="X303" s="172"/>
      <c r="Y303" s="172"/>
      <c r="Z303" s="172"/>
      <c r="AA303" s="172"/>
      <c r="AB303" s="172"/>
      <c r="AC303" s="172"/>
      <c r="AD303" s="172"/>
      <c r="AE303" s="172"/>
      <c r="AF303" s="172"/>
      <c r="AG303" s="172"/>
      <c r="AH303" s="172"/>
    </row>
    <row r="304" spans="2:34" s="29" customFormat="1" ht="15">
      <c r="B304" s="172"/>
      <c r="C304" s="170" t="s">
        <v>449</v>
      </c>
      <c r="D304" s="172" t="s">
        <v>334</v>
      </c>
      <c r="E304" s="172" t="s">
        <v>1428</v>
      </c>
      <c r="F304" s="172" t="s">
        <v>69</v>
      </c>
      <c r="G304" s="172" t="s">
        <v>69</v>
      </c>
      <c r="H304" s="294" t="s">
        <v>1380</v>
      </c>
      <c r="I304" s="172" t="s">
        <v>95</v>
      </c>
      <c r="J304" s="278">
        <v>12964</v>
      </c>
      <c r="K304" s="172" t="s">
        <v>90</v>
      </c>
      <c r="L304" s="172" t="s">
        <v>90</v>
      </c>
      <c r="M304" s="172" t="s">
        <v>90</v>
      </c>
      <c r="N304" s="172"/>
      <c r="O304" s="172"/>
      <c r="P304" s="172"/>
      <c r="Q304" s="172"/>
      <c r="R304" s="172"/>
      <c r="S304" s="172"/>
      <c r="T304" s="172"/>
      <c r="U304" s="172"/>
      <c r="V304" s="172"/>
      <c r="W304" s="172"/>
      <c r="X304" s="172"/>
      <c r="Y304" s="172"/>
      <c r="Z304" s="172"/>
      <c r="AA304" s="172"/>
      <c r="AB304" s="172"/>
      <c r="AC304" s="172"/>
      <c r="AD304" s="172"/>
      <c r="AE304" s="172"/>
      <c r="AF304" s="172"/>
      <c r="AG304" s="172"/>
      <c r="AH304" s="172"/>
    </row>
    <row r="305" spans="2:34" s="29" customFormat="1" ht="15">
      <c r="B305" s="172"/>
      <c r="C305" s="170" t="s">
        <v>449</v>
      </c>
      <c r="D305" s="172" t="s">
        <v>334</v>
      </c>
      <c r="E305" s="172" t="s">
        <v>1428</v>
      </c>
      <c r="F305" s="172" t="s">
        <v>69</v>
      </c>
      <c r="G305" s="172" t="s">
        <v>69</v>
      </c>
      <c r="H305" s="294" t="s">
        <v>1381</v>
      </c>
      <c r="I305" s="172" t="s">
        <v>95</v>
      </c>
      <c r="J305" s="278">
        <v>109224</v>
      </c>
      <c r="K305" s="172" t="s">
        <v>90</v>
      </c>
      <c r="L305" s="172" t="s">
        <v>90</v>
      </c>
      <c r="M305" s="172" t="s">
        <v>90</v>
      </c>
      <c r="N305" s="172"/>
      <c r="O305" s="172"/>
      <c r="P305" s="172"/>
      <c r="Q305" s="172"/>
      <c r="R305" s="172"/>
      <c r="S305" s="172"/>
      <c r="T305" s="172"/>
      <c r="U305" s="172"/>
      <c r="V305" s="172"/>
      <c r="W305" s="172"/>
      <c r="X305" s="172"/>
      <c r="Y305" s="172"/>
      <c r="Z305" s="172"/>
      <c r="AA305" s="172"/>
      <c r="AB305" s="172"/>
      <c r="AC305" s="172"/>
      <c r="AD305" s="172"/>
      <c r="AE305" s="172"/>
      <c r="AF305" s="172"/>
      <c r="AG305" s="172"/>
      <c r="AH305" s="172"/>
    </row>
    <row r="306" spans="2:34" s="29" customFormat="1" ht="15">
      <c r="B306" s="172"/>
      <c r="C306" s="170" t="s">
        <v>449</v>
      </c>
      <c r="D306" s="172" t="s">
        <v>334</v>
      </c>
      <c r="E306" s="172" t="s">
        <v>1428</v>
      </c>
      <c r="F306" s="172" t="s">
        <v>69</v>
      </c>
      <c r="G306" s="172" t="s">
        <v>69</v>
      </c>
      <c r="H306" s="294" t="s">
        <v>1382</v>
      </c>
      <c r="I306" s="172" t="s">
        <v>95</v>
      </c>
      <c r="J306" s="278">
        <v>52060</v>
      </c>
      <c r="K306" s="172" t="s">
        <v>90</v>
      </c>
      <c r="L306" s="172" t="s">
        <v>90</v>
      </c>
      <c r="M306" s="172" t="s">
        <v>90</v>
      </c>
      <c r="N306" s="172"/>
      <c r="O306" s="172"/>
      <c r="P306" s="172"/>
      <c r="Q306" s="172"/>
      <c r="R306" s="172"/>
      <c r="S306" s="172"/>
      <c r="T306" s="172"/>
      <c r="U306" s="172"/>
      <c r="V306" s="172"/>
      <c r="W306" s="172"/>
      <c r="X306" s="172"/>
      <c r="Y306" s="172"/>
      <c r="Z306" s="172"/>
      <c r="AA306" s="172"/>
      <c r="AB306" s="172"/>
      <c r="AC306" s="172"/>
      <c r="AD306" s="172"/>
      <c r="AE306" s="172"/>
      <c r="AF306" s="172"/>
      <c r="AG306" s="172"/>
      <c r="AH306" s="172"/>
    </row>
    <row r="307" spans="2:34" s="29" customFormat="1" ht="15">
      <c r="B307" s="172"/>
      <c r="C307" s="170" t="s">
        <v>449</v>
      </c>
      <c r="D307" s="172" t="s">
        <v>334</v>
      </c>
      <c r="E307" s="172" t="s">
        <v>1428</v>
      </c>
      <c r="F307" s="172" t="s">
        <v>69</v>
      </c>
      <c r="G307" s="172" t="s">
        <v>69</v>
      </c>
      <c r="H307" s="294" t="s">
        <v>1382</v>
      </c>
      <c r="I307" s="172" t="s">
        <v>95</v>
      </c>
      <c r="J307" s="278">
        <v>136844</v>
      </c>
      <c r="K307" s="172" t="s">
        <v>90</v>
      </c>
      <c r="L307" s="172" t="s">
        <v>90</v>
      </c>
      <c r="M307" s="172" t="s">
        <v>90</v>
      </c>
      <c r="N307" s="172"/>
      <c r="O307" s="172"/>
      <c r="P307" s="172"/>
      <c r="Q307" s="172"/>
      <c r="R307" s="172"/>
      <c r="S307" s="172"/>
      <c r="T307" s="172"/>
      <c r="U307" s="172"/>
      <c r="V307" s="172"/>
      <c r="W307" s="172"/>
      <c r="X307" s="172"/>
      <c r="Y307" s="172"/>
      <c r="Z307" s="172"/>
      <c r="AA307" s="172"/>
      <c r="AB307" s="172"/>
      <c r="AC307" s="172"/>
      <c r="AD307" s="172"/>
      <c r="AE307" s="172"/>
      <c r="AF307" s="172"/>
      <c r="AG307" s="172"/>
      <c r="AH307" s="172"/>
    </row>
    <row r="308" spans="2:34" s="29" customFormat="1" ht="15">
      <c r="B308" s="172"/>
      <c r="C308" s="170" t="s">
        <v>449</v>
      </c>
      <c r="D308" s="172" t="s">
        <v>334</v>
      </c>
      <c r="E308" s="172" t="s">
        <v>1428</v>
      </c>
      <c r="F308" s="172" t="s">
        <v>69</v>
      </c>
      <c r="G308" s="172" t="s">
        <v>69</v>
      </c>
      <c r="H308" s="294" t="s">
        <v>1383</v>
      </c>
      <c r="I308" s="172" t="s">
        <v>95</v>
      </c>
      <c r="J308" s="278">
        <v>168580</v>
      </c>
      <c r="K308" s="172" t="s">
        <v>90</v>
      </c>
      <c r="L308" s="172" t="s">
        <v>90</v>
      </c>
      <c r="M308" s="172" t="s">
        <v>90</v>
      </c>
      <c r="N308" s="172"/>
      <c r="O308" s="172"/>
      <c r="P308" s="172"/>
      <c r="Q308" s="172"/>
      <c r="R308" s="172"/>
      <c r="S308" s="172"/>
      <c r="T308" s="172"/>
      <c r="U308" s="172"/>
      <c r="V308" s="172"/>
      <c r="W308" s="172"/>
      <c r="X308" s="172"/>
      <c r="Y308" s="172"/>
      <c r="Z308" s="172"/>
      <c r="AA308" s="172"/>
      <c r="AB308" s="172"/>
      <c r="AC308" s="172"/>
      <c r="AD308" s="172"/>
      <c r="AE308" s="172"/>
      <c r="AF308" s="172"/>
      <c r="AG308" s="172"/>
      <c r="AH308" s="172"/>
    </row>
    <row r="309" spans="2:34" s="29" customFormat="1" ht="15">
      <c r="B309" s="172"/>
      <c r="C309" s="170" t="s">
        <v>449</v>
      </c>
      <c r="D309" s="172" t="s">
        <v>334</v>
      </c>
      <c r="E309" s="172" t="s">
        <v>1428</v>
      </c>
      <c r="F309" s="172" t="s">
        <v>69</v>
      </c>
      <c r="G309" s="172" t="s">
        <v>69</v>
      </c>
      <c r="H309" s="294" t="s">
        <v>1383</v>
      </c>
      <c r="I309" s="172" t="s">
        <v>95</v>
      </c>
      <c r="J309" s="278">
        <v>118893</v>
      </c>
      <c r="K309" s="172" t="s">
        <v>90</v>
      </c>
      <c r="L309" s="172" t="s">
        <v>90</v>
      </c>
      <c r="M309" s="172" t="s">
        <v>90</v>
      </c>
      <c r="N309" s="172"/>
      <c r="O309" s="172"/>
      <c r="P309" s="172"/>
      <c r="Q309" s="172"/>
      <c r="R309" s="172"/>
      <c r="S309" s="172"/>
      <c r="T309" s="172"/>
      <c r="U309" s="172"/>
      <c r="V309" s="172"/>
      <c r="W309" s="172"/>
      <c r="X309" s="172"/>
      <c r="Y309" s="172"/>
      <c r="Z309" s="172"/>
      <c r="AA309" s="172"/>
      <c r="AB309" s="172"/>
      <c r="AC309" s="172"/>
      <c r="AD309" s="172"/>
      <c r="AE309" s="172"/>
      <c r="AF309" s="172"/>
      <c r="AG309" s="172"/>
      <c r="AH309" s="172"/>
    </row>
    <row r="310" spans="2:34" s="29" customFormat="1" ht="15">
      <c r="B310" s="172"/>
      <c r="C310" s="170" t="s">
        <v>449</v>
      </c>
      <c r="D310" s="172" t="s">
        <v>334</v>
      </c>
      <c r="E310" s="172" t="s">
        <v>1428</v>
      </c>
      <c r="F310" s="172" t="s">
        <v>69</v>
      </c>
      <c r="G310" s="172" t="s">
        <v>69</v>
      </c>
      <c r="H310" s="294" t="s">
        <v>1384</v>
      </c>
      <c r="I310" s="172" t="s">
        <v>95</v>
      </c>
      <c r="J310" s="278">
        <v>841</v>
      </c>
      <c r="K310" s="172" t="s">
        <v>90</v>
      </c>
      <c r="L310" s="172" t="s">
        <v>90</v>
      </c>
      <c r="M310" s="172" t="s">
        <v>90</v>
      </c>
      <c r="N310" s="172"/>
      <c r="O310" s="172"/>
      <c r="P310" s="172"/>
      <c r="Q310" s="172"/>
      <c r="R310" s="172"/>
      <c r="S310" s="172"/>
      <c r="T310" s="172"/>
      <c r="U310" s="172"/>
      <c r="V310" s="172"/>
      <c r="W310" s="172"/>
      <c r="X310" s="172"/>
      <c r="Y310" s="172"/>
      <c r="Z310" s="172"/>
      <c r="AA310" s="172"/>
      <c r="AB310" s="172"/>
      <c r="AC310" s="172"/>
      <c r="AD310" s="172"/>
      <c r="AE310" s="172"/>
      <c r="AF310" s="172"/>
      <c r="AG310" s="172"/>
      <c r="AH310" s="172"/>
    </row>
    <row r="311" spans="2:34" s="29" customFormat="1" ht="15">
      <c r="B311" s="172"/>
      <c r="C311" s="170" t="s">
        <v>449</v>
      </c>
      <c r="D311" s="172" t="s">
        <v>334</v>
      </c>
      <c r="E311" s="172" t="s">
        <v>1428</v>
      </c>
      <c r="F311" s="172" t="s">
        <v>69</v>
      </c>
      <c r="G311" s="172" t="s">
        <v>69</v>
      </c>
      <c r="H311" s="294" t="s">
        <v>1384</v>
      </c>
      <c r="I311" s="172" t="s">
        <v>95</v>
      </c>
      <c r="J311" s="278">
        <v>103008</v>
      </c>
      <c r="K311" s="172" t="s">
        <v>90</v>
      </c>
      <c r="L311" s="172" t="s">
        <v>90</v>
      </c>
      <c r="M311" s="172" t="s">
        <v>90</v>
      </c>
      <c r="N311" s="172"/>
      <c r="O311" s="172"/>
      <c r="P311" s="172"/>
      <c r="Q311" s="172"/>
      <c r="R311" s="172"/>
      <c r="S311" s="172"/>
      <c r="T311" s="172"/>
      <c r="U311" s="172"/>
      <c r="V311" s="172"/>
      <c r="W311" s="172"/>
      <c r="X311" s="172"/>
      <c r="Y311" s="172"/>
      <c r="Z311" s="172"/>
      <c r="AA311" s="172"/>
      <c r="AB311" s="172"/>
      <c r="AC311" s="172"/>
      <c r="AD311" s="172"/>
      <c r="AE311" s="172"/>
      <c r="AF311" s="172"/>
      <c r="AG311" s="172"/>
      <c r="AH311" s="172"/>
    </row>
    <row r="312" spans="2:34" s="29" customFormat="1" ht="15">
      <c r="B312" s="172"/>
      <c r="C312" s="170" t="s">
        <v>449</v>
      </c>
      <c r="D312" s="172" t="s">
        <v>334</v>
      </c>
      <c r="E312" s="172" t="s">
        <v>1428</v>
      </c>
      <c r="F312" s="172" t="s">
        <v>69</v>
      </c>
      <c r="G312" s="172" t="s">
        <v>69</v>
      </c>
      <c r="H312" s="294" t="s">
        <v>1384</v>
      </c>
      <c r="I312" s="172" t="s">
        <v>95</v>
      </c>
      <c r="J312" s="278">
        <v>138096</v>
      </c>
      <c r="K312" s="172" t="s">
        <v>90</v>
      </c>
      <c r="L312" s="172" t="s">
        <v>90</v>
      </c>
      <c r="M312" s="172" t="s">
        <v>90</v>
      </c>
      <c r="N312" s="172"/>
      <c r="O312" s="172"/>
      <c r="P312" s="172"/>
      <c r="Q312" s="172"/>
      <c r="R312" s="172"/>
      <c r="S312" s="172"/>
      <c r="T312" s="172"/>
      <c r="U312" s="172"/>
      <c r="V312" s="172"/>
      <c r="W312" s="172"/>
      <c r="X312" s="172"/>
      <c r="Y312" s="172"/>
      <c r="Z312" s="172"/>
      <c r="AA312" s="172"/>
      <c r="AB312" s="172"/>
      <c r="AC312" s="172"/>
      <c r="AD312" s="172"/>
      <c r="AE312" s="172"/>
      <c r="AF312" s="172"/>
      <c r="AG312" s="172"/>
      <c r="AH312" s="172"/>
    </row>
    <row r="313" spans="2:34" s="29" customFormat="1" ht="15">
      <c r="B313" s="172"/>
      <c r="C313" s="170" t="s">
        <v>449</v>
      </c>
      <c r="D313" s="172" t="s">
        <v>334</v>
      </c>
      <c r="E313" s="172" t="s">
        <v>1428</v>
      </c>
      <c r="F313" s="172" t="s">
        <v>69</v>
      </c>
      <c r="G313" s="172" t="s">
        <v>69</v>
      </c>
      <c r="H313" s="294" t="s">
        <v>1385</v>
      </c>
      <c r="I313" s="172" t="s">
        <v>95</v>
      </c>
      <c r="J313" s="278">
        <v>58032</v>
      </c>
      <c r="K313" s="172" t="s">
        <v>90</v>
      </c>
      <c r="L313" s="172" t="s">
        <v>90</v>
      </c>
      <c r="M313" s="172" t="s">
        <v>90</v>
      </c>
      <c r="N313" s="172"/>
      <c r="O313" s="172"/>
      <c r="P313" s="172"/>
      <c r="Q313" s="172"/>
      <c r="R313" s="172"/>
      <c r="S313" s="172"/>
      <c r="T313" s="172"/>
      <c r="U313" s="172"/>
      <c r="V313" s="172"/>
      <c r="W313" s="172"/>
      <c r="X313" s="172"/>
      <c r="Y313" s="172"/>
      <c r="Z313" s="172"/>
      <c r="AA313" s="172"/>
      <c r="AB313" s="172"/>
      <c r="AC313" s="172"/>
      <c r="AD313" s="172"/>
      <c r="AE313" s="172"/>
      <c r="AF313" s="172"/>
      <c r="AG313" s="172"/>
      <c r="AH313" s="172"/>
    </row>
    <row r="314" spans="2:34" s="29" customFormat="1" ht="15">
      <c r="B314" s="172"/>
      <c r="C314" s="170" t="s">
        <v>449</v>
      </c>
      <c r="D314" s="172" t="s">
        <v>334</v>
      </c>
      <c r="E314" s="172" t="s">
        <v>1428</v>
      </c>
      <c r="F314" s="172" t="s">
        <v>69</v>
      </c>
      <c r="G314" s="172" t="s">
        <v>69</v>
      </c>
      <c r="H314" s="294" t="s">
        <v>1385</v>
      </c>
      <c r="I314" s="172" t="s">
        <v>95</v>
      </c>
      <c r="J314" s="278">
        <v>71164</v>
      </c>
      <c r="K314" s="172" t="s">
        <v>90</v>
      </c>
      <c r="L314" s="172" t="s">
        <v>90</v>
      </c>
      <c r="M314" s="172" t="s">
        <v>90</v>
      </c>
      <c r="N314" s="172"/>
      <c r="O314" s="172"/>
      <c r="P314" s="172"/>
      <c r="Q314" s="172"/>
      <c r="R314" s="172"/>
      <c r="S314" s="172"/>
      <c r="T314" s="172"/>
      <c r="U314" s="172"/>
      <c r="V314" s="172"/>
      <c r="W314" s="172"/>
      <c r="X314" s="172"/>
      <c r="Y314" s="172"/>
      <c r="Z314" s="172"/>
      <c r="AA314" s="172"/>
      <c r="AB314" s="172"/>
      <c r="AC314" s="172"/>
      <c r="AD314" s="172"/>
      <c r="AE314" s="172"/>
      <c r="AF314" s="172"/>
      <c r="AG314" s="172"/>
      <c r="AH314" s="172"/>
    </row>
    <row r="315" spans="2:34" s="29" customFormat="1" ht="15">
      <c r="B315" s="172"/>
      <c r="C315" s="170" t="s">
        <v>449</v>
      </c>
      <c r="D315" s="172" t="s">
        <v>334</v>
      </c>
      <c r="E315" s="172" t="s">
        <v>1428</v>
      </c>
      <c r="F315" s="172" t="s">
        <v>69</v>
      </c>
      <c r="G315" s="172" t="s">
        <v>69</v>
      </c>
      <c r="H315" s="294" t="s">
        <v>1386</v>
      </c>
      <c r="I315" s="172" t="s">
        <v>95</v>
      </c>
      <c r="J315" s="278">
        <v>64848</v>
      </c>
      <c r="K315" s="172" t="s">
        <v>90</v>
      </c>
      <c r="L315" s="172" t="s">
        <v>90</v>
      </c>
      <c r="M315" s="172" t="s">
        <v>90</v>
      </c>
      <c r="N315" s="172"/>
      <c r="O315" s="172"/>
      <c r="P315" s="172"/>
      <c r="Q315" s="172"/>
      <c r="R315" s="172"/>
      <c r="S315" s="172"/>
      <c r="T315" s="172"/>
      <c r="U315" s="172"/>
      <c r="V315" s="172"/>
      <c r="W315" s="172"/>
      <c r="X315" s="172"/>
      <c r="Y315" s="172"/>
      <c r="Z315" s="172"/>
      <c r="AA315" s="172"/>
      <c r="AB315" s="172"/>
      <c r="AC315" s="172"/>
      <c r="AD315" s="172"/>
      <c r="AE315" s="172"/>
      <c r="AF315" s="172"/>
      <c r="AG315" s="172"/>
      <c r="AH315" s="172"/>
    </row>
    <row r="316" spans="2:34" s="29" customFormat="1" ht="15">
      <c r="B316" s="172"/>
      <c r="C316" s="170" t="s">
        <v>449</v>
      </c>
      <c r="D316" s="172" t="s">
        <v>334</v>
      </c>
      <c r="E316" s="172" t="s">
        <v>1428</v>
      </c>
      <c r="F316" s="172" t="s">
        <v>69</v>
      </c>
      <c r="G316" s="172" t="s">
        <v>69</v>
      </c>
      <c r="H316" s="294" t="s">
        <v>1386</v>
      </c>
      <c r="I316" s="172" t="s">
        <v>95</v>
      </c>
      <c r="J316" s="278">
        <v>105921</v>
      </c>
      <c r="K316" s="172" t="s">
        <v>90</v>
      </c>
      <c r="L316" s="172" t="s">
        <v>90</v>
      </c>
      <c r="M316" s="172" t="s">
        <v>90</v>
      </c>
      <c r="N316" s="172"/>
      <c r="O316" s="172"/>
      <c r="P316" s="172"/>
      <c r="Q316" s="172"/>
      <c r="R316" s="172"/>
      <c r="S316" s="172"/>
      <c r="T316" s="172"/>
      <c r="U316" s="172"/>
      <c r="V316" s="172"/>
      <c r="W316" s="172"/>
      <c r="X316" s="172"/>
      <c r="Y316" s="172"/>
      <c r="Z316" s="172"/>
      <c r="AA316" s="172"/>
      <c r="AB316" s="172"/>
      <c r="AC316" s="172"/>
      <c r="AD316" s="172"/>
      <c r="AE316" s="172"/>
      <c r="AF316" s="172"/>
      <c r="AG316" s="172"/>
      <c r="AH316" s="172"/>
    </row>
    <row r="317" spans="2:34" s="29" customFormat="1" ht="15">
      <c r="B317" s="172"/>
      <c r="C317" s="170" t="s">
        <v>449</v>
      </c>
      <c r="D317" s="172" t="s">
        <v>334</v>
      </c>
      <c r="E317" s="172" t="s">
        <v>1428</v>
      </c>
      <c r="F317" s="172" t="s">
        <v>69</v>
      </c>
      <c r="G317" s="172" t="s">
        <v>69</v>
      </c>
      <c r="H317" s="294" t="s">
        <v>1387</v>
      </c>
      <c r="I317" s="172" t="s">
        <v>95</v>
      </c>
      <c r="J317" s="278">
        <v>108096</v>
      </c>
      <c r="K317" s="172" t="s">
        <v>90</v>
      </c>
      <c r="L317" s="172" t="s">
        <v>90</v>
      </c>
      <c r="M317" s="172" t="s">
        <v>90</v>
      </c>
      <c r="N317" s="172"/>
      <c r="O317" s="172"/>
      <c r="P317" s="172"/>
      <c r="Q317" s="172"/>
      <c r="R317" s="172"/>
      <c r="S317" s="172"/>
      <c r="T317" s="172"/>
      <c r="U317" s="172"/>
      <c r="V317" s="172"/>
      <c r="W317" s="172"/>
      <c r="X317" s="172"/>
      <c r="Y317" s="172"/>
      <c r="Z317" s="172"/>
      <c r="AA317" s="172"/>
      <c r="AB317" s="172"/>
      <c r="AC317" s="172"/>
      <c r="AD317" s="172"/>
      <c r="AE317" s="172"/>
      <c r="AF317" s="172"/>
      <c r="AG317" s="172"/>
      <c r="AH317" s="172"/>
    </row>
    <row r="318" spans="2:34" s="29" customFormat="1" ht="15">
      <c r="B318" s="172"/>
      <c r="C318" s="170" t="s">
        <v>449</v>
      </c>
      <c r="D318" s="172" t="s">
        <v>334</v>
      </c>
      <c r="E318" s="172" t="s">
        <v>1428</v>
      </c>
      <c r="F318" s="172" t="s">
        <v>69</v>
      </c>
      <c r="G318" s="172" t="s">
        <v>69</v>
      </c>
      <c r="H318" s="294" t="s">
        <v>1387</v>
      </c>
      <c r="I318" s="172" t="s">
        <v>95</v>
      </c>
      <c r="J318" s="278">
        <v>-9747</v>
      </c>
      <c r="K318" s="172" t="s">
        <v>90</v>
      </c>
      <c r="L318" s="172" t="s">
        <v>90</v>
      </c>
      <c r="M318" s="172" t="s">
        <v>90</v>
      </c>
      <c r="N318" s="172"/>
      <c r="O318" s="172"/>
      <c r="P318" s="172"/>
      <c r="Q318" s="172"/>
      <c r="R318" s="172"/>
      <c r="S318" s="172"/>
      <c r="T318" s="172"/>
      <c r="U318" s="172"/>
      <c r="V318" s="172"/>
      <c r="W318" s="172"/>
      <c r="X318" s="172"/>
      <c r="Y318" s="172"/>
      <c r="Z318" s="172"/>
      <c r="AA318" s="172"/>
      <c r="AB318" s="172"/>
      <c r="AC318" s="172"/>
      <c r="AD318" s="172"/>
      <c r="AE318" s="172"/>
      <c r="AF318" s="172"/>
      <c r="AG318" s="172"/>
      <c r="AH318" s="172"/>
    </row>
    <row r="319" spans="2:34" s="29" customFormat="1" ht="15">
      <c r="B319" s="172"/>
      <c r="C319" s="170" t="s">
        <v>449</v>
      </c>
      <c r="D319" s="172" t="s">
        <v>334</v>
      </c>
      <c r="E319" s="172" t="s">
        <v>1428</v>
      </c>
      <c r="F319" s="172" t="s">
        <v>69</v>
      </c>
      <c r="G319" s="172" t="s">
        <v>69</v>
      </c>
      <c r="H319" s="294" t="s">
        <v>1388</v>
      </c>
      <c r="I319" s="172" t="s">
        <v>95</v>
      </c>
      <c r="J319" s="278">
        <v>183936</v>
      </c>
      <c r="K319" s="172" t="s">
        <v>90</v>
      </c>
      <c r="L319" s="172" t="s">
        <v>90</v>
      </c>
      <c r="M319" s="172" t="s">
        <v>90</v>
      </c>
      <c r="N319" s="172"/>
      <c r="O319" s="172"/>
      <c r="P319" s="172"/>
      <c r="Q319" s="172"/>
      <c r="R319" s="172"/>
      <c r="S319" s="172"/>
      <c r="T319" s="172"/>
      <c r="U319" s="172"/>
      <c r="V319" s="172"/>
      <c r="W319" s="172"/>
      <c r="X319" s="172"/>
      <c r="Y319" s="172"/>
      <c r="Z319" s="172"/>
      <c r="AA319" s="172"/>
      <c r="AB319" s="172"/>
      <c r="AC319" s="172"/>
      <c r="AD319" s="172"/>
      <c r="AE319" s="172"/>
      <c r="AF319" s="172"/>
      <c r="AG319" s="172"/>
      <c r="AH319" s="172"/>
    </row>
    <row r="320" spans="2:34" s="29" customFormat="1" ht="15">
      <c r="B320" s="172"/>
      <c r="C320" s="170" t="s">
        <v>449</v>
      </c>
      <c r="D320" s="172" t="s">
        <v>334</v>
      </c>
      <c r="E320" s="172" t="s">
        <v>1428</v>
      </c>
      <c r="F320" s="172" t="s">
        <v>69</v>
      </c>
      <c r="G320" s="172" t="s">
        <v>69</v>
      </c>
      <c r="H320" s="294" t="s">
        <v>1388</v>
      </c>
      <c r="I320" s="172" t="s">
        <v>95</v>
      </c>
      <c r="J320" s="278">
        <v>24753</v>
      </c>
      <c r="K320" s="172" t="s">
        <v>90</v>
      </c>
      <c r="L320" s="172" t="s">
        <v>90</v>
      </c>
      <c r="M320" s="172" t="s">
        <v>90</v>
      </c>
      <c r="N320" s="172"/>
      <c r="O320" s="172"/>
      <c r="P320" s="172"/>
      <c r="Q320" s="172"/>
      <c r="R320" s="172"/>
      <c r="S320" s="172"/>
      <c r="T320" s="172"/>
      <c r="U320" s="172"/>
      <c r="V320" s="172"/>
      <c r="W320" s="172"/>
      <c r="X320" s="172"/>
      <c r="Y320" s="172"/>
      <c r="Z320" s="172"/>
      <c r="AA320" s="172"/>
      <c r="AB320" s="172"/>
      <c r="AC320" s="172"/>
      <c r="AD320" s="172"/>
      <c r="AE320" s="172"/>
      <c r="AF320" s="172"/>
      <c r="AG320" s="172"/>
      <c r="AH320" s="172"/>
    </row>
    <row r="321" spans="2:34" s="29" customFormat="1" ht="15">
      <c r="B321" s="172"/>
      <c r="C321" s="170" t="s">
        <v>449</v>
      </c>
      <c r="D321" s="172" t="s">
        <v>334</v>
      </c>
      <c r="E321" s="172" t="s">
        <v>1428</v>
      </c>
      <c r="F321" s="172" t="s">
        <v>69</v>
      </c>
      <c r="G321" s="172" t="s">
        <v>69</v>
      </c>
      <c r="H321" s="294" t="s">
        <v>1389</v>
      </c>
      <c r="I321" s="172" t="s">
        <v>95</v>
      </c>
      <c r="J321" s="278">
        <v>155359</v>
      </c>
      <c r="K321" s="172" t="s">
        <v>90</v>
      </c>
      <c r="L321" s="172" t="s">
        <v>90</v>
      </c>
      <c r="M321" s="172" t="s">
        <v>90</v>
      </c>
      <c r="N321" s="172"/>
      <c r="O321" s="172"/>
      <c r="P321" s="172"/>
      <c r="Q321" s="172"/>
      <c r="R321" s="172"/>
      <c r="S321" s="172"/>
      <c r="T321" s="172"/>
      <c r="U321" s="172"/>
      <c r="V321" s="172"/>
      <c r="W321" s="172"/>
      <c r="X321" s="172"/>
      <c r="Y321" s="172"/>
      <c r="Z321" s="172"/>
      <c r="AA321" s="172"/>
      <c r="AB321" s="172"/>
      <c r="AC321" s="172"/>
      <c r="AD321" s="172"/>
      <c r="AE321" s="172"/>
      <c r="AF321" s="172"/>
      <c r="AG321" s="172"/>
      <c r="AH321" s="172"/>
    </row>
    <row r="322" spans="2:34" s="29" customFormat="1" ht="15">
      <c r="B322" s="172"/>
      <c r="C322" s="170" t="s">
        <v>449</v>
      </c>
      <c r="D322" s="172" t="s">
        <v>334</v>
      </c>
      <c r="E322" s="172" t="s">
        <v>1428</v>
      </c>
      <c r="F322" s="172" t="s">
        <v>69</v>
      </c>
      <c r="G322" s="172" t="s">
        <v>69</v>
      </c>
      <c r="H322" s="294" t="s">
        <v>1389</v>
      </c>
      <c r="I322" s="172" t="s">
        <v>95</v>
      </c>
      <c r="J322" s="278">
        <v>556724</v>
      </c>
      <c r="K322" s="172" t="s">
        <v>90</v>
      </c>
      <c r="L322" s="172" t="s">
        <v>90</v>
      </c>
      <c r="M322" s="172" t="s">
        <v>90</v>
      </c>
      <c r="N322" s="172"/>
      <c r="O322" s="172"/>
      <c r="P322" s="172"/>
      <c r="Q322" s="172"/>
      <c r="R322" s="172"/>
      <c r="S322" s="172"/>
      <c r="T322" s="172"/>
      <c r="U322" s="172"/>
      <c r="V322" s="172"/>
      <c r="W322" s="172"/>
      <c r="X322" s="172"/>
      <c r="Y322" s="172"/>
      <c r="Z322" s="172"/>
      <c r="AA322" s="172"/>
      <c r="AB322" s="172"/>
      <c r="AC322" s="172"/>
      <c r="AD322" s="172"/>
      <c r="AE322" s="172"/>
      <c r="AF322" s="172"/>
      <c r="AG322" s="172"/>
      <c r="AH322" s="172"/>
    </row>
    <row r="323" spans="2:34" s="29" customFormat="1" ht="15">
      <c r="B323" s="172"/>
      <c r="C323" s="170" t="s">
        <v>449</v>
      </c>
      <c r="D323" s="172" t="s">
        <v>334</v>
      </c>
      <c r="E323" s="172" t="s">
        <v>1428</v>
      </c>
      <c r="F323" s="172" t="s">
        <v>69</v>
      </c>
      <c r="G323" s="172" t="s">
        <v>69</v>
      </c>
      <c r="H323" s="294" t="s">
        <v>1390</v>
      </c>
      <c r="I323" s="172" t="s">
        <v>95</v>
      </c>
      <c r="J323" s="278">
        <v>180840</v>
      </c>
      <c r="K323" s="172" t="s">
        <v>90</v>
      </c>
      <c r="L323" s="172" t="s">
        <v>90</v>
      </c>
      <c r="M323" s="172" t="s">
        <v>90</v>
      </c>
      <c r="N323" s="172"/>
      <c r="O323" s="172"/>
      <c r="P323" s="172"/>
      <c r="Q323" s="172"/>
      <c r="R323" s="172"/>
      <c r="S323" s="172"/>
      <c r="T323" s="172"/>
      <c r="U323" s="172"/>
      <c r="V323" s="172"/>
      <c r="W323" s="172"/>
      <c r="X323" s="172"/>
      <c r="Y323" s="172"/>
      <c r="Z323" s="172"/>
      <c r="AA323" s="172"/>
      <c r="AB323" s="172"/>
      <c r="AC323" s="172"/>
      <c r="AD323" s="172"/>
      <c r="AE323" s="172"/>
      <c r="AF323" s="172"/>
      <c r="AG323" s="172"/>
      <c r="AH323" s="172"/>
    </row>
    <row r="324" spans="2:34" s="29" customFormat="1" ht="15">
      <c r="B324" s="172"/>
      <c r="C324" s="170" t="s">
        <v>449</v>
      </c>
      <c r="D324" s="172" t="s">
        <v>334</v>
      </c>
      <c r="E324" s="172" t="s">
        <v>1428</v>
      </c>
      <c r="F324" s="172" t="s">
        <v>69</v>
      </c>
      <c r="G324" s="172" t="s">
        <v>69</v>
      </c>
      <c r="H324" s="294" t="s">
        <v>1390</v>
      </c>
      <c r="I324" s="172" t="s">
        <v>95</v>
      </c>
      <c r="J324" s="278">
        <v>240502</v>
      </c>
      <c r="K324" s="172" t="s">
        <v>90</v>
      </c>
      <c r="L324" s="172" t="s">
        <v>90</v>
      </c>
      <c r="M324" s="172" t="s">
        <v>90</v>
      </c>
      <c r="N324" s="172"/>
      <c r="O324" s="172"/>
      <c r="P324" s="172"/>
      <c r="Q324" s="172"/>
      <c r="R324" s="172"/>
      <c r="S324" s="172"/>
      <c r="T324" s="172"/>
      <c r="U324" s="172"/>
      <c r="V324" s="172"/>
      <c r="W324" s="172"/>
      <c r="X324" s="172"/>
      <c r="Y324" s="172"/>
      <c r="Z324" s="172"/>
      <c r="AA324" s="172"/>
      <c r="AB324" s="172"/>
      <c r="AC324" s="172"/>
      <c r="AD324" s="172"/>
      <c r="AE324" s="172"/>
      <c r="AF324" s="172"/>
      <c r="AG324" s="172"/>
      <c r="AH324" s="172"/>
    </row>
    <row r="325" spans="2:34" s="29" customFormat="1" ht="15">
      <c r="B325" s="172"/>
      <c r="C325" s="170" t="s">
        <v>449</v>
      </c>
      <c r="D325" s="172" t="s">
        <v>334</v>
      </c>
      <c r="E325" s="172" t="s">
        <v>1428</v>
      </c>
      <c r="F325" s="172" t="s">
        <v>69</v>
      </c>
      <c r="G325" s="172" t="s">
        <v>69</v>
      </c>
      <c r="H325" s="294" t="s">
        <v>1391</v>
      </c>
      <c r="I325" s="172" t="s">
        <v>95</v>
      </c>
      <c r="J325" s="278">
        <v>41232</v>
      </c>
      <c r="K325" s="172" t="s">
        <v>90</v>
      </c>
      <c r="L325" s="172" t="s">
        <v>90</v>
      </c>
      <c r="M325" s="172" t="s">
        <v>90</v>
      </c>
      <c r="N325" s="172"/>
      <c r="O325" s="172"/>
      <c r="P325" s="172"/>
      <c r="Q325" s="172"/>
      <c r="R325" s="172"/>
      <c r="S325" s="172"/>
      <c r="T325" s="172"/>
      <c r="U325" s="172"/>
      <c r="V325" s="172"/>
      <c r="W325" s="172"/>
      <c r="X325" s="172"/>
      <c r="Y325" s="172"/>
      <c r="Z325" s="172"/>
      <c r="AA325" s="172"/>
      <c r="AB325" s="172"/>
      <c r="AC325" s="172"/>
      <c r="AD325" s="172"/>
      <c r="AE325" s="172"/>
      <c r="AF325" s="172"/>
      <c r="AG325" s="172"/>
      <c r="AH325" s="172"/>
    </row>
    <row r="326" spans="2:34" s="29" customFormat="1" ht="15">
      <c r="B326" s="172"/>
      <c r="C326" s="170" t="s">
        <v>449</v>
      </c>
      <c r="D326" s="172" t="s">
        <v>334</v>
      </c>
      <c r="E326" s="172" t="s">
        <v>1428</v>
      </c>
      <c r="F326" s="172" t="s">
        <v>69</v>
      </c>
      <c r="G326" s="172" t="s">
        <v>69</v>
      </c>
      <c r="H326" s="294" t="s">
        <v>1391</v>
      </c>
      <c r="I326" s="172" t="s">
        <v>95</v>
      </c>
      <c r="J326" s="278">
        <v>502</v>
      </c>
      <c r="K326" s="172" t="s">
        <v>90</v>
      </c>
      <c r="L326" s="172" t="s">
        <v>90</v>
      </c>
      <c r="M326" s="172" t="s">
        <v>90</v>
      </c>
      <c r="N326" s="172"/>
      <c r="O326" s="172"/>
      <c r="P326" s="172"/>
      <c r="Q326" s="172"/>
      <c r="R326" s="172"/>
      <c r="S326" s="172"/>
      <c r="T326" s="172"/>
      <c r="U326" s="172"/>
      <c r="V326" s="172"/>
      <c r="W326" s="172"/>
      <c r="X326" s="172"/>
      <c r="Y326" s="172"/>
      <c r="Z326" s="172"/>
      <c r="AA326" s="172"/>
      <c r="AB326" s="172"/>
      <c r="AC326" s="172"/>
      <c r="AD326" s="172"/>
      <c r="AE326" s="172"/>
      <c r="AF326" s="172"/>
      <c r="AG326" s="172"/>
      <c r="AH326" s="172"/>
    </row>
    <row r="327" spans="2:34" s="29" customFormat="1" ht="15">
      <c r="B327" s="172"/>
      <c r="C327" s="170" t="s">
        <v>449</v>
      </c>
      <c r="D327" s="172" t="s">
        <v>334</v>
      </c>
      <c r="E327" s="172" t="s">
        <v>1428</v>
      </c>
      <c r="F327" s="172" t="s">
        <v>69</v>
      </c>
      <c r="G327" s="172" t="s">
        <v>69</v>
      </c>
      <c r="H327" s="294" t="s">
        <v>1370</v>
      </c>
      <c r="I327" s="172" t="s">
        <v>95</v>
      </c>
      <c r="J327" s="278">
        <v>193060</v>
      </c>
      <c r="K327" s="172" t="s">
        <v>90</v>
      </c>
      <c r="L327" s="172" t="s">
        <v>90</v>
      </c>
      <c r="M327" s="172" t="s">
        <v>90</v>
      </c>
      <c r="N327" s="172"/>
      <c r="O327" s="172"/>
      <c r="P327" s="172"/>
      <c r="Q327" s="172"/>
      <c r="R327" s="172"/>
      <c r="S327" s="172"/>
      <c r="T327" s="172"/>
      <c r="U327" s="172"/>
      <c r="V327" s="172"/>
      <c r="W327" s="172"/>
      <c r="X327" s="172"/>
      <c r="Y327" s="172"/>
      <c r="Z327" s="172"/>
      <c r="AA327" s="172"/>
      <c r="AB327" s="172"/>
      <c r="AC327" s="172"/>
      <c r="AD327" s="172"/>
      <c r="AE327" s="172"/>
      <c r="AF327" s="172"/>
      <c r="AG327" s="172"/>
      <c r="AH327" s="172"/>
    </row>
    <row r="328" spans="2:34" s="29" customFormat="1" ht="15">
      <c r="B328" s="172"/>
      <c r="C328" s="170" t="s">
        <v>449</v>
      </c>
      <c r="D328" s="172" t="s">
        <v>334</v>
      </c>
      <c r="E328" s="172" t="s">
        <v>1428</v>
      </c>
      <c r="F328" s="172" t="s">
        <v>69</v>
      </c>
      <c r="G328" s="172" t="s">
        <v>69</v>
      </c>
      <c r="H328" s="294" t="s">
        <v>1375</v>
      </c>
      <c r="I328" s="172" t="s">
        <v>95</v>
      </c>
      <c r="J328" s="278">
        <v>14346</v>
      </c>
      <c r="K328" s="172" t="s">
        <v>90</v>
      </c>
      <c r="L328" s="172" t="s">
        <v>90</v>
      </c>
      <c r="M328" s="172" t="s">
        <v>90</v>
      </c>
      <c r="N328" s="172"/>
      <c r="O328" s="172"/>
      <c r="P328" s="172"/>
      <c r="Q328" s="172"/>
      <c r="R328" s="172"/>
      <c r="S328" s="172"/>
      <c r="T328" s="172"/>
      <c r="U328" s="172"/>
      <c r="V328" s="172"/>
      <c r="W328" s="172"/>
      <c r="X328" s="172"/>
      <c r="Y328" s="172"/>
      <c r="Z328" s="172"/>
      <c r="AA328" s="172"/>
      <c r="AB328" s="172"/>
      <c r="AC328" s="172"/>
      <c r="AD328" s="172"/>
      <c r="AE328" s="172"/>
      <c r="AF328" s="172"/>
      <c r="AG328" s="172"/>
      <c r="AH328" s="172"/>
    </row>
    <row r="329" spans="2:34" s="29" customFormat="1" ht="15">
      <c r="B329" s="172"/>
      <c r="C329" s="170" t="s">
        <v>449</v>
      </c>
      <c r="D329" s="172" t="s">
        <v>334</v>
      </c>
      <c r="E329" s="172" t="s">
        <v>1428</v>
      </c>
      <c r="F329" s="172" t="s">
        <v>69</v>
      </c>
      <c r="G329" s="172" t="s">
        <v>69</v>
      </c>
      <c r="H329" s="294" t="s">
        <v>1373</v>
      </c>
      <c r="I329" s="172" t="s">
        <v>95</v>
      </c>
      <c r="J329" s="278">
        <v>34280</v>
      </c>
      <c r="K329" s="172" t="s">
        <v>90</v>
      </c>
      <c r="L329" s="172" t="s">
        <v>90</v>
      </c>
      <c r="M329" s="172" t="s">
        <v>90</v>
      </c>
      <c r="N329" s="172"/>
      <c r="O329" s="172"/>
      <c r="P329" s="172"/>
      <c r="Q329" s="172"/>
      <c r="R329" s="172"/>
      <c r="S329" s="172"/>
      <c r="T329" s="172"/>
      <c r="U329" s="172"/>
      <c r="V329" s="172"/>
      <c r="W329" s="172"/>
      <c r="X329" s="172"/>
      <c r="Y329" s="172"/>
      <c r="Z329" s="172"/>
      <c r="AA329" s="172"/>
      <c r="AB329" s="172"/>
      <c r="AC329" s="172"/>
      <c r="AD329" s="172"/>
      <c r="AE329" s="172"/>
      <c r="AF329" s="172"/>
      <c r="AG329" s="172"/>
      <c r="AH329" s="172"/>
    </row>
    <row r="330" spans="2:34" s="29" customFormat="1" ht="15">
      <c r="B330" s="172"/>
      <c r="C330" s="170" t="s">
        <v>449</v>
      </c>
      <c r="D330" s="172" t="s">
        <v>334</v>
      </c>
      <c r="E330" s="172" t="s">
        <v>1428</v>
      </c>
      <c r="F330" s="172" t="s">
        <v>69</v>
      </c>
      <c r="G330" s="172" t="s">
        <v>69</v>
      </c>
      <c r="H330" s="294" t="s">
        <v>1374</v>
      </c>
      <c r="I330" s="172" t="s">
        <v>95</v>
      </c>
      <c r="J330" s="278">
        <v>500</v>
      </c>
      <c r="K330" s="172" t="s">
        <v>90</v>
      </c>
      <c r="L330" s="172" t="s">
        <v>90</v>
      </c>
      <c r="M330" s="172" t="s">
        <v>90</v>
      </c>
      <c r="N330" s="172"/>
      <c r="O330" s="172"/>
      <c r="P330" s="172"/>
      <c r="Q330" s="172"/>
      <c r="R330" s="172"/>
      <c r="S330" s="172"/>
      <c r="T330" s="172"/>
      <c r="U330" s="172"/>
      <c r="V330" s="172"/>
      <c r="W330" s="172"/>
      <c r="X330" s="172"/>
      <c r="Y330" s="172"/>
      <c r="Z330" s="172"/>
      <c r="AA330" s="172"/>
      <c r="AB330" s="172"/>
      <c r="AC330" s="172"/>
      <c r="AD330" s="172"/>
      <c r="AE330" s="172"/>
      <c r="AF330" s="172"/>
      <c r="AG330" s="172"/>
      <c r="AH330" s="172"/>
    </row>
    <row r="331" spans="2:34" s="29" customFormat="1" ht="15">
      <c r="B331" s="172"/>
      <c r="C331" s="170" t="s">
        <v>449</v>
      </c>
      <c r="D331" s="172" t="s">
        <v>334</v>
      </c>
      <c r="E331" s="172" t="s">
        <v>1428</v>
      </c>
      <c r="F331" s="172" t="s">
        <v>69</v>
      </c>
      <c r="G331" s="172" t="s">
        <v>69</v>
      </c>
      <c r="H331" s="294" t="s">
        <v>1372</v>
      </c>
      <c r="I331" s="172" t="s">
        <v>95</v>
      </c>
      <c r="J331" s="278">
        <v>500</v>
      </c>
      <c r="K331" s="172" t="s">
        <v>90</v>
      </c>
      <c r="L331" s="172" t="s">
        <v>90</v>
      </c>
      <c r="M331" s="172" t="s">
        <v>90</v>
      </c>
      <c r="N331" s="172"/>
      <c r="O331" s="172"/>
      <c r="P331" s="172"/>
      <c r="Q331" s="172"/>
      <c r="R331" s="172"/>
      <c r="S331" s="172"/>
      <c r="T331" s="172"/>
      <c r="U331" s="172"/>
      <c r="V331" s="172"/>
      <c r="W331" s="172"/>
      <c r="X331" s="172"/>
      <c r="Y331" s="172"/>
      <c r="Z331" s="172"/>
      <c r="AA331" s="172"/>
      <c r="AB331" s="172"/>
      <c r="AC331" s="172"/>
      <c r="AD331" s="172"/>
      <c r="AE331" s="172"/>
      <c r="AF331" s="172"/>
      <c r="AG331" s="172"/>
      <c r="AH331" s="172"/>
    </row>
    <row r="332" spans="2:34" s="29" customFormat="1" ht="15">
      <c r="B332" s="172"/>
      <c r="C332" s="172" t="s">
        <v>491</v>
      </c>
      <c r="D332" s="172" t="s">
        <v>334</v>
      </c>
      <c r="E332" s="172" t="s">
        <v>1428</v>
      </c>
      <c r="F332" s="172" t="s">
        <v>69</v>
      </c>
      <c r="G332" s="172" t="s">
        <v>69</v>
      </c>
      <c r="H332" s="294" t="s">
        <v>1392</v>
      </c>
      <c r="I332" s="172" t="s">
        <v>95</v>
      </c>
      <c r="J332" s="278">
        <v>265759</v>
      </c>
      <c r="K332" s="172" t="s">
        <v>90</v>
      </c>
      <c r="L332" s="172" t="s">
        <v>90</v>
      </c>
      <c r="M332" s="172" t="s">
        <v>90</v>
      </c>
      <c r="N332" s="172"/>
      <c r="O332" s="172"/>
      <c r="P332" s="172"/>
      <c r="Q332" s="172"/>
      <c r="R332" s="172"/>
      <c r="S332" s="172"/>
      <c r="T332" s="172"/>
      <c r="U332" s="172"/>
      <c r="V332" s="172"/>
      <c r="W332" s="172"/>
      <c r="X332" s="172"/>
      <c r="Y332" s="172"/>
      <c r="Z332" s="172"/>
      <c r="AA332" s="172"/>
      <c r="AB332" s="172"/>
      <c r="AC332" s="172"/>
      <c r="AD332" s="172"/>
      <c r="AE332" s="172"/>
      <c r="AF332" s="172"/>
      <c r="AG332" s="172"/>
      <c r="AH332" s="172"/>
    </row>
    <row r="333" spans="2:34" s="29" customFormat="1" ht="15">
      <c r="B333" s="172"/>
      <c r="C333" s="172" t="s">
        <v>494</v>
      </c>
      <c r="D333" s="172" t="s">
        <v>334</v>
      </c>
      <c r="E333" s="172" t="s">
        <v>1428</v>
      </c>
      <c r="F333" s="172" t="s">
        <v>69</v>
      </c>
      <c r="G333" s="172" t="s">
        <v>69</v>
      </c>
      <c r="H333" s="294">
        <v>1015618</v>
      </c>
      <c r="I333" s="172" t="s">
        <v>95</v>
      </c>
      <c r="J333" s="278">
        <v>81480</v>
      </c>
      <c r="K333" s="172" t="s">
        <v>90</v>
      </c>
      <c r="L333" s="172" t="s">
        <v>90</v>
      </c>
      <c r="M333" s="172" t="s">
        <v>90</v>
      </c>
      <c r="N333" s="172"/>
      <c r="O333" s="172"/>
      <c r="P333" s="172"/>
      <c r="Q333" s="172"/>
      <c r="R333" s="172"/>
      <c r="S333" s="172"/>
      <c r="T333" s="172"/>
      <c r="U333" s="172"/>
      <c r="V333" s="172"/>
      <c r="W333" s="172"/>
      <c r="X333" s="172"/>
      <c r="Y333" s="172"/>
      <c r="Z333" s="172"/>
      <c r="AA333" s="172"/>
      <c r="AB333" s="172"/>
      <c r="AC333" s="172"/>
      <c r="AD333" s="172"/>
      <c r="AE333" s="172"/>
      <c r="AF333" s="172"/>
      <c r="AG333" s="172"/>
      <c r="AH333" s="172"/>
    </row>
    <row r="334" spans="2:34" s="29" customFormat="1" ht="15">
      <c r="B334" s="172"/>
      <c r="C334" s="172" t="s">
        <v>494</v>
      </c>
      <c r="D334" s="172" t="s">
        <v>334</v>
      </c>
      <c r="E334" s="172" t="s">
        <v>1428</v>
      </c>
      <c r="F334" s="172" t="s">
        <v>69</v>
      </c>
      <c r="G334" s="172" t="s">
        <v>69</v>
      </c>
      <c r="H334" s="294">
        <v>8777</v>
      </c>
      <c r="I334" s="172" t="s">
        <v>95</v>
      </c>
      <c r="J334" s="278">
        <v>16990</v>
      </c>
      <c r="K334" s="172" t="s">
        <v>90</v>
      </c>
      <c r="L334" s="172" t="s">
        <v>90</v>
      </c>
      <c r="M334" s="172" t="s">
        <v>90</v>
      </c>
      <c r="N334" s="172"/>
      <c r="O334" s="172"/>
      <c r="P334" s="172"/>
      <c r="Q334" s="172"/>
      <c r="R334" s="172"/>
      <c r="S334" s="172"/>
      <c r="T334" s="172"/>
      <c r="U334" s="172"/>
      <c r="V334" s="172"/>
      <c r="W334" s="172"/>
      <c r="X334" s="172"/>
      <c r="Y334" s="172"/>
      <c r="Z334" s="172"/>
      <c r="AA334" s="172"/>
      <c r="AB334" s="172"/>
      <c r="AC334" s="172"/>
      <c r="AD334" s="172"/>
      <c r="AE334" s="172"/>
      <c r="AF334" s="172"/>
      <c r="AG334" s="172"/>
      <c r="AH334" s="172"/>
    </row>
    <row r="335" spans="2:34" s="29" customFormat="1" ht="15">
      <c r="B335" s="172"/>
      <c r="C335" s="172" t="s">
        <v>494</v>
      </c>
      <c r="D335" s="172" t="s">
        <v>334</v>
      </c>
      <c r="E335" s="172" t="s">
        <v>1428</v>
      </c>
      <c r="F335" s="172" t="s">
        <v>69</v>
      </c>
      <c r="G335" s="172" t="s">
        <v>69</v>
      </c>
      <c r="H335" s="294">
        <v>1520</v>
      </c>
      <c r="I335" s="172" t="s">
        <v>95</v>
      </c>
      <c r="J335" s="278">
        <v>125030</v>
      </c>
      <c r="K335" s="172" t="s">
        <v>90</v>
      </c>
      <c r="L335" s="172" t="s">
        <v>90</v>
      </c>
      <c r="M335" s="172" t="s">
        <v>90</v>
      </c>
      <c r="N335" s="172"/>
      <c r="O335" s="172"/>
      <c r="P335" s="172"/>
      <c r="Q335" s="172"/>
      <c r="R335" s="172"/>
      <c r="S335" s="172"/>
      <c r="T335" s="172"/>
      <c r="U335" s="172"/>
      <c r="V335" s="172"/>
      <c r="W335" s="172"/>
      <c r="X335" s="172"/>
      <c r="Y335" s="172"/>
      <c r="Z335" s="172"/>
      <c r="AA335" s="172"/>
      <c r="AB335" s="172"/>
      <c r="AC335" s="172"/>
      <c r="AD335" s="172"/>
      <c r="AE335" s="172"/>
      <c r="AF335" s="172"/>
      <c r="AG335" s="172"/>
      <c r="AH335" s="172"/>
    </row>
    <row r="336" spans="2:34" s="29" customFormat="1" ht="15">
      <c r="B336" s="172"/>
      <c r="C336" s="172" t="s">
        <v>494</v>
      </c>
      <c r="D336" s="172" t="s">
        <v>334</v>
      </c>
      <c r="E336" s="172" t="s">
        <v>1428</v>
      </c>
      <c r="F336" s="172" t="s">
        <v>69</v>
      </c>
      <c r="G336" s="172" t="s">
        <v>69</v>
      </c>
      <c r="H336" s="294">
        <v>1015726</v>
      </c>
      <c r="I336" s="172" t="s">
        <v>95</v>
      </c>
      <c r="J336" s="278">
        <v>50928</v>
      </c>
      <c r="K336" s="172" t="s">
        <v>90</v>
      </c>
      <c r="L336" s="172" t="s">
        <v>90</v>
      </c>
      <c r="M336" s="172" t="s">
        <v>90</v>
      </c>
      <c r="N336" s="172"/>
      <c r="O336" s="172"/>
      <c r="P336" s="172"/>
      <c r="Q336" s="172"/>
      <c r="R336" s="172"/>
      <c r="S336" s="172"/>
      <c r="T336" s="172"/>
      <c r="U336" s="172"/>
      <c r="V336" s="172"/>
      <c r="W336" s="172"/>
      <c r="X336" s="172"/>
      <c r="Y336" s="172"/>
      <c r="Z336" s="172"/>
      <c r="AA336" s="172"/>
      <c r="AB336" s="172"/>
      <c r="AC336" s="172"/>
      <c r="AD336" s="172"/>
      <c r="AE336" s="172"/>
      <c r="AF336" s="172"/>
      <c r="AG336" s="172"/>
      <c r="AH336" s="172"/>
    </row>
    <row r="337" spans="2:34" s="29" customFormat="1" ht="15">
      <c r="B337" s="172"/>
      <c r="C337" s="172" t="s">
        <v>494</v>
      </c>
      <c r="D337" s="172" t="s">
        <v>334</v>
      </c>
      <c r="E337" s="172" t="s">
        <v>1428</v>
      </c>
      <c r="F337" s="172" t="s">
        <v>69</v>
      </c>
      <c r="G337" s="172" t="s">
        <v>69</v>
      </c>
      <c r="H337" s="294">
        <v>1015725</v>
      </c>
      <c r="I337" s="172" t="s">
        <v>95</v>
      </c>
      <c r="J337" s="278">
        <v>50928</v>
      </c>
      <c r="K337" s="172" t="s">
        <v>90</v>
      </c>
      <c r="L337" s="172" t="s">
        <v>90</v>
      </c>
      <c r="M337" s="172" t="s">
        <v>90</v>
      </c>
      <c r="N337" s="172"/>
      <c r="O337" s="172"/>
      <c r="P337" s="172"/>
      <c r="Q337" s="172"/>
      <c r="R337" s="172"/>
      <c r="S337" s="172"/>
      <c r="T337" s="172"/>
      <c r="U337" s="172"/>
      <c r="V337" s="172"/>
      <c r="W337" s="172"/>
      <c r="X337" s="172"/>
      <c r="Y337" s="172"/>
      <c r="Z337" s="172"/>
      <c r="AA337" s="172"/>
      <c r="AB337" s="172"/>
      <c r="AC337" s="172"/>
      <c r="AD337" s="172"/>
      <c r="AE337" s="172"/>
      <c r="AF337" s="172"/>
      <c r="AG337" s="172"/>
      <c r="AH337" s="172"/>
    </row>
    <row r="338" spans="2:34" s="29" customFormat="1" ht="15">
      <c r="B338" s="172"/>
      <c r="C338" s="172" t="s">
        <v>494</v>
      </c>
      <c r="D338" s="172" t="s">
        <v>334</v>
      </c>
      <c r="E338" s="172" t="s">
        <v>1428</v>
      </c>
      <c r="F338" s="172" t="s">
        <v>69</v>
      </c>
      <c r="G338" s="172" t="s">
        <v>69</v>
      </c>
      <c r="H338" s="294">
        <v>1015618</v>
      </c>
      <c r="I338" s="172" t="s">
        <v>95</v>
      </c>
      <c r="J338" s="278">
        <v>68669</v>
      </c>
      <c r="K338" s="172" t="s">
        <v>90</v>
      </c>
      <c r="L338" s="172" t="s">
        <v>90</v>
      </c>
      <c r="M338" s="172" t="s">
        <v>90</v>
      </c>
      <c r="N338" s="172"/>
      <c r="O338" s="172"/>
      <c r="P338" s="172"/>
      <c r="Q338" s="172"/>
      <c r="R338" s="172"/>
      <c r="S338" s="172"/>
      <c r="T338" s="172"/>
      <c r="U338" s="172"/>
      <c r="V338" s="172"/>
      <c r="W338" s="172"/>
      <c r="X338" s="172"/>
      <c r="Y338" s="172"/>
      <c r="Z338" s="172"/>
      <c r="AA338" s="172"/>
      <c r="AB338" s="172"/>
      <c r="AC338" s="172"/>
      <c r="AD338" s="172"/>
      <c r="AE338" s="172"/>
      <c r="AF338" s="172"/>
      <c r="AG338" s="172"/>
      <c r="AH338" s="172"/>
    </row>
    <row r="339" spans="2:34" s="29" customFormat="1" ht="15">
      <c r="B339" s="172"/>
      <c r="C339" s="172" t="s">
        <v>494</v>
      </c>
      <c r="D339" s="172" t="s">
        <v>334</v>
      </c>
      <c r="E339" s="172" t="s">
        <v>1428</v>
      </c>
      <c r="F339" s="172" t="s">
        <v>69</v>
      </c>
      <c r="G339" s="172" t="s">
        <v>69</v>
      </c>
      <c r="H339" s="294">
        <v>8777</v>
      </c>
      <c r="I339" s="172" t="s">
        <v>95</v>
      </c>
      <c r="J339" s="278">
        <v>100720</v>
      </c>
      <c r="K339" s="172" t="s">
        <v>90</v>
      </c>
      <c r="L339" s="172" t="s">
        <v>90</v>
      </c>
      <c r="M339" s="172" t="s">
        <v>90</v>
      </c>
      <c r="N339" s="172"/>
      <c r="O339" s="172"/>
      <c r="P339" s="172"/>
      <c r="Q339" s="172"/>
      <c r="R339" s="172"/>
      <c r="S339" s="172"/>
      <c r="T339" s="172"/>
      <c r="U339" s="172"/>
      <c r="V339" s="172"/>
      <c r="W339" s="172"/>
      <c r="X339" s="172"/>
      <c r="Y339" s="172"/>
      <c r="Z339" s="172"/>
      <c r="AA339" s="172"/>
      <c r="AB339" s="172"/>
      <c r="AC339" s="172"/>
      <c r="AD339" s="172"/>
      <c r="AE339" s="172"/>
      <c r="AF339" s="172"/>
      <c r="AG339" s="172"/>
      <c r="AH339" s="172"/>
    </row>
    <row r="340" spans="2:34" s="29" customFormat="1" ht="15">
      <c r="B340" s="172"/>
      <c r="C340" s="172" t="s">
        <v>494</v>
      </c>
      <c r="D340" s="172" t="s">
        <v>334</v>
      </c>
      <c r="E340" s="172" t="s">
        <v>1428</v>
      </c>
      <c r="F340" s="172" t="s">
        <v>69</v>
      </c>
      <c r="G340" s="172" t="s">
        <v>69</v>
      </c>
      <c r="H340" s="294">
        <v>1520</v>
      </c>
      <c r="I340" s="172" t="s">
        <v>95</v>
      </c>
      <c r="J340" s="278">
        <v>329430</v>
      </c>
      <c r="K340" s="172" t="s">
        <v>90</v>
      </c>
      <c r="L340" s="172" t="s">
        <v>90</v>
      </c>
      <c r="M340" s="172" t="s">
        <v>90</v>
      </c>
      <c r="N340" s="172"/>
      <c r="O340" s="172"/>
      <c r="P340" s="172"/>
      <c r="Q340" s="172"/>
      <c r="R340" s="172"/>
      <c r="S340" s="172"/>
      <c r="T340" s="172"/>
      <c r="U340" s="172"/>
      <c r="V340" s="172"/>
      <c r="W340" s="172"/>
      <c r="X340" s="172"/>
      <c r="Y340" s="172"/>
      <c r="Z340" s="172"/>
      <c r="AA340" s="172"/>
      <c r="AB340" s="172"/>
      <c r="AC340" s="172"/>
      <c r="AD340" s="172"/>
      <c r="AE340" s="172"/>
      <c r="AF340" s="172"/>
      <c r="AG340" s="172"/>
      <c r="AH340" s="172"/>
    </row>
    <row r="341" spans="2:34" s="29" customFormat="1" ht="15">
      <c r="B341" s="172"/>
      <c r="C341" s="172" t="s">
        <v>494</v>
      </c>
      <c r="D341" s="172" t="s">
        <v>334</v>
      </c>
      <c r="E341" s="172" t="s">
        <v>1428</v>
      </c>
      <c r="F341" s="172" t="s">
        <v>69</v>
      </c>
      <c r="G341" s="172" t="s">
        <v>69</v>
      </c>
      <c r="H341" s="294">
        <v>1015726</v>
      </c>
      <c r="I341" s="172" t="s">
        <v>95</v>
      </c>
      <c r="J341" s="278">
        <v>406645</v>
      </c>
      <c r="K341" s="172" t="s">
        <v>90</v>
      </c>
      <c r="L341" s="172" t="s">
        <v>90</v>
      </c>
      <c r="M341" s="172" t="s">
        <v>90</v>
      </c>
      <c r="N341" s="172"/>
      <c r="O341" s="172"/>
      <c r="P341" s="172"/>
      <c r="Q341" s="172"/>
      <c r="R341" s="172"/>
      <c r="S341" s="172"/>
      <c r="T341" s="172"/>
      <c r="U341" s="172"/>
      <c r="V341" s="172"/>
      <c r="W341" s="172"/>
      <c r="X341" s="172"/>
      <c r="Y341" s="172"/>
      <c r="Z341" s="172"/>
      <c r="AA341" s="172"/>
      <c r="AB341" s="172"/>
      <c r="AC341" s="172"/>
      <c r="AD341" s="172"/>
      <c r="AE341" s="172"/>
      <c r="AF341" s="172"/>
      <c r="AG341" s="172"/>
      <c r="AH341" s="172"/>
    </row>
    <row r="342" spans="2:34" s="29" customFormat="1" ht="15">
      <c r="B342" s="172"/>
      <c r="C342" s="172" t="s">
        <v>494</v>
      </c>
      <c r="D342" s="172" t="s">
        <v>334</v>
      </c>
      <c r="E342" s="172" t="s">
        <v>1428</v>
      </c>
      <c r="F342" s="172" t="s">
        <v>69</v>
      </c>
      <c r="G342" s="172" t="s">
        <v>69</v>
      </c>
      <c r="H342" s="294">
        <v>1015725</v>
      </c>
      <c r="I342" s="172" t="s">
        <v>95</v>
      </c>
      <c r="J342" s="278">
        <v>225586</v>
      </c>
      <c r="K342" s="172" t="s">
        <v>90</v>
      </c>
      <c r="L342" s="172" t="s">
        <v>90</v>
      </c>
      <c r="M342" s="172" t="s">
        <v>90</v>
      </c>
      <c r="N342" s="172"/>
      <c r="O342" s="172"/>
      <c r="P342" s="172"/>
      <c r="Q342" s="172"/>
      <c r="R342" s="172"/>
      <c r="S342" s="172"/>
      <c r="T342" s="172"/>
      <c r="U342" s="172"/>
      <c r="V342" s="172"/>
      <c r="W342" s="172"/>
      <c r="X342" s="172"/>
      <c r="Y342" s="172"/>
      <c r="Z342" s="172"/>
      <c r="AA342" s="172"/>
      <c r="AB342" s="172"/>
      <c r="AC342" s="172"/>
      <c r="AD342" s="172"/>
      <c r="AE342" s="172"/>
      <c r="AF342" s="172"/>
      <c r="AG342" s="172"/>
      <c r="AH342" s="172"/>
    </row>
    <row r="343" spans="2:34" s="29" customFormat="1" ht="15">
      <c r="B343" s="172"/>
      <c r="C343" s="172" t="s">
        <v>494</v>
      </c>
      <c r="D343" s="172" t="s">
        <v>334</v>
      </c>
      <c r="E343" s="172" t="s">
        <v>1428</v>
      </c>
      <c r="F343" s="172" t="s">
        <v>69</v>
      </c>
      <c r="G343" s="172" t="s">
        <v>69</v>
      </c>
      <c r="H343" s="294">
        <v>1015618</v>
      </c>
      <c r="I343" s="172" t="s">
        <v>95</v>
      </c>
      <c r="J343" s="278">
        <v>60660</v>
      </c>
      <c r="K343" s="172" t="s">
        <v>90</v>
      </c>
      <c r="L343" s="172" t="s">
        <v>90</v>
      </c>
      <c r="M343" s="172" t="s">
        <v>90</v>
      </c>
      <c r="N343" s="172"/>
      <c r="O343" s="172"/>
      <c r="P343" s="172"/>
      <c r="Q343" s="172"/>
      <c r="R343" s="172"/>
      <c r="S343" s="172"/>
      <c r="T343" s="172"/>
      <c r="U343" s="172"/>
      <c r="V343" s="172"/>
      <c r="W343" s="172"/>
      <c r="X343" s="172"/>
      <c r="Y343" s="172"/>
      <c r="Z343" s="172"/>
      <c r="AA343" s="172"/>
      <c r="AB343" s="172"/>
      <c r="AC343" s="172"/>
      <c r="AD343" s="172"/>
      <c r="AE343" s="172"/>
      <c r="AF343" s="172"/>
      <c r="AG343" s="172"/>
      <c r="AH343" s="172"/>
    </row>
    <row r="344" spans="2:34" s="29" customFormat="1" ht="15">
      <c r="B344" s="172"/>
      <c r="C344" s="172" t="s">
        <v>494</v>
      </c>
      <c r="D344" s="172" t="s">
        <v>334</v>
      </c>
      <c r="E344" s="172" t="s">
        <v>1428</v>
      </c>
      <c r="F344" s="172" t="s">
        <v>69</v>
      </c>
      <c r="G344" s="172" t="s">
        <v>69</v>
      </c>
      <c r="H344" s="294">
        <v>8777</v>
      </c>
      <c r="I344" s="172" t="s">
        <v>95</v>
      </c>
      <c r="J344" s="278">
        <v>1530</v>
      </c>
      <c r="K344" s="172" t="s">
        <v>90</v>
      </c>
      <c r="L344" s="172" t="s">
        <v>90</v>
      </c>
      <c r="M344" s="172" t="s">
        <v>90</v>
      </c>
      <c r="N344" s="172"/>
      <c r="O344" s="172"/>
      <c r="P344" s="172"/>
      <c r="Q344" s="172"/>
      <c r="R344" s="172"/>
      <c r="S344" s="172"/>
      <c r="T344" s="172"/>
      <c r="U344" s="172"/>
      <c r="V344" s="172"/>
      <c r="W344" s="172"/>
      <c r="X344" s="172"/>
      <c r="Y344" s="172"/>
      <c r="Z344" s="172"/>
      <c r="AA344" s="172"/>
      <c r="AB344" s="172"/>
      <c r="AC344" s="172"/>
      <c r="AD344" s="172"/>
      <c r="AE344" s="172"/>
      <c r="AF344" s="172"/>
      <c r="AG344" s="172"/>
      <c r="AH344" s="172"/>
    </row>
    <row r="345" spans="2:34" s="29" customFormat="1" ht="15">
      <c r="B345" s="172"/>
      <c r="C345" s="172" t="s">
        <v>494</v>
      </c>
      <c r="D345" s="172" t="s">
        <v>334</v>
      </c>
      <c r="E345" s="172" t="s">
        <v>1428</v>
      </c>
      <c r="F345" s="172" t="s">
        <v>69</v>
      </c>
      <c r="G345" s="172" t="s">
        <v>69</v>
      </c>
      <c r="H345" s="294">
        <v>1520</v>
      </c>
      <c r="I345" s="172" t="s">
        <v>95</v>
      </c>
      <c r="J345" s="278">
        <v>183870</v>
      </c>
      <c r="K345" s="172" t="s">
        <v>90</v>
      </c>
      <c r="L345" s="172" t="s">
        <v>90</v>
      </c>
      <c r="M345" s="172" t="s">
        <v>90</v>
      </c>
      <c r="N345" s="172"/>
      <c r="O345" s="172"/>
      <c r="P345" s="172"/>
      <c r="Q345" s="172"/>
      <c r="R345" s="172"/>
      <c r="S345" s="172"/>
      <c r="T345" s="172"/>
      <c r="U345" s="172"/>
      <c r="V345" s="172"/>
      <c r="W345" s="172"/>
      <c r="X345" s="172"/>
      <c r="Y345" s="172"/>
      <c r="Z345" s="172"/>
      <c r="AA345" s="172"/>
      <c r="AB345" s="172"/>
      <c r="AC345" s="172"/>
      <c r="AD345" s="172"/>
      <c r="AE345" s="172"/>
      <c r="AF345" s="172"/>
      <c r="AG345" s="172"/>
      <c r="AH345" s="172"/>
    </row>
    <row r="346" spans="2:34" s="29" customFormat="1" ht="15">
      <c r="B346" s="172"/>
      <c r="C346" s="172" t="s">
        <v>494</v>
      </c>
      <c r="D346" s="172" t="s">
        <v>334</v>
      </c>
      <c r="E346" s="172" t="s">
        <v>1428</v>
      </c>
      <c r="F346" s="172" t="s">
        <v>69</v>
      </c>
      <c r="G346" s="172" t="s">
        <v>69</v>
      </c>
      <c r="H346" s="294">
        <v>1015726</v>
      </c>
      <c r="I346" s="172" t="s">
        <v>95</v>
      </c>
      <c r="J346" s="278">
        <v>319387</v>
      </c>
      <c r="K346" s="172" t="s">
        <v>90</v>
      </c>
      <c r="L346" s="172" t="s">
        <v>90</v>
      </c>
      <c r="M346" s="172" t="s">
        <v>90</v>
      </c>
      <c r="N346" s="172"/>
      <c r="O346" s="172"/>
      <c r="P346" s="172"/>
      <c r="Q346" s="172"/>
      <c r="R346" s="172"/>
      <c r="S346" s="172"/>
      <c r="T346" s="172"/>
      <c r="U346" s="172"/>
      <c r="V346" s="172"/>
      <c r="W346" s="172"/>
      <c r="X346" s="172"/>
      <c r="Y346" s="172"/>
      <c r="Z346" s="172"/>
      <c r="AA346" s="172"/>
      <c r="AB346" s="172"/>
      <c r="AC346" s="172"/>
      <c r="AD346" s="172"/>
      <c r="AE346" s="172"/>
      <c r="AF346" s="172"/>
      <c r="AG346" s="172"/>
      <c r="AH346" s="172"/>
    </row>
    <row r="347" spans="2:34" s="29" customFormat="1" ht="15">
      <c r="B347" s="172"/>
      <c r="C347" s="172" t="s">
        <v>494</v>
      </c>
      <c r="D347" s="172" t="s">
        <v>334</v>
      </c>
      <c r="E347" s="172" t="s">
        <v>1428</v>
      </c>
      <c r="F347" s="172" t="s">
        <v>69</v>
      </c>
      <c r="G347" s="172" t="s">
        <v>69</v>
      </c>
      <c r="H347" s="294">
        <v>1015725</v>
      </c>
      <c r="I347" s="172" t="s">
        <v>95</v>
      </c>
      <c r="J347" s="278">
        <v>196649</v>
      </c>
      <c r="K347" s="172" t="s">
        <v>90</v>
      </c>
      <c r="L347" s="172" t="s">
        <v>90</v>
      </c>
      <c r="M347" s="172" t="s">
        <v>90</v>
      </c>
      <c r="N347" s="172"/>
      <c r="O347" s="172"/>
      <c r="P347" s="172"/>
      <c r="Q347" s="172"/>
      <c r="R347" s="172"/>
      <c r="S347" s="172"/>
      <c r="T347" s="172"/>
      <c r="U347" s="172"/>
      <c r="V347" s="172"/>
      <c r="W347" s="172"/>
      <c r="X347" s="172"/>
      <c r="Y347" s="172"/>
      <c r="Z347" s="172"/>
      <c r="AA347" s="172"/>
      <c r="AB347" s="172"/>
      <c r="AC347" s="172"/>
      <c r="AD347" s="172"/>
      <c r="AE347" s="172"/>
      <c r="AF347" s="172"/>
      <c r="AG347" s="172"/>
      <c r="AH347" s="172"/>
    </row>
    <row r="348" spans="2:34" s="29" customFormat="1" ht="15">
      <c r="B348" s="172"/>
      <c r="C348" s="172" t="s">
        <v>494</v>
      </c>
      <c r="D348" s="172" t="s">
        <v>334</v>
      </c>
      <c r="E348" s="172" t="s">
        <v>1428</v>
      </c>
      <c r="F348" s="172" t="s">
        <v>69</v>
      </c>
      <c r="G348" s="172" t="s">
        <v>69</v>
      </c>
      <c r="H348" s="294">
        <v>1015618</v>
      </c>
      <c r="I348" s="172" t="s">
        <v>95</v>
      </c>
      <c r="J348" s="278">
        <v>81480</v>
      </c>
      <c r="K348" s="172" t="s">
        <v>90</v>
      </c>
      <c r="L348" s="172" t="s">
        <v>90</v>
      </c>
      <c r="M348" s="172" t="s">
        <v>90</v>
      </c>
      <c r="N348" s="172"/>
      <c r="O348" s="172"/>
      <c r="P348" s="172"/>
      <c r="Q348" s="172"/>
      <c r="R348" s="172"/>
      <c r="S348" s="172"/>
      <c r="T348" s="172"/>
      <c r="U348" s="172"/>
      <c r="V348" s="172"/>
      <c r="W348" s="172"/>
      <c r="X348" s="172"/>
      <c r="Y348" s="172"/>
      <c r="Z348" s="172"/>
      <c r="AA348" s="172"/>
      <c r="AB348" s="172"/>
      <c r="AC348" s="172"/>
      <c r="AD348" s="172"/>
      <c r="AE348" s="172"/>
      <c r="AF348" s="172"/>
      <c r="AG348" s="172"/>
      <c r="AH348" s="172"/>
    </row>
    <row r="349" spans="2:34" s="29" customFormat="1" ht="15">
      <c r="B349" s="172"/>
      <c r="C349" s="172" t="s">
        <v>494</v>
      </c>
      <c r="D349" s="172" t="s">
        <v>334</v>
      </c>
      <c r="E349" s="172" t="s">
        <v>1428</v>
      </c>
      <c r="F349" s="172" t="s">
        <v>69</v>
      </c>
      <c r="G349" s="172" t="s">
        <v>69</v>
      </c>
      <c r="H349" s="294">
        <v>8777</v>
      </c>
      <c r="I349" s="172" t="s">
        <v>95</v>
      </c>
      <c r="J349" s="278">
        <v>16990</v>
      </c>
      <c r="K349" s="172" t="s">
        <v>90</v>
      </c>
      <c r="L349" s="172" t="s">
        <v>90</v>
      </c>
      <c r="M349" s="172" t="s">
        <v>90</v>
      </c>
      <c r="N349" s="172"/>
      <c r="O349" s="172"/>
      <c r="P349" s="172"/>
      <c r="Q349" s="172"/>
      <c r="R349" s="172"/>
      <c r="S349" s="172"/>
      <c r="T349" s="172"/>
      <c r="U349" s="172"/>
      <c r="V349" s="172"/>
      <c r="W349" s="172"/>
      <c r="X349" s="172"/>
      <c r="Y349" s="172"/>
      <c r="Z349" s="172"/>
      <c r="AA349" s="172"/>
      <c r="AB349" s="172"/>
      <c r="AC349" s="172"/>
      <c r="AD349" s="172"/>
      <c r="AE349" s="172"/>
      <c r="AF349" s="172"/>
      <c r="AG349" s="172"/>
      <c r="AH349" s="172"/>
    </row>
    <row r="350" spans="2:34" s="29" customFormat="1" ht="15">
      <c r="B350" s="172"/>
      <c r="C350" s="172" t="s">
        <v>494</v>
      </c>
      <c r="D350" s="172" t="s">
        <v>334</v>
      </c>
      <c r="E350" s="172" t="s">
        <v>1428</v>
      </c>
      <c r="F350" s="172" t="s">
        <v>69</v>
      </c>
      <c r="G350" s="172" t="s">
        <v>69</v>
      </c>
      <c r="H350" s="294">
        <v>1520</v>
      </c>
      <c r="I350" s="172" t="s">
        <v>95</v>
      </c>
      <c r="J350" s="278">
        <v>125030</v>
      </c>
      <c r="K350" s="172" t="s">
        <v>90</v>
      </c>
      <c r="L350" s="172" t="s">
        <v>90</v>
      </c>
      <c r="M350" s="172" t="s">
        <v>90</v>
      </c>
      <c r="N350" s="172"/>
      <c r="O350" s="172"/>
      <c r="P350" s="172"/>
      <c r="Q350" s="172"/>
      <c r="R350" s="172"/>
      <c r="S350" s="172"/>
      <c r="T350" s="172"/>
      <c r="U350" s="172"/>
      <c r="V350" s="172"/>
      <c r="W350" s="172"/>
      <c r="X350" s="172"/>
      <c r="Y350" s="172"/>
      <c r="Z350" s="172"/>
      <c r="AA350" s="172"/>
      <c r="AB350" s="172"/>
      <c r="AC350" s="172"/>
      <c r="AD350" s="172"/>
      <c r="AE350" s="172"/>
      <c r="AF350" s="172"/>
      <c r="AG350" s="172"/>
      <c r="AH350" s="172"/>
    </row>
    <row r="351" spans="2:34" s="29" customFormat="1" ht="15">
      <c r="B351" s="172"/>
      <c r="C351" s="172" t="s">
        <v>494</v>
      </c>
      <c r="D351" s="172" t="s">
        <v>334</v>
      </c>
      <c r="E351" s="172" t="s">
        <v>1428</v>
      </c>
      <c r="F351" s="172" t="s">
        <v>69</v>
      </c>
      <c r="G351" s="172" t="s">
        <v>69</v>
      </c>
      <c r="H351" s="294">
        <v>1015726</v>
      </c>
      <c r="I351" s="172" t="s">
        <v>95</v>
      </c>
      <c r="J351" s="278">
        <v>50928</v>
      </c>
      <c r="K351" s="172" t="s">
        <v>90</v>
      </c>
      <c r="L351" s="172" t="s">
        <v>90</v>
      </c>
      <c r="M351" s="172" t="s">
        <v>90</v>
      </c>
      <c r="N351" s="172"/>
      <c r="O351" s="172"/>
      <c r="P351" s="172"/>
      <c r="Q351" s="172"/>
      <c r="R351" s="172"/>
      <c r="S351" s="172"/>
      <c r="T351" s="172"/>
      <c r="U351" s="172"/>
      <c r="V351" s="172"/>
      <c r="W351" s="172"/>
      <c r="X351" s="172"/>
      <c r="Y351" s="172"/>
      <c r="Z351" s="172"/>
      <c r="AA351" s="172"/>
      <c r="AB351" s="172"/>
      <c r="AC351" s="172"/>
      <c r="AD351" s="172"/>
      <c r="AE351" s="172"/>
      <c r="AF351" s="172"/>
      <c r="AG351" s="172"/>
      <c r="AH351" s="172"/>
    </row>
    <row r="352" spans="2:34" s="29" customFormat="1" ht="15">
      <c r="B352" s="172"/>
      <c r="C352" s="172" t="s">
        <v>494</v>
      </c>
      <c r="D352" s="172" t="s">
        <v>334</v>
      </c>
      <c r="E352" s="172" t="s">
        <v>1428</v>
      </c>
      <c r="F352" s="172" t="s">
        <v>69</v>
      </c>
      <c r="G352" s="172" t="s">
        <v>69</v>
      </c>
      <c r="H352" s="294">
        <v>1015725</v>
      </c>
      <c r="I352" s="172" t="s">
        <v>95</v>
      </c>
      <c r="J352" s="278">
        <v>50928</v>
      </c>
      <c r="K352" s="172" t="s">
        <v>90</v>
      </c>
      <c r="L352" s="172" t="s">
        <v>90</v>
      </c>
      <c r="M352" s="172" t="s">
        <v>90</v>
      </c>
      <c r="N352" s="172"/>
      <c r="O352" s="172"/>
      <c r="P352" s="172"/>
      <c r="Q352" s="172"/>
      <c r="R352" s="172"/>
      <c r="S352" s="172"/>
      <c r="T352" s="172"/>
      <c r="U352" s="172"/>
      <c r="V352" s="172"/>
      <c r="W352" s="172"/>
      <c r="X352" s="172"/>
      <c r="Y352" s="172"/>
      <c r="Z352" s="172"/>
      <c r="AA352" s="172"/>
      <c r="AB352" s="172"/>
      <c r="AC352" s="172"/>
      <c r="AD352" s="172"/>
      <c r="AE352" s="172"/>
      <c r="AF352" s="172"/>
      <c r="AG352" s="172"/>
      <c r="AH352" s="172"/>
    </row>
    <row r="353" spans="2:34" s="29" customFormat="1" ht="15.6" thickBot="1">
      <c r="B353" s="172"/>
      <c r="C353" s="172"/>
      <c r="D353" s="172"/>
      <c r="E353" s="172"/>
      <c r="F353" s="172"/>
      <c r="G353" s="231"/>
      <c r="H353" s="172"/>
      <c r="I353" s="172"/>
      <c r="J353" s="232"/>
      <c r="K353" s="232"/>
      <c r="L353" s="172"/>
      <c r="M353" s="172"/>
      <c r="N353" s="172"/>
      <c r="O353" s="172"/>
      <c r="P353" s="172"/>
      <c r="Q353" s="172"/>
      <c r="R353" s="172"/>
      <c r="S353" s="172"/>
      <c r="T353" s="172"/>
      <c r="U353" s="172"/>
      <c r="V353" s="172"/>
      <c r="W353" s="172"/>
      <c r="X353" s="172"/>
      <c r="Y353" s="172"/>
      <c r="Z353" s="172"/>
      <c r="AA353" s="172"/>
      <c r="AB353" s="172"/>
      <c r="AC353" s="172"/>
      <c r="AD353" s="172"/>
      <c r="AE353" s="172"/>
      <c r="AF353" s="172"/>
      <c r="AG353" s="172"/>
      <c r="AH353" s="172"/>
    </row>
    <row r="354" spans="2:34" s="29" customFormat="1" ht="15.6" thickBot="1">
      <c r="B354" s="172"/>
      <c r="C354" s="172"/>
      <c r="D354" s="172"/>
      <c r="E354" s="172"/>
      <c r="F354" s="172"/>
      <c r="G354" s="276"/>
      <c r="H354" s="70" t="s">
        <v>1437</v>
      </c>
      <c r="I354" s="71"/>
      <c r="J354" s="72">
        <f>SUMIF(Table10[Reporting currency],"USD",Table10[Revenue value])+(IFERROR(SUMIF(Table10[Reporting currency],"&lt;&gt;USD",Table10[Revenue value])/'Part 1 - About'!$E$45,0))</f>
        <v>8367925634.1132994</v>
      </c>
      <c r="K354" s="232"/>
      <c r="L354" s="172"/>
      <c r="M354" s="172"/>
      <c r="N354" s="172"/>
      <c r="O354" s="172"/>
      <c r="P354" s="172"/>
      <c r="Q354" s="172"/>
      <c r="R354" s="172"/>
      <c r="S354" s="172"/>
      <c r="T354" s="172"/>
      <c r="U354" s="172"/>
      <c r="V354" s="172"/>
      <c r="W354" s="172"/>
      <c r="X354" s="172"/>
      <c r="Y354" s="172"/>
      <c r="Z354" s="172"/>
      <c r="AA354" s="172"/>
      <c r="AB354" s="172"/>
      <c r="AC354" s="172"/>
      <c r="AD354" s="172"/>
      <c r="AE354" s="172"/>
      <c r="AF354" s="172"/>
      <c r="AG354" s="172"/>
      <c r="AH354" s="172"/>
    </row>
    <row r="355" spans="2:34" s="29" customFormat="1" ht="15.6" thickBot="1">
      <c r="B355" s="172"/>
      <c r="C355" s="172"/>
      <c r="D355" s="172"/>
      <c r="E355" s="172"/>
      <c r="F355" s="172"/>
      <c r="G355" s="276"/>
      <c r="H355" s="133"/>
      <c r="I355" s="133"/>
      <c r="J355" s="134"/>
      <c r="K355" s="232"/>
      <c r="L355" s="172"/>
      <c r="M355" s="172"/>
      <c r="N355" s="172"/>
      <c r="O355" s="172"/>
      <c r="P355" s="172"/>
      <c r="Q355" s="172"/>
      <c r="R355" s="172"/>
      <c r="S355" s="172"/>
      <c r="T355" s="172"/>
      <c r="U355" s="172"/>
      <c r="V355" s="172"/>
      <c r="W355" s="172"/>
      <c r="X355" s="172"/>
      <c r="Y355" s="172"/>
      <c r="Z355" s="172"/>
      <c r="AA355" s="172"/>
      <c r="AB355" s="172"/>
      <c r="AC355" s="172"/>
      <c r="AD355" s="172"/>
      <c r="AE355" s="172"/>
      <c r="AF355" s="172"/>
      <c r="AG355" s="172"/>
      <c r="AH355" s="172"/>
    </row>
    <row r="356" spans="2:34" s="29" customFormat="1" ht="16.5" thickBot="1">
      <c r="B356" s="172"/>
      <c r="C356" s="172"/>
      <c r="D356" s="172"/>
      <c r="E356" s="172"/>
      <c r="F356" s="172"/>
      <c r="G356" s="276"/>
      <c r="H356" s="135" t="str">
        <f>"Total in "&amp;'Part 1 - About'!E44</f>
        <v>Total in GBP</v>
      </c>
      <c r="I356" s="71"/>
      <c r="J356" s="72">
        <f>IF('Part 1 - About'!$E$44="USD",0,SUMIF(Table10[Reporting currency],'Part 1 - About'!$E$44,Table10[Revenue value]))+(IFERROR(SUMIF(Table10[Reporting currency],"USD",Table10[Revenue value])*'Part 1 - About'!$E$45,0))</f>
        <v>6794755614.8999996</v>
      </c>
      <c r="K356" s="232"/>
      <c r="L356" s="172"/>
      <c r="M356" s="172"/>
      <c r="N356" s="172"/>
      <c r="O356" s="172"/>
      <c r="P356" s="172"/>
      <c r="Q356" s="172"/>
      <c r="R356" s="172"/>
      <c r="S356" s="172"/>
      <c r="T356" s="172"/>
      <c r="U356" s="172"/>
      <c r="V356" s="172"/>
      <c r="W356" s="172"/>
      <c r="X356" s="172"/>
      <c r="Y356" s="172"/>
      <c r="Z356" s="172"/>
      <c r="AA356" s="172"/>
      <c r="AB356" s="172"/>
      <c r="AC356" s="172"/>
      <c r="AD356" s="172"/>
      <c r="AE356" s="172"/>
      <c r="AF356" s="172"/>
      <c r="AG356" s="172"/>
      <c r="AH356" s="172"/>
    </row>
    <row r="357" spans="2:34" s="29" customFormat="1" ht="15">
      <c r="B357" s="172"/>
      <c r="C357" s="172"/>
      <c r="D357" s="172"/>
      <c r="E357" s="172"/>
      <c r="F357" s="172"/>
      <c r="G357" s="172"/>
      <c r="H357" s="172"/>
      <c r="I357" s="172"/>
      <c r="J357" s="172"/>
      <c r="K357" s="172"/>
      <c r="L357" s="172"/>
      <c r="M357" s="172"/>
      <c r="N357" s="172"/>
      <c r="O357" s="172"/>
      <c r="P357" s="172"/>
      <c r="Q357" s="172"/>
      <c r="R357" s="172"/>
      <c r="S357" s="172"/>
      <c r="T357" s="172"/>
      <c r="U357" s="172"/>
      <c r="V357" s="172"/>
      <c r="W357" s="172"/>
      <c r="X357" s="172"/>
      <c r="Y357" s="172"/>
      <c r="Z357" s="172"/>
      <c r="AA357" s="172"/>
      <c r="AB357" s="172"/>
      <c r="AC357" s="172"/>
      <c r="AD357" s="172"/>
      <c r="AE357" s="172"/>
      <c r="AF357" s="172"/>
      <c r="AG357" s="172"/>
      <c r="AH357" s="172"/>
    </row>
    <row r="358" spans="2:34" ht="23.25" customHeight="1">
      <c r="C358" s="375" t="s">
        <v>1438</v>
      </c>
      <c r="D358" s="375"/>
      <c r="E358" s="375"/>
      <c r="F358" s="375"/>
      <c r="G358" s="375"/>
      <c r="H358" s="375"/>
      <c r="I358" s="375"/>
      <c r="J358" s="375"/>
      <c r="K358" s="375"/>
      <c r="L358" s="375"/>
      <c r="M358" s="375"/>
      <c r="N358" s="375"/>
    </row>
    <row r="359" spans="2:34" s="29" customFormat="1" ht="15">
      <c r="B359" s="172"/>
      <c r="C359" s="374"/>
      <c r="D359" s="374"/>
      <c r="E359" s="374"/>
      <c r="F359" s="374"/>
      <c r="G359" s="374"/>
      <c r="H359" s="374"/>
      <c r="I359" s="374"/>
      <c r="J359" s="374"/>
      <c r="K359" s="374"/>
      <c r="L359" s="374"/>
      <c r="M359" s="374"/>
      <c r="N359" s="374"/>
      <c r="O359" s="172"/>
      <c r="P359" s="172"/>
      <c r="Q359" s="172"/>
      <c r="R359" s="172"/>
      <c r="S359" s="172"/>
      <c r="T359" s="172"/>
      <c r="U359" s="172"/>
      <c r="V359" s="172"/>
      <c r="W359" s="172"/>
      <c r="X359" s="172"/>
      <c r="Y359" s="172"/>
      <c r="Z359" s="172"/>
      <c r="AA359" s="172"/>
      <c r="AB359" s="172"/>
      <c r="AC359" s="172"/>
      <c r="AD359" s="172"/>
      <c r="AE359" s="172"/>
      <c r="AF359" s="172"/>
      <c r="AG359" s="172"/>
      <c r="AH359" s="172"/>
    </row>
    <row r="360" spans="2:34" s="29" customFormat="1" ht="15">
      <c r="B360" s="172"/>
      <c r="C360" s="374"/>
      <c r="D360" s="374"/>
      <c r="E360" s="374"/>
      <c r="F360" s="374"/>
      <c r="G360" s="374"/>
      <c r="H360" s="374"/>
      <c r="I360" s="374"/>
      <c r="J360" s="374"/>
      <c r="K360" s="374"/>
      <c r="L360" s="374"/>
      <c r="M360" s="374"/>
      <c r="N360" s="374"/>
      <c r="O360" s="172"/>
      <c r="P360" s="172"/>
      <c r="Q360" s="172"/>
      <c r="R360" s="172"/>
      <c r="S360" s="172"/>
      <c r="T360" s="172"/>
      <c r="U360" s="172"/>
      <c r="V360" s="172"/>
      <c r="W360" s="172"/>
      <c r="X360" s="172"/>
      <c r="Y360" s="172"/>
      <c r="Z360" s="172"/>
      <c r="AA360" s="172"/>
      <c r="AB360" s="172"/>
      <c r="AC360" s="172"/>
      <c r="AD360" s="172"/>
      <c r="AE360" s="172"/>
      <c r="AF360" s="172"/>
      <c r="AG360" s="172"/>
      <c r="AH360" s="172"/>
    </row>
    <row r="361" spans="2:34" s="29" customFormat="1" ht="15">
      <c r="B361" s="172"/>
      <c r="C361" s="374"/>
      <c r="D361" s="374"/>
      <c r="E361" s="374"/>
      <c r="F361" s="374"/>
      <c r="G361" s="374"/>
      <c r="H361" s="374"/>
      <c r="I361" s="374"/>
      <c r="J361" s="374"/>
      <c r="K361" s="374"/>
      <c r="L361" s="374"/>
      <c r="M361" s="374"/>
      <c r="N361" s="374"/>
      <c r="O361" s="172"/>
      <c r="P361" s="172"/>
      <c r="Q361" s="172"/>
      <c r="R361" s="172"/>
      <c r="S361" s="172"/>
      <c r="T361" s="172"/>
      <c r="U361" s="172"/>
      <c r="V361" s="172"/>
      <c r="W361" s="172"/>
      <c r="X361" s="172"/>
      <c r="Y361" s="172"/>
      <c r="Z361" s="172"/>
      <c r="AA361" s="172"/>
      <c r="AB361" s="172"/>
      <c r="AC361" s="172"/>
      <c r="AD361" s="172"/>
      <c r="AE361" s="172"/>
      <c r="AF361" s="172"/>
      <c r="AG361" s="172"/>
      <c r="AH361" s="172"/>
    </row>
    <row r="362" spans="2:34" s="29" customFormat="1" ht="15">
      <c r="B362" s="172"/>
      <c r="C362" s="374"/>
      <c r="D362" s="374"/>
      <c r="E362" s="374"/>
      <c r="F362" s="374"/>
      <c r="G362" s="374"/>
      <c r="H362" s="374"/>
      <c r="I362" s="374"/>
      <c r="J362" s="374"/>
      <c r="K362" s="374"/>
      <c r="L362" s="374"/>
      <c r="M362" s="374"/>
      <c r="N362" s="374"/>
      <c r="O362" s="172"/>
      <c r="P362" s="172"/>
      <c r="Q362" s="172"/>
      <c r="R362" s="172"/>
      <c r="S362" s="172"/>
      <c r="T362" s="172"/>
      <c r="U362" s="172"/>
      <c r="V362" s="172"/>
      <c r="W362" s="172"/>
      <c r="X362" s="172"/>
      <c r="Y362" s="172"/>
      <c r="Z362" s="172"/>
      <c r="AA362" s="172"/>
      <c r="AB362" s="172"/>
      <c r="AC362" s="172"/>
      <c r="AD362" s="172"/>
      <c r="AE362" s="172"/>
      <c r="AF362" s="172"/>
      <c r="AG362" s="172"/>
      <c r="AH362" s="172"/>
    </row>
    <row r="363" spans="2:34" s="29" customFormat="1" ht="15">
      <c r="B363" s="172"/>
      <c r="C363" s="374"/>
      <c r="D363" s="374"/>
      <c r="E363" s="374"/>
      <c r="F363" s="374"/>
      <c r="G363" s="374"/>
      <c r="H363" s="374"/>
      <c r="I363" s="374"/>
      <c r="J363" s="374"/>
      <c r="K363" s="374"/>
      <c r="L363" s="374"/>
      <c r="M363" s="374"/>
      <c r="N363" s="374"/>
      <c r="O363" s="172"/>
      <c r="P363" s="172"/>
      <c r="Q363" s="172"/>
      <c r="R363" s="172"/>
      <c r="S363" s="172"/>
      <c r="T363" s="172"/>
      <c r="U363" s="172"/>
      <c r="V363" s="172"/>
      <c r="W363" s="172"/>
      <c r="X363" s="172"/>
      <c r="Y363" s="172"/>
      <c r="Z363" s="172"/>
      <c r="AA363" s="172"/>
      <c r="AB363" s="172"/>
      <c r="AC363" s="172"/>
      <c r="AD363" s="172"/>
      <c r="AE363" s="172"/>
      <c r="AF363" s="172"/>
      <c r="AG363" s="172"/>
      <c r="AH363" s="172"/>
    </row>
    <row r="364" spans="2:34" s="29" customFormat="1" ht="15">
      <c r="B364" s="172"/>
      <c r="C364" s="374"/>
      <c r="D364" s="374"/>
      <c r="E364" s="374"/>
      <c r="F364" s="374"/>
      <c r="G364" s="374"/>
      <c r="H364" s="374"/>
      <c r="I364" s="374"/>
      <c r="J364" s="374"/>
      <c r="K364" s="374"/>
      <c r="L364" s="374"/>
      <c r="M364" s="374"/>
      <c r="N364" s="374"/>
      <c r="O364" s="172"/>
      <c r="P364" s="172"/>
      <c r="Q364" s="172"/>
      <c r="R364" s="172"/>
      <c r="S364" s="172"/>
      <c r="T364" s="172"/>
      <c r="U364" s="172"/>
      <c r="V364" s="172"/>
      <c r="W364" s="172"/>
      <c r="X364" s="172"/>
      <c r="Y364" s="172"/>
      <c r="Z364" s="172"/>
      <c r="AA364" s="172"/>
      <c r="AB364" s="172"/>
      <c r="AC364" s="172"/>
      <c r="AD364" s="172"/>
      <c r="AE364" s="172"/>
      <c r="AF364" s="172"/>
      <c r="AG364" s="172"/>
      <c r="AH364" s="172"/>
    </row>
    <row r="365" spans="2:34" s="29" customFormat="1" ht="15">
      <c r="B365" s="172"/>
      <c r="C365" s="374"/>
      <c r="D365" s="374"/>
      <c r="E365" s="374"/>
      <c r="F365" s="374"/>
      <c r="G365" s="374"/>
      <c r="H365" s="374"/>
      <c r="I365" s="374"/>
      <c r="J365" s="374"/>
      <c r="K365" s="374"/>
      <c r="L365" s="374"/>
      <c r="M365" s="374"/>
      <c r="N365" s="374"/>
      <c r="O365" s="172"/>
      <c r="P365" s="172"/>
      <c r="Q365" s="172"/>
      <c r="R365" s="172"/>
      <c r="S365" s="172"/>
      <c r="T365" s="172"/>
      <c r="U365" s="172"/>
      <c r="V365" s="172"/>
      <c r="W365" s="172"/>
      <c r="X365" s="172"/>
      <c r="Y365" s="172"/>
      <c r="Z365" s="172"/>
      <c r="AA365" s="172"/>
      <c r="AB365" s="172"/>
      <c r="AC365" s="172"/>
      <c r="AD365" s="172"/>
      <c r="AE365" s="172"/>
      <c r="AF365" s="172"/>
      <c r="AG365" s="172"/>
      <c r="AH365" s="172"/>
    </row>
    <row r="366" spans="2:34" s="29" customFormat="1" ht="15">
      <c r="B366" s="172"/>
      <c r="C366" s="374"/>
      <c r="D366" s="374"/>
      <c r="E366" s="374"/>
      <c r="F366" s="374"/>
      <c r="G366" s="374"/>
      <c r="H366" s="374"/>
      <c r="I366" s="374"/>
      <c r="J366" s="374"/>
      <c r="K366" s="374"/>
      <c r="L366" s="374"/>
      <c r="M366" s="374"/>
      <c r="N366" s="374"/>
      <c r="O366" s="172"/>
      <c r="P366" s="172"/>
      <c r="Q366" s="172"/>
      <c r="R366" s="172"/>
      <c r="S366" s="172"/>
      <c r="T366" s="172"/>
      <c r="U366" s="172"/>
      <c r="V366" s="172"/>
      <c r="W366" s="172"/>
      <c r="X366" s="172"/>
      <c r="Y366" s="172"/>
      <c r="Z366" s="172"/>
      <c r="AA366" s="172"/>
      <c r="AB366" s="172"/>
      <c r="AC366" s="172"/>
      <c r="AD366" s="172"/>
      <c r="AE366" s="172"/>
      <c r="AF366" s="172"/>
      <c r="AG366" s="172"/>
      <c r="AH366" s="172"/>
    </row>
    <row r="367" spans="2:34" s="29" customFormat="1" ht="16.5" customHeight="1" thickBot="1">
      <c r="B367" s="172"/>
      <c r="C367" s="371"/>
      <c r="D367" s="371"/>
      <c r="E367" s="371"/>
      <c r="F367" s="371"/>
      <c r="G367" s="371"/>
      <c r="H367" s="371"/>
      <c r="I367" s="371"/>
      <c r="J367" s="371"/>
      <c r="K367" s="371"/>
      <c r="L367" s="371"/>
      <c r="M367" s="371"/>
      <c r="N367" s="371"/>
      <c r="O367" s="172"/>
      <c r="P367" s="172"/>
      <c r="Q367" s="172"/>
      <c r="R367" s="172"/>
      <c r="S367" s="172"/>
      <c r="T367" s="172"/>
      <c r="U367" s="172"/>
      <c r="V367" s="172"/>
      <c r="W367" s="172"/>
      <c r="X367" s="172"/>
      <c r="Y367" s="172"/>
      <c r="Z367" s="172"/>
      <c r="AA367" s="172"/>
      <c r="AB367" s="172"/>
      <c r="AC367" s="172"/>
      <c r="AD367" s="172"/>
      <c r="AE367" s="172"/>
      <c r="AF367" s="172"/>
      <c r="AG367" s="172"/>
      <c r="AH367" s="172"/>
    </row>
    <row r="368" spans="2:34" s="29" customFormat="1" ht="15">
      <c r="B368" s="172"/>
      <c r="C368" s="364"/>
      <c r="D368" s="364"/>
      <c r="E368" s="364"/>
      <c r="F368" s="364"/>
      <c r="G368" s="364"/>
      <c r="H368" s="364"/>
      <c r="I368" s="364"/>
      <c r="J368" s="364"/>
      <c r="K368" s="364"/>
      <c r="L368" s="364"/>
      <c r="M368" s="364"/>
      <c r="N368" s="364"/>
      <c r="O368" s="172"/>
      <c r="P368" s="172"/>
      <c r="Q368" s="172"/>
      <c r="R368" s="172"/>
      <c r="S368" s="172"/>
      <c r="T368" s="172"/>
      <c r="U368" s="172"/>
      <c r="V368" s="172"/>
      <c r="W368" s="172"/>
      <c r="X368" s="172"/>
      <c r="Y368" s="172"/>
      <c r="Z368" s="172"/>
      <c r="AA368" s="172"/>
      <c r="AB368" s="172"/>
      <c r="AC368" s="172"/>
      <c r="AD368" s="172"/>
      <c r="AE368" s="172"/>
      <c r="AF368" s="172"/>
      <c r="AG368" s="172"/>
      <c r="AH368" s="172"/>
    </row>
    <row r="369" spans="2:34" s="29" customFormat="1" ht="15.6" thickBot="1">
      <c r="B369" s="172"/>
      <c r="C369" s="341" t="s">
        <v>32</v>
      </c>
      <c r="D369" s="342"/>
      <c r="E369" s="342"/>
      <c r="F369" s="342"/>
      <c r="G369" s="342"/>
      <c r="H369" s="342"/>
      <c r="I369" s="342"/>
      <c r="J369" s="342"/>
      <c r="K369" s="342"/>
      <c r="L369" s="342"/>
      <c r="M369" s="342"/>
      <c r="N369" s="342"/>
      <c r="O369" s="172"/>
      <c r="P369" s="172"/>
      <c r="Q369" s="172"/>
      <c r="R369" s="172"/>
      <c r="S369" s="172"/>
      <c r="T369" s="172"/>
      <c r="U369" s="172"/>
      <c r="V369" s="172"/>
      <c r="W369" s="172"/>
      <c r="X369" s="172"/>
      <c r="Y369" s="172"/>
      <c r="Z369" s="172"/>
      <c r="AA369" s="172"/>
      <c r="AB369" s="172"/>
      <c r="AC369" s="172"/>
      <c r="AD369" s="172"/>
      <c r="AE369" s="172"/>
      <c r="AF369" s="172"/>
      <c r="AG369" s="172"/>
      <c r="AH369" s="172"/>
    </row>
    <row r="370" spans="2:34" s="29" customFormat="1" ht="15">
      <c r="B370" s="172"/>
      <c r="C370" s="343" t="s">
        <v>33</v>
      </c>
      <c r="D370" s="344"/>
      <c r="E370" s="344"/>
      <c r="F370" s="344"/>
      <c r="G370" s="344"/>
      <c r="H370" s="344"/>
      <c r="I370" s="344"/>
      <c r="J370" s="344"/>
      <c r="K370" s="344"/>
      <c r="L370" s="344"/>
      <c r="M370" s="344"/>
      <c r="N370" s="344"/>
      <c r="O370" s="172"/>
      <c r="P370" s="172"/>
      <c r="Q370" s="172"/>
      <c r="R370" s="172"/>
      <c r="S370" s="172"/>
      <c r="T370" s="172"/>
      <c r="U370" s="172"/>
      <c r="V370" s="172"/>
      <c r="W370" s="172"/>
      <c r="X370" s="172"/>
      <c r="Y370" s="172"/>
      <c r="Z370" s="172"/>
      <c r="AA370" s="172"/>
      <c r="AB370" s="172"/>
      <c r="AC370" s="172"/>
      <c r="AD370" s="172"/>
      <c r="AE370" s="172"/>
      <c r="AF370" s="172"/>
      <c r="AG370" s="172"/>
      <c r="AH370" s="172"/>
    </row>
    <row r="371" spans="2:34" s="29" customFormat="1" ht="15.6" thickBot="1">
      <c r="B371" s="172"/>
      <c r="C371" s="365"/>
      <c r="D371" s="365"/>
      <c r="E371" s="365"/>
      <c r="F371" s="365"/>
      <c r="G371" s="365"/>
      <c r="H371" s="365"/>
      <c r="I371" s="365"/>
      <c r="J371" s="365"/>
      <c r="K371" s="365"/>
      <c r="L371" s="365"/>
      <c r="M371" s="365"/>
      <c r="N371" s="365"/>
      <c r="O371" s="172"/>
      <c r="P371" s="172"/>
      <c r="Q371" s="172"/>
      <c r="R371" s="172"/>
      <c r="S371" s="172"/>
      <c r="T371" s="172"/>
      <c r="U371" s="172"/>
      <c r="V371" s="172"/>
      <c r="W371" s="172"/>
      <c r="X371" s="172"/>
      <c r="Y371" s="172"/>
      <c r="Z371" s="172"/>
      <c r="AA371" s="172"/>
      <c r="AB371" s="172"/>
      <c r="AC371" s="172"/>
      <c r="AD371" s="172"/>
      <c r="AE371" s="172"/>
      <c r="AF371" s="172"/>
      <c r="AG371" s="172"/>
      <c r="AH371" s="172"/>
    </row>
    <row r="372" spans="2:34" s="29" customFormat="1" ht="15">
      <c r="B372" s="172"/>
      <c r="C372" s="331" t="s">
        <v>34</v>
      </c>
      <c r="D372" s="331"/>
      <c r="E372" s="331"/>
      <c r="F372" s="331"/>
      <c r="G372" s="331"/>
      <c r="H372" s="331"/>
      <c r="I372" s="331"/>
      <c r="J372" s="331"/>
      <c r="K372" s="331"/>
      <c r="L372" s="331"/>
      <c r="M372" s="331"/>
      <c r="N372" s="331"/>
      <c r="O372" s="172"/>
      <c r="P372" s="172"/>
      <c r="Q372" s="172"/>
      <c r="R372" s="172"/>
      <c r="S372" s="172"/>
      <c r="T372" s="172"/>
      <c r="U372" s="172"/>
      <c r="V372" s="172"/>
      <c r="W372" s="172"/>
      <c r="X372" s="172"/>
      <c r="Y372" s="172"/>
      <c r="Z372" s="172"/>
      <c r="AA372" s="172"/>
      <c r="AB372" s="172"/>
      <c r="AC372" s="172"/>
      <c r="AD372" s="172"/>
      <c r="AE372" s="172"/>
      <c r="AF372" s="172"/>
      <c r="AG372" s="172"/>
      <c r="AH372" s="172"/>
    </row>
    <row r="373" spans="2:34" s="29" customFormat="1" ht="15.75" customHeight="1">
      <c r="B373" s="172"/>
      <c r="C373" s="320" t="s">
        <v>35</v>
      </c>
      <c r="D373" s="320"/>
      <c r="E373" s="320"/>
      <c r="F373" s="320"/>
      <c r="G373" s="320"/>
      <c r="H373" s="320"/>
      <c r="I373" s="320"/>
      <c r="J373" s="320"/>
      <c r="K373" s="320"/>
      <c r="L373" s="320"/>
      <c r="M373" s="320"/>
      <c r="N373" s="320"/>
      <c r="O373" s="172"/>
      <c r="P373" s="172"/>
      <c r="Q373" s="172"/>
      <c r="R373" s="172"/>
      <c r="S373" s="172"/>
      <c r="T373" s="172"/>
      <c r="U373" s="172"/>
      <c r="V373" s="172"/>
      <c r="W373" s="172"/>
      <c r="X373" s="172"/>
      <c r="Y373" s="172"/>
      <c r="Z373" s="172"/>
      <c r="AA373" s="172"/>
      <c r="AB373" s="172"/>
      <c r="AC373" s="172"/>
      <c r="AD373" s="172"/>
      <c r="AE373" s="172"/>
      <c r="AF373" s="172"/>
      <c r="AG373" s="172"/>
      <c r="AH373" s="172"/>
    </row>
    <row r="374" spans="2:34" s="29" customFormat="1" ht="15">
      <c r="B374" s="172"/>
      <c r="C374" s="331" t="s">
        <v>37</v>
      </c>
      <c r="D374" s="331"/>
      <c r="E374" s="331"/>
      <c r="F374" s="331"/>
      <c r="G374" s="331"/>
      <c r="H374" s="331"/>
      <c r="I374" s="331"/>
      <c r="J374" s="331"/>
      <c r="K374" s="331"/>
      <c r="L374" s="331"/>
      <c r="M374" s="331"/>
      <c r="N374" s="331"/>
      <c r="O374" s="172"/>
      <c r="P374" s="172"/>
      <c r="Q374" s="172"/>
      <c r="R374" s="172"/>
      <c r="S374" s="172"/>
      <c r="T374" s="172"/>
      <c r="U374" s="172"/>
      <c r="V374" s="172"/>
      <c r="W374" s="172"/>
      <c r="X374" s="172"/>
      <c r="Y374" s="172"/>
      <c r="Z374" s="172"/>
      <c r="AA374" s="172"/>
      <c r="AB374" s="172"/>
      <c r="AC374" s="172"/>
      <c r="AD374" s="172"/>
      <c r="AE374" s="172"/>
      <c r="AF374" s="172"/>
      <c r="AG374" s="172"/>
      <c r="AH374" s="172"/>
    </row>
  </sheetData>
  <protectedRanges>
    <protectedRange algorithmName="SHA-512" hashValue="19r0bVvPR7yZA0UiYij7Tv1CBk3noIABvFePbLhCJ4nk3L6A+Fy+RdPPS3STf+a52x4pG2PQK4FAkXK9epnlIA==" saltValue="gQC4yrLvnbJqxYZ0KSEoZA==" spinCount="100000" sqref="C353:D356 F353:G356 H353:H355 C14 H48:H83 H107:H143 B92:B95 D32:D83 C93 B15:D31 B32:C91 B96:C352" name="Government revenues_1"/>
    <protectedRange algorithmName="SHA-512" hashValue="19r0bVvPR7yZA0UiYij7Tv1CBk3noIABvFePbLhCJ4nk3L6A+Fy+RdPPS3STf+a52x4pG2PQK4FAkXK9epnlIA==" saltValue="gQC4yrLvnbJqxYZ0KSEoZA==" spinCount="100000" sqref="I354:I356 I15:I38" name="Government revenues_2"/>
    <protectedRange algorithmName="SHA-512" hashValue="19r0bVvPR7yZA0UiYij7Tv1CBk3noIABvFePbLhCJ4nk3L6A+Fy+RdPPS3STf+a52x4pG2PQK4FAkXK9epnlIA==" saltValue="gQC4yrLvnbJqxYZ0KSEoZA==" spinCount="100000" sqref="I39:I46" name="Government revenues_2_1"/>
    <protectedRange algorithmName="SHA-512" hashValue="19r0bVvPR7yZA0UiYij7Tv1CBk3noIABvFePbLhCJ4nk3L6A+Fy+RdPPS3STf+a52x4pG2PQK4FAkXK9epnlIA==" saltValue="gQC4yrLvnbJqxYZ0KSEoZA==" spinCount="100000" sqref="D84:D106" name="Government revenues_1_1"/>
    <protectedRange algorithmName="SHA-512" hashValue="19r0bVvPR7yZA0UiYij7Tv1CBk3noIABvFePbLhCJ4nk3L6A+Fy+RdPPS3STf+a52x4pG2PQK4FAkXK9epnlIA==" saltValue="gQC4yrLvnbJqxYZ0KSEoZA==" spinCount="100000" sqref="I47:I91" name="Government revenues_2_2"/>
    <protectedRange algorithmName="SHA-512" hashValue="19r0bVvPR7yZA0UiYij7Tv1CBk3noIABvFePbLhCJ4nk3L6A+Fy+RdPPS3STf+a52x4pG2PQK4FAkXK9epnlIA==" saltValue="gQC4yrLvnbJqxYZ0KSEoZA==" spinCount="100000" sqref="C92 D107:D352 C94:C95" name="Government revenues_1_3"/>
    <protectedRange algorithmName="SHA-512" hashValue="19r0bVvPR7yZA0UiYij7Tv1CBk3noIABvFePbLhCJ4nk3L6A+Fy+RdPPS3STf+a52x4pG2PQK4FAkXK9epnlIA==" saltValue="gQC4yrLvnbJqxYZ0KSEoZA==" spinCount="100000" sqref="I92:I352" name="Government revenues_2_4"/>
    <protectedRange algorithmName="SHA-512" hashValue="19r0bVvPR7yZA0UiYij7Tv1CBk3noIABvFePbLhCJ4nk3L6A+Fy+RdPPS3STf+a52x4pG2PQK4FAkXK9epnlIA==" saltValue="gQC4yrLvnbJqxYZ0KSEoZA==" spinCount="100000" sqref="H15:H47 H84:H106 H144:H152" name="Government revenues_1_7"/>
  </protectedRanges>
  <autoFilter ref="C11:N11" xr:uid="{00000000-0001-0000-04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28">
    <mergeCell ref="C7:N7"/>
    <mergeCell ref="C8:N8"/>
    <mergeCell ref="C9:N9"/>
    <mergeCell ref="C365:N365"/>
    <mergeCell ref="C366:N366"/>
    <mergeCell ref="C10:N10"/>
    <mergeCell ref="C11:N11"/>
    <mergeCell ref="C358:N358"/>
    <mergeCell ref="C359:N359"/>
    <mergeCell ref="C360:N360"/>
    <mergeCell ref="C361:N361"/>
    <mergeCell ref="C362:N362"/>
    <mergeCell ref="C363:N363"/>
    <mergeCell ref="C364:N364"/>
    <mergeCell ref="C2:N2"/>
    <mergeCell ref="C3:N3"/>
    <mergeCell ref="C4:N4"/>
    <mergeCell ref="C5:N5"/>
    <mergeCell ref="C6:N6"/>
    <mergeCell ref="C374:N374"/>
    <mergeCell ref="B13:N13"/>
    <mergeCell ref="C368:N368"/>
    <mergeCell ref="C369:N369"/>
    <mergeCell ref="C370:N370"/>
    <mergeCell ref="C371:N371"/>
    <mergeCell ref="C372:N372"/>
    <mergeCell ref="C373:N373"/>
    <mergeCell ref="C367:N367"/>
  </mergeCells>
  <phoneticPr fontId="147" type="noConversion"/>
  <dataValidations xWindow="1133" yWindow="562" count="10">
    <dataValidation type="textLength" allowBlank="1" showInputMessage="1" showErrorMessage="1" errorTitle="Please do not edit these cells" error="Please do not edit these cells" sqref="C358:N359" xr:uid="{5BD11D2E-7C8F-496F-A0AD-C865F4EBDE8D}">
      <formula1>10000</formula1>
      <formula2>50000</formula2>
    </dataValidation>
    <dataValidation type="list" showInputMessage="1" showErrorMessage="1" sqref="C52:C61 C31:C32 C332:C352 C47 C83:C84 C29 C36 C19 C117:C123 C106 C27 C94:C95 C103 C87 C97:C98 C91:C92 C71 C24 C15:C16 C131:C132 C66 C39:C42 C144:C293" xr:uid="{BC71062D-446F-42A4-BE9D-DD9B026D011F}">
      <formula1>Companies_list</formula1>
    </dataValidation>
    <dataValidation type="textLength" allowBlank="1" showInputMessage="1" showErrorMessage="1" sqref="B367:N374 O353:O374 L354:N357 B354:G357 H355 H357 I354:I357 J354:J355 J357:K357 B1:O14 A1:A374" xr:uid="{FA9D5B36-9236-43A9-B346-F91F9A7BA7B2}">
      <formula1>9999999</formula1>
      <formula2>99999999</formula2>
    </dataValidation>
    <dataValidation type="list" allowBlank="1" showInputMessage="1" showErrorMessage="1" sqref="O92 K15:M352 F15:G352" xr:uid="{6330F492-8F41-4B18-8338-9C60C4BF1F85}">
      <formula1>Simple_options_list</formula1>
    </dataValidation>
    <dataValidation type="list" showInputMessage="1" showErrorMessage="1" sqref="H15:H352" xr:uid="{8A57CC0A-F259-4870-8EC7-3EB56F894563}">
      <formula1>Projectname</formula1>
    </dataValidation>
    <dataValidation type="list" allowBlank="1" showInputMessage="1" showErrorMessage="1" sqref="D15:D352" xr:uid="{3D63B995-AC0B-4208-BD62-9C408DE48CDF}">
      <formula1>Government_entities_list</formula1>
    </dataValidation>
    <dataValidation type="list" allowBlank="1" showInputMessage="1" showErrorMessage="1" sqref="I15:I352" xr:uid="{E88FA34A-EFC4-40DA-9050-BF9BEC46EE8B}">
      <formula1>Currency_code_list</formula1>
    </dataValidation>
    <dataValidation type="list" allowBlank="1" showInputMessage="1" showErrorMessage="1" sqref="B15:B352" xr:uid="{2BF32111-BE6B-4DF0-BCF7-817B9CC3189C}">
      <formula1>Sector_list</formula1>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352" xr:uid="{FE01652F-8EB5-4B64-AB8F-A52C0CC80CED}">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352" xr:uid="{869125D6-CA61-4F7B-AB37-BA3A25D777C0}">
      <formula1>Revenue_stream_list</formula1>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370:G370" r:id="rId3" display="Give us your feedback or report a conflict in the data! Write to us at  data@eiti.org" xr:uid="{72442048-902D-4FAE-8A16-3DE60997178A}"/>
    <hyperlink ref="C369:G369"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99288-5BC6-42C5-A9D1-70F420B673FE}">
  <sheetPr codeName="Sheet8"/>
  <dimension ref="A1:D15"/>
  <sheetViews>
    <sheetView showGridLines="0" workbookViewId="0">
      <selection activeCell="C2" sqref="C2"/>
    </sheetView>
  </sheetViews>
  <sheetFormatPr defaultColWidth="9.140625" defaultRowHeight="14.1"/>
  <cols>
    <col min="1" max="1" width="92.42578125" bestFit="1" customWidth="1"/>
  </cols>
  <sheetData>
    <row r="1" spans="1:4" ht="15.6">
      <c r="A1" s="118" t="s">
        <v>1514</v>
      </c>
    </row>
    <row r="2" spans="1:4">
      <c r="A2" s="132" t="s">
        <v>1515</v>
      </c>
      <c r="B2" s="95" t="s">
        <v>1516</v>
      </c>
      <c r="C2" t="str">
        <f>CONCATENATE(A2,": ", B2,";")</f>
        <v>Business Income Manual (HMRC) : https://www.gov.uk/government/collections/business-income-manual-bim;</v>
      </c>
      <c r="D2" t="s">
        <v>1517</v>
      </c>
    </row>
    <row r="3" spans="1:4">
      <c r="A3" s="132" t="s">
        <v>1518</v>
      </c>
      <c r="B3" s="95" t="s">
        <v>1519</v>
      </c>
      <c r="C3" t="str">
        <f t="shared" ref="C3:C15" si="0">CONCATENATE(A3,": ", B3,";")</f>
        <v>Company Taxation Manual (HMRC) : https://www.gov.uk/government/collections/company-taxation-manual;</v>
      </c>
      <c r="D3" t="s">
        <v>1520</v>
      </c>
    </row>
    <row r="4" spans="1:4">
      <c r="A4" s="132" t="s">
        <v>1521</v>
      </c>
      <c r="B4" s="95" t="s">
        <v>1522</v>
      </c>
      <c r="C4" t="str">
        <f t="shared" si="0"/>
        <v>Exploration &amp; Production Taxation Overview (Oil &amp; Gas Authority): https://www.ogauthority.co.uk/exploration-production/taxation/overview;</v>
      </c>
      <c r="D4" t="s">
        <v>1523</v>
      </c>
    </row>
    <row r="5" spans="1:4">
      <c r="A5" s="132" t="s">
        <v>1524</v>
      </c>
      <c r="B5" s="95" t="s">
        <v>1525</v>
      </c>
      <c r="C5" t="str">
        <f t="shared" si="0"/>
        <v>Guidance: Minerals (MHCLG) : https://www.gov.uk/guidance/minerals;</v>
      </c>
      <c r="D5" t="s">
        <v>1526</v>
      </c>
    </row>
    <row r="6" spans="1:4">
      <c r="A6" s="132" t="s">
        <v>1527</v>
      </c>
      <c r="B6" s="95" t="s">
        <v>1528</v>
      </c>
      <c r="C6" t="str">
        <f t="shared" si="0"/>
        <v>Investing on the UKCS: Fiscal (Oil &amp; Gas Authority): https://www.ogauthority.co.uk/about-us/investing-on-the-ukcs/fiscal;</v>
      </c>
      <c r="D6" t="s">
        <v>1529</v>
      </c>
    </row>
    <row r="7" spans="1:4">
      <c r="A7" s="132" t="s">
        <v>1530</v>
      </c>
      <c r="B7" s="95" t="s">
        <v>1531</v>
      </c>
      <c r="C7" t="str">
        <f t="shared" si="0"/>
        <v>Minerals Planning Policy (Welsh Government) : https://gov.wales/topics/planning/policy/minerals/?lang=en;</v>
      </c>
      <c r="D7" t="s">
        <v>1532</v>
      </c>
    </row>
    <row r="8" spans="1:4">
      <c r="A8" s="132" t="s">
        <v>1533</v>
      </c>
      <c r="B8" s="95" t="s">
        <v>1534</v>
      </c>
      <c r="C8" t="str">
        <f t="shared" si="0"/>
        <v>Minerals UK: Planning : http://www.bgs.ac.uk/mineralsuk/planning/home.html;</v>
      </c>
      <c r="D8" t="s">
        <v>1535</v>
      </c>
    </row>
    <row r="9" spans="1:4">
      <c r="A9" s="132" t="s">
        <v>1536</v>
      </c>
      <c r="B9" s="95" t="s">
        <v>1537</v>
      </c>
      <c r="C9" t="str">
        <f t="shared" si="0"/>
        <v>National Planning Framework 3 (Scottish Government) : https://beta.gov.scot/publications/national-planning-framework-3/;</v>
      </c>
      <c r="D9" t="s">
        <v>1538</v>
      </c>
    </row>
    <row r="10" spans="1:4">
      <c r="A10" s="132" t="s">
        <v>1539</v>
      </c>
      <c r="B10" s="95" t="s">
        <v>1540</v>
      </c>
      <c r="C10" t="str">
        <f t="shared" si="0"/>
        <v>National Planning Policy Framework (MHCLG) : https://www.gov.uk/government/uploads/system/uploads/attachment_data/file/6077/2116950.pdf;</v>
      </c>
      <c r="D10" t="s">
        <v>1541</v>
      </c>
    </row>
    <row r="11" spans="1:4">
      <c r="A11" s="132" t="s">
        <v>1542</v>
      </c>
      <c r="B11" s="95" t="s">
        <v>1543</v>
      </c>
      <c r="C11" t="str">
        <f t="shared" si="0"/>
        <v>Oil Taxation Manual (HMRC): https://www.gov.uk/hmrc-internal-manuals/oil-taxation-manual;</v>
      </c>
      <c r="D11" t="s">
        <v>1544</v>
      </c>
    </row>
    <row r="12" spans="1:4">
      <c r="A12" s="132" t="s">
        <v>1545</v>
      </c>
      <c r="B12" s="95" t="s">
        <v>1546</v>
      </c>
      <c r="C12" t="str">
        <f t="shared" si="0"/>
        <v>Onshore oil and gas exploration and Northern Ireland: Regulation and Best Practice (NI Government): https://www.economy-ni.gov.uk/publications/onshore-oil-and-gas-exploration-northern-ireland-regulation-and-best-practice;</v>
      </c>
      <c r="D12" t="s">
        <v>1547</v>
      </c>
    </row>
    <row r="13" spans="1:4">
      <c r="A13" s="132" t="s">
        <v>1548</v>
      </c>
      <c r="B13" s="95" t="s">
        <v>1549</v>
      </c>
      <c r="C13" t="str">
        <f t="shared" si="0"/>
        <v>Petroleum (Production) Act (Northern Ireland) 1964: http://www.legislation.gov.uk/apni/1964/28/contents;</v>
      </c>
      <c r="D13" t="s">
        <v>1550</v>
      </c>
    </row>
    <row r="14" spans="1:4">
      <c r="A14" s="132" t="s">
        <v>1551</v>
      </c>
      <c r="B14" s="95" t="s">
        <v>1552</v>
      </c>
      <c r="C14" t="str">
        <f t="shared" si="0"/>
        <v>Petroleum Act 1998: https://beisgov.sharepoint.com/sites/beis/335/Analysis/Work%20Streams/EITI%20Mainstreaming%20Feasibility%20Study/Drafting/www.legislation.gov.uk/ukpga/1998/17/contents;</v>
      </c>
      <c r="D14" t="s">
        <v>1553</v>
      </c>
    </row>
    <row r="15" spans="1:4">
      <c r="A15" s="132" t="s">
        <v>1554</v>
      </c>
      <c r="B15" s="95" t="s">
        <v>1555</v>
      </c>
      <c r="C15" t="str">
        <f t="shared" si="0"/>
        <v>Strategic Planning Policy Statement (NI Government) : https://www.planningni.gov.uk/index/policy/spps.htm;</v>
      </c>
      <c r="D15" t="s">
        <v>1556</v>
      </c>
    </row>
  </sheetData>
  <hyperlinks>
    <hyperlink ref="A2" r:id="rId1" xr:uid="{579A42E2-DDE7-449C-94E9-04F28C0C3097}"/>
    <hyperlink ref="A3" r:id="rId2" xr:uid="{3D333474-CA95-4A3D-B88F-D9BD472B5EA7}"/>
    <hyperlink ref="A4" r:id="rId3" xr:uid="{3B9585B5-1FA7-40C7-BCAF-17DCA60F2772}"/>
    <hyperlink ref="A5" r:id="rId4" xr:uid="{24094867-A9A5-4469-BC5D-F820CCD9BFEE}"/>
    <hyperlink ref="A6" r:id="rId5" xr:uid="{12D84FEC-657F-4309-901C-9148B2D90395}"/>
    <hyperlink ref="A7" r:id="rId6" xr:uid="{DBC947E3-6076-49C0-9A56-86B2A337253F}"/>
    <hyperlink ref="A8" r:id="rId7" xr:uid="{701BBFEA-B99F-4671-9F06-361CE86E3F13}"/>
    <hyperlink ref="A9" r:id="rId8" xr:uid="{E622570E-A030-4D80-91A3-109973A81EE9}"/>
    <hyperlink ref="A10" r:id="rId9" xr:uid="{FE50AF50-DD53-4CAF-8962-9CDD35B78CDA}"/>
    <hyperlink ref="A11" r:id="rId10" xr:uid="{F034E7A9-2D70-4A35-837F-CB4E184252EA}"/>
    <hyperlink ref="A12" r:id="rId11" xr:uid="{C7F8186A-7303-4915-8AAB-98201DA4EA18}"/>
    <hyperlink ref="A13" r:id="rId12" xr:uid="{E5F7248C-2C8E-4FBB-A308-A386E5A69FE1}"/>
    <hyperlink ref="A14" r:id="rId13" xr:uid="{6FCCB4C9-9ABB-47F4-961B-89DF988F5064}"/>
    <hyperlink ref="A15" r:id="rId14" xr:uid="{C9388B92-D7A3-499C-A7FB-E2B32D0BA895}"/>
    <hyperlink ref="B2" r:id="rId15" xr:uid="{6197C4E4-AC4A-4D80-889F-D668AECEC07D}"/>
    <hyperlink ref="B3" r:id="rId16" xr:uid="{63D99028-E71F-42CB-9C50-56FFBB24C92D}"/>
    <hyperlink ref="B4" r:id="rId17" xr:uid="{2F777CE8-008B-4507-98B6-17F6DAF5147E}"/>
    <hyperlink ref="B5" r:id="rId18" xr:uid="{C17A3CC8-AB5E-4207-B896-ECF34C15F4E9}"/>
    <hyperlink ref="B6" r:id="rId19" xr:uid="{AC0DDBF5-F278-4FC8-80FA-847A3211BF15}"/>
    <hyperlink ref="B7" r:id="rId20" xr:uid="{D077972D-76EA-4E38-B8B0-B1E1C3863244}"/>
    <hyperlink ref="B8" r:id="rId21" xr:uid="{3929FDFE-DE08-4877-945D-ABD5C5A5F0BC}"/>
    <hyperlink ref="B9" r:id="rId22" xr:uid="{6AEBD9EE-1AB9-4CAC-9339-B98B65956E85}"/>
    <hyperlink ref="B10" r:id="rId23" xr:uid="{A5D0E004-E47E-4E78-ADF1-009625495621}"/>
    <hyperlink ref="B11" r:id="rId24" xr:uid="{68711E37-FD69-4226-B98A-96BED22C097C}"/>
    <hyperlink ref="B12" r:id="rId25" xr:uid="{E1600350-450E-467E-BC24-4027AFB406A7}"/>
    <hyperlink ref="B13" r:id="rId26" xr:uid="{FCF70249-55AB-4030-B585-AD7475866A4F}"/>
    <hyperlink ref="B14" r:id="rId27" xr:uid="{E976B5A9-3571-4DAD-96FF-6FC7ECF4F179}"/>
    <hyperlink ref="B15" r:id="rId28" xr:uid="{37B989D9-C267-4E1D-8F8E-8CE1A0C362E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D9EE6-2023-431E-AF28-38151D52419F}">
  <sheetPr codeName="Sheet9"/>
  <dimension ref="A1:D10"/>
  <sheetViews>
    <sheetView showGridLines="0" workbookViewId="0">
      <selection activeCell="C2" sqref="C2"/>
    </sheetView>
  </sheetViews>
  <sheetFormatPr defaultColWidth="9.140625" defaultRowHeight="14.1"/>
  <cols>
    <col min="1" max="1" width="68" bestFit="1" customWidth="1"/>
  </cols>
  <sheetData>
    <row r="1" spans="1:4" ht="15.6">
      <c r="A1" s="97" t="s">
        <v>1557</v>
      </c>
    </row>
    <row r="2" spans="1:4">
      <c r="A2" s="132" t="s">
        <v>1558</v>
      </c>
      <c r="B2" s="95" t="s">
        <v>1559</v>
      </c>
      <c r="C2" t="str">
        <f>CONCATENATE(A2,": ", B2,";")</f>
        <v>Coal mining licence applications (Coal Authority): https://www.gov.uk/government/collections/coal-mining-licence-applications;</v>
      </c>
      <c r="D2" t="s">
        <v>1560</v>
      </c>
    </row>
    <row r="3" spans="1:4">
      <c r="A3" s="132" t="s">
        <v>1561</v>
      </c>
      <c r="B3" s="95" t="s">
        <v>1562</v>
      </c>
      <c r="C3" t="str">
        <f t="shared" ref="C3:C8" si="0">CONCATENATE(A3,": ", B3,";")</f>
        <v>Crown Estate, The: http://www.thecrownestate.co.uk/;</v>
      </c>
      <c r="D3" t="s">
        <v>1563</v>
      </c>
    </row>
    <row r="4" spans="1:4">
      <c r="A4" s="132" t="s">
        <v>1564</v>
      </c>
      <c r="B4" s="95" t="s">
        <v>1565</v>
      </c>
      <c r="C4" t="str">
        <f t="shared" si="0"/>
        <v>Get a permit to deal with coal or coal mines (Coal Authority): https://www.gov.uk/get-a-permit-to-deal-with-a-coal-mine-on-your-property;</v>
      </c>
      <c r="D4" t="s">
        <v>1566</v>
      </c>
    </row>
    <row r="5" spans="1:4">
      <c r="A5" s="132" t="s">
        <v>1567</v>
      </c>
      <c r="B5" s="95" t="s">
        <v>1568</v>
      </c>
      <c r="C5" t="str">
        <f t="shared" si="0"/>
        <v>Licensing &amp; Consents (Oil &amp; Gas Authority)   : http://www.ogauthority.co.uk/licensing-consents/;</v>
      </c>
      <c r="D5" t="s">
        <v>1569</v>
      </c>
    </row>
    <row r="6" spans="1:4">
      <c r="A6" s="132" t="s">
        <v>1570</v>
      </c>
      <c r="B6" s="95" t="s">
        <v>1571</v>
      </c>
      <c r="C6" t="str">
        <f t="shared" si="0"/>
        <v>Licensing and regulation (British Marine Aggregate Producers Association): http://www.bmapa.org/regulation_and_management/licensing_and_regulation.php;</v>
      </c>
      <c r="D6" t="s">
        <v>1572</v>
      </c>
    </row>
    <row r="7" spans="1:4">
      <c r="A7" s="132" t="s">
        <v>1573</v>
      </c>
      <c r="B7" s="95" t="s">
        <v>1574</v>
      </c>
      <c r="C7" t="str">
        <f t="shared" si="0"/>
        <v>Minerals Licensing (NI government): http://www.economy-ni.gov.uk/articles/minerals-licensing;</v>
      </c>
      <c r="D7" t="s">
        <v>1575</v>
      </c>
    </row>
    <row r="8" spans="1:4">
      <c r="A8" s="132" t="s">
        <v>1576</v>
      </c>
      <c r="B8" s="95" t="s">
        <v>1577</v>
      </c>
      <c r="C8" t="str">
        <f t="shared" si="0"/>
        <v>Petroleum Licensing (NI government): http://www.economy-ni.gov.uk/articles/petroleum-licensing;</v>
      </c>
      <c r="D8" t="s">
        <v>1578</v>
      </c>
    </row>
    <row r="10" spans="1:4" ht="14.45">
      <c r="A10" s="98"/>
    </row>
  </sheetData>
  <hyperlinks>
    <hyperlink ref="A2" r:id="rId1" xr:uid="{9B45BC91-C124-406C-B113-0BE865FCBD34}"/>
    <hyperlink ref="A3" r:id="rId2" xr:uid="{78D5DD37-8325-4522-859A-2A9B65BF074F}"/>
    <hyperlink ref="A4" r:id="rId3" xr:uid="{F615CECC-1C4D-4BBB-9041-B614FE6B87DF}"/>
    <hyperlink ref="A5" r:id="rId4" xr:uid="{B895A495-C810-4921-B1E2-6308D0B22888}"/>
    <hyperlink ref="A6" r:id="rId5" xr:uid="{695AE609-3BAF-4D2F-BB17-49B9E4C05999}"/>
    <hyperlink ref="A7" r:id="rId6" xr:uid="{CD1849EC-24AA-4B85-AA81-FD5200229234}"/>
    <hyperlink ref="A8" r:id="rId7" xr:uid="{73D5B6C0-2B6C-4313-9924-B72B3AB0B059}"/>
    <hyperlink ref="B2" r:id="rId8" xr:uid="{91536364-F671-479A-938C-0F5AE64D78EB}"/>
    <hyperlink ref="B3" r:id="rId9" xr:uid="{B7AB6018-F6D6-4AFC-840E-CA8B191666EF}"/>
    <hyperlink ref="B4" r:id="rId10" xr:uid="{29CD648E-0B44-43A9-A434-244D9EA56248}"/>
    <hyperlink ref="B5" r:id="rId11" xr:uid="{A27FA297-D93A-419F-B241-E3E6F9F02AA5}"/>
    <hyperlink ref="B6" r:id="rId12" xr:uid="{DAB4C706-7514-4D77-BE73-2FB7FAE7CC5C}"/>
    <hyperlink ref="B7" r:id="rId13" xr:uid="{DB19FAA1-B4AB-45D9-AD9A-115C786CAB95}"/>
    <hyperlink ref="B8" r:id="rId14" xr:uid="{339A9684-690A-4CF7-89B8-4B8ABCB1633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A9260-1AA2-473F-AF12-1EF01F320D5A}">
  <sheetPr codeName="Sheet10"/>
  <dimension ref="A1:D14"/>
  <sheetViews>
    <sheetView showGridLines="0" workbookViewId="0">
      <selection activeCell="C2" sqref="C2"/>
    </sheetView>
  </sheetViews>
  <sheetFormatPr defaultColWidth="9.140625" defaultRowHeight="14.1"/>
  <cols>
    <col min="1" max="1" width="71.42578125" bestFit="1" customWidth="1"/>
  </cols>
  <sheetData>
    <row r="1" spans="1:4" ht="15.6">
      <c r="A1" s="119" t="s">
        <v>1579</v>
      </c>
      <c r="B1" s="100"/>
      <c r="C1" s="99"/>
      <c r="D1" s="99"/>
    </row>
    <row r="2" spans="1:4">
      <c r="A2" s="132" t="s">
        <v>1580</v>
      </c>
      <c r="B2" s="95" t="s">
        <v>1581</v>
      </c>
      <c r="C2" s="99" t="str">
        <f>CONCATENATE(A2,": ", B2,";")</f>
        <v>Coal Authority: https://www.gov.uk/government/organisations/the-coal-authority;</v>
      </c>
      <c r="D2" s="99" t="s">
        <v>1582</v>
      </c>
    </row>
    <row r="3" spans="1:4">
      <c r="A3" s="132" t="s">
        <v>1583</v>
      </c>
      <c r="B3" s="95" t="s">
        <v>1584</v>
      </c>
      <c r="C3" s="99" t="str">
        <f t="shared" ref="C3:C12" si="0">CONCATENATE(A3,": ", B3,";")</f>
        <v>Coal Authority metadata: https://www.gov.uk/government/collections/coal-mining-data;</v>
      </c>
      <c r="D3" s="99" t="s">
        <v>1585</v>
      </c>
    </row>
    <row r="4" spans="1:4">
      <c r="A4" s="132" t="s">
        <v>1586</v>
      </c>
      <c r="B4" s="95" t="s">
        <v>1587</v>
      </c>
      <c r="C4" s="99" t="str">
        <f t="shared" si="0"/>
        <v>Interactive maps and tools (Oil &amp; Gas Authority): https://www.ogauthority.co.uk/data-centre/interactive-maps-and-tools/;</v>
      </c>
      <c r="D4" s="99" t="s">
        <v>1588</v>
      </c>
    </row>
    <row r="5" spans="1:4">
      <c r="A5" s="132" t="s">
        <v>1589</v>
      </c>
      <c r="B5" s="95" t="s">
        <v>1590</v>
      </c>
      <c r="C5" s="99" t="str">
        <f t="shared" si="0"/>
        <v>Licence Data (Oil &amp; Gas Authority): http://www.ogauthority.co.uk/data-centre/data-downloads-and-publications/licence-data;</v>
      </c>
      <c r="D5" s="99" t="s">
        <v>1591</v>
      </c>
    </row>
    <row r="6" spans="1:4">
      <c r="A6" s="132" t="s">
        <v>1592</v>
      </c>
      <c r="B6" s="95" t="s">
        <v>1593</v>
      </c>
      <c r="C6" s="99" t="str">
        <f t="shared" si="0"/>
        <v>Marine Licensing Applications received and determined (Welsh Government): https://naturalresources.wales/permits-and-permissions/marine-licensing/applications-received-and-determined/?lang=en;</v>
      </c>
      <c r="D6" s="99" t="s">
        <v>1594</v>
      </c>
    </row>
    <row r="7" spans="1:4">
      <c r="A7" s="132" t="s">
        <v>1595</v>
      </c>
      <c r="B7" s="95" t="s">
        <v>1596</v>
      </c>
      <c r="C7" s="99" t="str">
        <f t="shared" si="0"/>
        <v>Marine Licensing Information (Scottish Government): http://www.gov.scot/Topics/marine/Licensing/marine/register;</v>
      </c>
      <c r="D7" s="99" t="s">
        <v>1597</v>
      </c>
    </row>
    <row r="8" spans="1:4">
      <c r="A8" s="132" t="s">
        <v>1598</v>
      </c>
      <c r="B8" s="95" t="s">
        <v>1599</v>
      </c>
      <c r="C8" s="99" t="str">
        <f t="shared" si="0"/>
        <v>Northern Ireland Environment Agency: https://www.daera-ni.gov.uk/northern-ireland-environment-agency;</v>
      </c>
      <c r="D8" s="99" t="s">
        <v>1600</v>
      </c>
    </row>
    <row r="9" spans="1:4">
      <c r="A9" s="132" t="s">
        <v>1601</v>
      </c>
      <c r="B9" s="95" t="s">
        <v>1599</v>
      </c>
      <c r="C9" s="99" t="str">
        <f t="shared" si="0"/>
        <v>Petroleum licence map (NI Government): https://www.daera-ni.gov.uk/northern-ireland-environment-agency;</v>
      </c>
      <c r="D9" s="99" t="s">
        <v>1602</v>
      </c>
    </row>
    <row r="10" spans="1:4">
      <c r="A10" s="132" t="s">
        <v>1603</v>
      </c>
      <c r="B10" s="95" t="s">
        <v>1577</v>
      </c>
      <c r="C10" s="99" t="str">
        <f t="shared" si="0"/>
        <v>Petroleum licensing (NI Government): http://www.economy-ni.gov.uk/articles/petroleum-licensing;</v>
      </c>
      <c r="D10" s="99" t="s">
        <v>1604</v>
      </c>
    </row>
    <row r="11" spans="1:4">
      <c r="A11" s="132" t="s">
        <v>1605</v>
      </c>
      <c r="B11" s="95" t="s">
        <v>1606</v>
      </c>
      <c r="C11" s="99" t="str">
        <f t="shared" si="0"/>
        <v>Production Licences (British Marine Aggregate Producers Association): https://www.bmapa.org/resources_and_operations/production_licences.php;</v>
      </c>
      <c r="D11" s="99" t="s">
        <v>1607</v>
      </c>
    </row>
    <row r="12" spans="1:4">
      <c r="A12" s="132" t="s">
        <v>1608</v>
      </c>
      <c r="B12" s="95" t="s">
        <v>1609</v>
      </c>
      <c r="C12" s="99" t="str">
        <f t="shared" si="0"/>
        <v>Public register (Marine Management Organisation): https://marinelicensing.marinemanagement.org.uk/mmo/fox/live/MMO_PUBLIC_REGISTER;</v>
      </c>
      <c r="D12" s="99" t="s">
        <v>1610</v>
      </c>
    </row>
    <row r="13" spans="1:4" ht="14.45">
      <c r="A13" s="100"/>
      <c r="B13" s="99"/>
      <c r="C13" s="99"/>
      <c r="D13" s="99"/>
    </row>
    <row r="14" spans="1:4" ht="14.45">
      <c r="A14" s="99"/>
      <c r="B14" s="99"/>
      <c r="C14" s="99"/>
      <c r="D14" s="101"/>
    </row>
  </sheetData>
  <hyperlinks>
    <hyperlink ref="A2" r:id="rId1" xr:uid="{F60C0BEB-430C-4EC2-B992-38CE34F303BF}"/>
    <hyperlink ref="A3" r:id="rId2" xr:uid="{CEAFF254-6C03-4F8A-8ACA-6D2BD273A51B}"/>
    <hyperlink ref="A4" r:id="rId3" xr:uid="{F51DAD94-19BC-4591-90B8-5F13A0A13DF3}"/>
    <hyperlink ref="A5" r:id="rId4" xr:uid="{4B371478-95B5-4B99-A945-0D5C2776A46D}"/>
    <hyperlink ref="A6" r:id="rId5" xr:uid="{B4532A41-F1B5-437F-BBDC-DBD114D0A3B5}"/>
    <hyperlink ref="A7" r:id="rId6" xr:uid="{5AAAADDE-570C-412F-A76F-0DBB80CA3012}"/>
    <hyperlink ref="A8" r:id="rId7" xr:uid="{F6736DD0-3753-4D4B-A10E-CD211B2296D0}"/>
    <hyperlink ref="A9" r:id="rId8" xr:uid="{366024E1-E9BE-48EE-9187-8E832BCC87A3}"/>
    <hyperlink ref="A10" r:id="rId9" xr:uid="{C38A2193-8001-436E-8341-D0B6E9FBC07A}"/>
    <hyperlink ref="A11" r:id="rId10" xr:uid="{4C46A744-82EF-4284-81E8-A03CD1D3FFA0}"/>
    <hyperlink ref="A12" r:id="rId11" xr:uid="{CDB8D9A1-F794-4639-92F1-B30463A6ADCB}"/>
    <hyperlink ref="B2" r:id="rId12" xr:uid="{BBFF705D-212D-424A-B85B-8868326E1F39}"/>
    <hyperlink ref="B3" r:id="rId13" xr:uid="{17C3A4C2-4056-4D1A-92D5-4CDD11C5E5BD}"/>
    <hyperlink ref="B4" r:id="rId14" xr:uid="{08741220-83AB-424B-AD7B-4A80C1B2CCD3}"/>
    <hyperlink ref="B5" r:id="rId15" xr:uid="{81455370-E51C-4C8A-9EE1-287346B40A55}"/>
    <hyperlink ref="B6" r:id="rId16" xr:uid="{32B14C06-0F04-4F58-90E4-075FF5210DD7}"/>
    <hyperlink ref="B7" r:id="rId17" xr:uid="{6DA0C93C-6110-44A8-B6ED-3B485656C238}"/>
    <hyperlink ref="B8" r:id="rId18" xr:uid="{57B8D187-08B7-4658-A510-46CF561004FD}"/>
    <hyperlink ref="B9" r:id="rId19" xr:uid="{A35CB55A-0A8D-468C-8AE3-97818DAE7963}"/>
    <hyperlink ref="B10" r:id="rId20" xr:uid="{7F10F4C3-3578-46DF-A3D9-A5433CFFB2DE}"/>
    <hyperlink ref="B11" r:id="rId21" xr:uid="{ACD3FBF6-ABD1-47BE-8955-5653A8A146DF}"/>
    <hyperlink ref="B12" r:id="rId22" xr:uid="{DEFA461C-51AF-40B9-B5E7-5F9F540538A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36538d5f-f7e1-46e7-b8e6-8d0f62ce9765" xsi:nil="true"/>
    <lcf76f155ced4ddcb4097134ff3c332f xmlns="0c958bcd-fe3d-4310-8463-0016d19558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229EF0-64F8-4524-8F65-60683C6EC6A7}"/>
</file>

<file path=customXml/itemProps2.xml><?xml version="1.0" encoding="utf-8"?>
<ds:datastoreItem xmlns:ds="http://schemas.openxmlformats.org/officeDocument/2006/customXml" ds:itemID="{D54F90D9-6E1E-43EA-AB01-9921EA13ECBF}"/>
</file>

<file path=customXml/itemProps3.xml><?xml version="1.0" encoding="utf-8"?>
<ds:datastoreItem xmlns:ds="http://schemas.openxmlformats.org/officeDocument/2006/customXml" ds:itemID="{7BDA85FB-57D5-4A9F-A904-DAE491709832}"/>
</file>

<file path=customXml/itemProps4.xml><?xml version="1.0" encoding="utf-8"?>
<ds:datastoreItem xmlns:ds="http://schemas.openxmlformats.org/officeDocument/2006/customXml" ds:itemID="{2EB73A9A-A04F-41FF-96F9-A7BAA5B16E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Elizabeth Brittan</cp:lastModifiedBy>
  <cp:revision/>
  <dcterms:created xsi:type="dcterms:W3CDTF">2018-04-20T09:16:43Z</dcterms:created>
  <dcterms:modified xsi:type="dcterms:W3CDTF">2025-07-28T13:14:00Z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