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Peru/"/>
    </mc:Choice>
  </mc:AlternateContent>
  <xr:revisionPtr revIDLastSave="151" documentId="13_ncr:1_{FE70F8F9-DE2A-40AD-8734-84A19DEA4D7C}" xr6:coauthVersionLast="47" xr6:coauthVersionMax="47" xr10:uidLastSave="{F2462435-0FC9-4C8F-80BF-FEC82C595AAF}"/>
  <bookViews>
    <workbookView xWindow="-108" yWindow="-108" windowWidth="23256" windowHeight="13896" firstSheet="2" activeTab="2" xr2:uid="{BE9E1E00-0B85-4844-B1E3-229A610793B1}"/>
  </bookViews>
  <sheets>
    <sheet name="Introduction" sheetId="13" r:id="rId1"/>
    <sheet name="Parte 1 - Datos generales" sheetId="9" r:id="rId2"/>
    <sheet name="Parte 2 - Lista Divulgaciones" sheetId="8" r:id="rId3"/>
    <sheet name="Parte 3 - Entidades informantes" sheetId="12" r:id="rId4"/>
    <sheet name="Parte 4 - Ingresos del gobierno" sheetId="4" r:id="rId5"/>
    <sheet name="Parte 5 - Datos de empresas" sheetId="11" r:id="rId6"/>
    <sheet name="Lists" sheetId="10" state="hidden" r:id="rId7"/>
  </sheet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8" l="1"/>
  <c r="B95" i="8"/>
  <c r="E17" i="12"/>
  <c r="E18" i="12"/>
  <c r="E20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39" i="4"/>
  <c r="J39" i="4"/>
  <c r="J37" i="4"/>
  <c r="P8" i="10" l="1"/>
  <c r="J316" i="11" l="1"/>
  <c r="J318" i="11"/>
  <c r="H318" i="11" l="1"/>
  <c r="B114" i="8" l="1"/>
  <c r="B112" i="8"/>
  <c r="D136" i="8" l="1"/>
  <c r="F176" i="8" l="1"/>
  <c r="F172" i="8"/>
  <c r="F167" i="8"/>
  <c r="F151" i="8"/>
  <c r="F148" i="8"/>
  <c r="F124" i="8"/>
  <c r="F120" i="8"/>
  <c r="F105" i="8"/>
  <c r="F101" i="8"/>
  <c r="F100" i="8"/>
  <c r="F48" i="8"/>
  <c r="F47" i="8"/>
  <c r="F46" i="8"/>
  <c r="F43" i="8"/>
  <c r="F36" i="8"/>
  <c r="E17" i="9" l="1"/>
  <c r="E16" i="9"/>
  <c r="E15" i="9"/>
  <c r="E15" i="12" l="1"/>
  <c r="E16" i="12" l="1"/>
  <c r="E19" i="12"/>
  <c r="E21" i="12"/>
  <c r="B132" i="8"/>
  <c r="B116" i="8"/>
  <c r="B93" i="8"/>
  <c r="B91" i="8"/>
  <c r="B89" i="8"/>
  <c r="B87" i="8"/>
  <c r="B85" i="8"/>
  <c r="B83" i="8"/>
  <c r="B77" i="8"/>
  <c r="B75" i="8"/>
  <c r="B73" i="8"/>
  <c r="B71" i="8"/>
  <c r="B69" i="8"/>
  <c r="B67" i="8"/>
  <c r="B65" i="8"/>
  <c r="B63" i="8"/>
  <c r="D102" i="8" l="1"/>
  <c r="E55" i="9" l="1"/>
  <c r="E56" i="9"/>
  <c r="E54" i="9"/>
  <c r="E53" i="9"/>
  <c r="E52" i="9" l="1"/>
  <c r="N4" i="4"/>
  <c r="B35" i="4"/>
  <c r="C35" i="4"/>
  <c r="D35" i="4"/>
  <c r="E35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29" i="4"/>
  <c r="C30" i="4"/>
  <c r="C31" i="4"/>
  <c r="C32" i="4"/>
  <c r="C33" i="4"/>
  <c r="C34" i="4"/>
  <c r="D25" i="4"/>
  <c r="D26" i="4"/>
  <c r="D27" i="4"/>
  <c r="D28" i="4"/>
  <c r="D29" i="4"/>
  <c r="D30" i="4"/>
  <c r="D31" i="4"/>
  <c r="D32" i="4"/>
  <c r="D33" i="4"/>
  <c r="D34" i="4"/>
  <c r="E25" i="4"/>
  <c r="E26" i="4"/>
  <c r="E27" i="4"/>
  <c r="E28" i="4"/>
  <c r="E29" i="4"/>
  <c r="E30" i="4"/>
  <c r="E31" i="4"/>
  <c r="E32" i="4"/>
  <c r="E34" i="4"/>
  <c r="B25" i="4"/>
  <c r="B26" i="4"/>
  <c r="B27" i="4"/>
  <c r="B28" i="4"/>
  <c r="B29" i="4"/>
  <c r="B30" i="4"/>
  <c r="B31" i="4"/>
  <c r="B32" i="4"/>
  <c r="B33" i="4"/>
  <c r="B3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<sst xmlns="http://schemas.openxmlformats.org/spreadsheetml/2006/main" count="5604" uniqueCount="2138">
  <si>
    <t>Completado el día:</t>
  </si>
  <si>
    <t>AAAA-MM-DD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</si>
  <si>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</si>
  <si>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</si>
  <si>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</si>
  <si>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</si>
  <si>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</si>
  <si>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</si>
  <si>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</si>
  <si>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</si>
  <si>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</si>
  <si>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</si>
  <si>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</si>
  <si>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</si>
  <si>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</si>
  <si>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</si>
  <si>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</si>
  <si>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</si>
  <si>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</si>
  <si>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</si>
  <si>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</si>
  <si>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</si>
  <si>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</si>
  <si>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</si>
  <si>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</si>
  <si>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</si>
  <si>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</si>
  <si>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</si>
  <si>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</si>
  <si>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</si>
  <si>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</si>
  <si>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</si>
  <si>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</si>
  <si>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</si>
  <si>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</si>
  <si>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</si>
  <si>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</si>
  <si>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</si>
  <si>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</si>
  <si>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</si>
  <si>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</si>
  <si>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</si>
  <si>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</si>
  <si>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</si>
  <si>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</si>
  <si>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</si>
  <si>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</si>
  <si>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</si>
  <si>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</si>
  <si>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</si>
  <si>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</si>
  <si>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</si>
  <si>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</si>
  <si>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Peru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</si>
  <si>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</si>
  <si>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</si>
  <si>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</si>
  <si>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</si>
  <si>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</si>
  <si>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</si>
  <si>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</si>
  <si>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Acta de aprobacion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</si>
  <si>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</si>
  <si>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</si>
  <si>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</si>
  <si>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</si>
  <si>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</si>
  <si>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BDO-LQG</t>
  </si>
  <si>
    <t>Fecha en la que se hizo público el Informe EITI</t>
  </si>
  <si>
    <t>Dirección web, Informe EITI</t>
  </si>
  <si>
    <t>http://eitiperu.minem.gob.pe/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</si>
  <si>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</si>
  <si>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</si>
  <si>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</si>
  <si>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</si>
  <si>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</si>
  <si>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</si>
  <si>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</si>
  <si>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</si>
  <si>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</si>
  <si>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</si>
  <si>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</si>
  <si>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>https://www.transparencia.gob.pe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</si>
  <si>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</si>
  <si>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</si>
  <si>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</si>
  <si>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</si>
  <si>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</si>
  <si>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</si>
  <si>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No aplica</t>
  </si>
  <si>
    <t>En caso afirmativo, indicar el nombre (agregando nuevas filas en caso de haber más de uno)</t>
  </si>
  <si>
    <t>&lt; Otro sector &gt;</t>
  </si>
  <si>
    <t>Cantidad de entidades gubernamentales informantes (incluidas las empresas de titularidad estatal receptoras)</t>
  </si>
  <si>
    <t>Cantidad de empresas informantes (incluidas las empresas de titularidad estatal pagadoras)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</si>
  <si>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</si>
  <si>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PEN</t>
  </si>
  <si>
    <t xml:space="preserve">Tipo de cambio utilizado: 1 USD = </t>
  </si>
  <si>
    <t>Fuente del tipo de cambio (dirección web,…)</t>
  </si>
  <si>
    <t>https://estadisticas.bcrp.gob.pe/estadisticas/series/mensuales/tipo-de-cambio-fin-de-periodo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</si>
  <si>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</si>
  <si>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</si>
  <si>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</si>
  <si>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</si>
  <si>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</si>
  <si>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Parcialmente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</si>
  <si>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</si>
  <si>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</si>
  <si>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</si>
  <si>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</si>
  <si>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</si>
  <si>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</si>
  <si>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</si>
  <si>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</si>
  <si>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</si>
  <si>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>JUAN CARLOS CACEDA</t>
  </si>
  <si>
    <t>Organización</t>
  </si>
  <si>
    <t>BDO CONSULTING S.A.C</t>
  </si>
  <si>
    <t>Dirección de correo electrónico</t>
  </si>
  <si>
    <t>jcaceda@bdo.com.pe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</si>
  <si>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</si>
  <si>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</si>
  <si>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</si>
  <si>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</si>
  <si>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</si>
  <si>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</si>
  <si>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</si>
  <si>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</si>
  <si>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</si>
  <si>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</si>
  <si>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</si>
  <si>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</si>
  <si>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</si>
  <si>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</si>
  <si>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</si>
  <si>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</si>
  <si>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>Sí, a través de informe EITI</t>
  </si>
  <si>
    <t>www.gob.pe, http://spijlibre.minjus.gob.pe/normativa_libre/login.asp, https://elperuano.pe</t>
  </si>
  <si>
    <t>www.gob.pe es la plataforma digital única del Gobierno Peruano.</t>
  </si>
  <si>
    <t>una exposición general de los roles de los organismos gubernamentales?</t>
  </si>
  <si>
    <t>Dicha plataforma conecta a diversas fuentes pública de información.</t>
  </si>
  <si>
    <t>el régimen de derechos sobre minerales y petróleo?</t>
  </si>
  <si>
    <t>www.gob.pe, http://spijlibre.minjus.gob.pe/normativa_libre/login.asp, https://elperuano.pe, www.minem.gob.pe</t>
  </si>
  <si>
    <t>el régimen fiscal?</t>
  </si>
  <si>
    <t>www.gob.pe, http://spijlibre.minjus.gob.pe/normativa_libre/login.asp, https://elperuano.pe, www.mef.gob.pe, www.sunat.gob.pe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</si>
  <si>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</si>
  <si>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</si>
  <si>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>www.gob.pe, www.minem.gob.pe, www.proinversion.gob.pe, www.perupetro.com.pe, www.ingemmet.gob.pe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</si>
  <si>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</si>
  <si>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</si>
  <si>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</si>
  <si>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</si>
  <si>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t>www.ingemmet.gob.pe</t>
  </si>
  <si>
    <t>Derechos mineros titulados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</si>
  <si>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</si>
  <si>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</si>
  <si>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www.ingemmet.gob.pe, www.minem.gob.pe</t>
  </si>
  <si>
    <t>Registro de licencias para el sector petrolero</t>
  </si>
  <si>
    <t>www.minem.gob.pe, www.perupetro.com.pe</t>
  </si>
  <si>
    <t>Registro de licencias para otro(s) sector(es) - agregar filas en caso de haber varios</t>
  </si>
  <si>
    <t>No disponible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</si>
  <si>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</si>
  <si>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</si>
  <si>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www.minem.gob.pe</t>
  </si>
  <si>
    <t>¿Se divulgan los contratos o el texto integral de las licencias?</t>
  </si>
  <si>
    <t>Registro de contratos para el sector minero</t>
  </si>
  <si>
    <t>Registro de contratos para el sector petrolero</t>
  </si>
  <si>
    <t>www.perupetro.com.pe</t>
  </si>
  <si>
    <t>Registro de contratos para otro(s) sector(es) - agregar filas en caso de haber varios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</si>
  <si>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</si>
  <si>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</si>
  <si>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</si>
  <si>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</si>
  <si>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</si>
  <si>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</si>
  <si>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</si>
  <si>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www.fonafe.gob.pe</t>
  </si>
  <si>
    <t>Referencias a portales de empresas de titularidad estatal o sitio(s) web de empresa(s) privada(s), por ejemplo, conforme a lo expuesto en el Informe (agregar filas en caso de haber varias empresas de titularidad estatal)</t>
  </si>
  <si>
    <t>www.fonafe.gob.pe, www.amsac.pe, www.petroperu.com.pe</t>
  </si>
  <si>
    <t>Referencias a Estado Financiero Auditado de empresa de titularidad estatal o privada (agregar filas en caso de haber varias empresas de titularidad estatal)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</si>
  <si>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</si>
  <si>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</si>
  <si>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</si>
  <si>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</si>
  <si>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</si>
  <si>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Divulgación de valores de producción</t>
  </si>
  <si>
    <t>Petróleo crudo (2709), volumen</t>
  </si>
  <si>
    <t>Barriles</t>
  </si>
  <si>
    <t>USD</t>
  </si>
  <si>
    <t>barriles por día</t>
  </si>
  <si>
    <t>Gas natural (2711), volumen</t>
  </si>
  <si>
    <t>Sm3</t>
  </si>
  <si>
    <t>trillones de pies cúbicos</t>
  </si>
  <si>
    <t>Oro (7108), volumen</t>
  </si>
  <si>
    <t>Toneladas</t>
  </si>
  <si>
    <t>Plata (7106), volumen</t>
  </si>
  <si>
    <t>Cantidad producida por precio promedio</t>
  </si>
  <si>
    <t>Carbón (2701), volumen</t>
  </si>
  <si>
    <t>Toneladas métricas</t>
  </si>
  <si>
    <t>Cobre (2603), volumen</t>
  </si>
  <si>
    <t>Plomo (2607), volumen</t>
  </si>
  <si>
    <t>Estaño (2609), volumen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</si>
  <si>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</si>
  <si>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</si>
  <si>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>www.minem.gob.pe, www.perupetro.com.pe, www.inei.gob.pe, www.bcrp.gob.pe</t>
  </si>
  <si>
    <t>Divulgación de valores de exportación</t>
  </si>
  <si>
    <t>&lt;método de cálculo del valor, si se dispone de él&gt;</t>
  </si>
  <si>
    <t>Sm3 o.e.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</si>
  <si>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</si>
  <si>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</si>
  <si>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>¿Se encuentran disponibles al público las decisiones del grupo multipartícipe referentes a los umbrales de importancia relativa?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</si>
  <si>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</si>
  <si>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</si>
  <si>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</si>
  <si>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</si>
  <si>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En caso afirmativo, ¿cuál fue el volumen recibido?</t>
  </si>
  <si>
    <t>Sm3 (metros cúbicos estándar)</t>
  </si>
  <si>
    <t>Sm3 e.p.</t>
  </si>
  <si>
    <t>Agregar productos básicos aquí, volumen</t>
  </si>
  <si>
    <t>En caso afirmativo, ¿qué se vendió?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</si>
  <si>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</si>
  <si>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</si>
  <si>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</si>
  <si>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En caso afirmativo, ¿cuál fue el total de ingresos recibidos por acuerdos de infraestructura y permuta?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</si>
  <si>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</si>
  <si>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¿El gobierno divulga información sobre los ingresos por transporte?</t>
  </si>
  <si>
    <t>En caso afirmativo, ¿cuál fue el total de ingresos recibidos por el transporte de productos básicos?</t>
  </si>
  <si>
    <t xml:space="preserve">This information should be included. 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</si>
  <si>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</si>
  <si>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</si>
  <si>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En caso afirmativo, ¿cuál fue el total de ingresos recibidos por las empresas de titularidad estatal?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</si>
  <si>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</si>
  <si>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www.petroperu.com.pe</t>
  </si>
  <si>
    <t>En caso afirmativo, ¿cuál fue el total de ingresos subnacionales recibidos?</t>
  </si>
  <si>
    <t>Considera sólo ingresos por ventas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</si>
  <si>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</si>
  <si>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</si>
  <si>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</si>
  <si>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</si>
  <si>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</si>
  <si>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¿Los organismos gubernamentales están sujetos a auditorías independientes y creíbles?</t>
  </si>
  <si>
    <t xml:space="preserve">La auditoria del Estado es quien regula. </t>
  </si>
  <si>
    <t>Base de datos de auditorías del gobierno</t>
  </si>
  <si>
    <t>¿Las empresas están sujetas a auditorías independientes y creíbles?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</si>
  <si>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</si>
  <si>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</si>
  <si>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</si>
  <si>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>www.mef.gob.pe, www.minem.gob.pe</t>
  </si>
  <si>
    <t>¿El gobierno divulga el valor de los ingresos no registrados en el presupuesto?</t>
  </si>
  <si>
    <t>&lt; número &gt;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</si>
  <si>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</si>
  <si>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</si>
  <si>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En caso afirmativo, ¿cuánto debería haber transferido el gobierno según la fórmula de reparto de ingresos?</t>
  </si>
  <si>
    <t>En caso afirmativo, ¿qué monto de transferencias podría justificar el gobierno?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</si>
  <si>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</si>
  <si>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</si>
  <si>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>www.mef.gob.pe</t>
  </si>
  <si>
    <t>¿El gobierno divulga una descripción del presupuesto y los procesos de auditoría del país?</t>
  </si>
  <si>
    <t>¿El gobierno divulga información disponible al público referente a presupuestos y gastos? - agregar filas en caso de haber varias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</si>
  <si>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</si>
  <si>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</si>
  <si>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</si>
  <si>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</si>
  <si>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</si>
  <si>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</si>
  <si>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Corresponde a monto ejecutado a través de Fondos Sociales</t>
  </si>
  <si>
    <t>En caso afirmativo, ¿cuál fue el total de gastos sociales voluntarios pagados?</t>
  </si>
  <si>
    <t>Corresponde sólo a sector minero</t>
  </si>
  <si>
    <t>¿El gobierno divulga información sobre pagos ambientales?</t>
  </si>
  <si>
    <t>En caso afirmativo, ¿cuál fue el total de pagos ambientales obligatorios?</t>
  </si>
  <si>
    <t>En caso afirmativo, ¿cuál fue el total de pagos ambientales voluntarios?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</si>
  <si>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</si>
  <si>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</si>
  <si>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</si>
  <si>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</si>
  <si>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</si>
  <si>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</si>
  <si>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</si>
  <si>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</si>
  <si>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</si>
  <si>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</si>
  <si>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Exportaciones - industrias extractivas</t>
  </si>
  <si>
    <t>Exportaciones - todos los sectores</t>
  </si>
  <si>
    <t>Nivel de empleo - sector extractivo - hombres</t>
  </si>
  <si>
    <t>personas</t>
  </si>
  <si>
    <t>Sólo en el sector minero</t>
  </si>
  <si>
    <t>Nivel de empleo - sector extractivo - mujeres</t>
  </si>
  <si>
    <t>Nivel de empleo - sector extractivo</t>
  </si>
  <si>
    <t>Incluye de todo el sector minero, pero solo empleos generados por Petroperú</t>
  </si>
  <si>
    <t>Nivel de empleo - todos los sectores</t>
  </si>
  <si>
    <t>Incluye toda la población económicamente activa del país</t>
  </si>
  <si>
    <t>Inversiones - sector extractivo</t>
  </si>
  <si>
    <t>Inversiones - todos los sectores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</si>
  <si>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</si>
  <si>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</si>
  <si>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>www.oefa.gob.pe, www.senace.gob.pe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</si>
  <si>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</si>
  <si>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</si>
  <si>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</si>
  <si>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</si>
  <si>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</si>
  <si>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</si>
  <si>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</si>
  <si>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</si>
  <si>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</si>
  <si>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</si>
  <si>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</si>
  <si>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</si>
  <si>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</si>
  <si>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</si>
  <si>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</si>
  <si>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</si>
  <si>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Superintendencia Nacional de Aduanas y de Administración Tributaria</t>
  </si>
  <si>
    <t>Gobierno de estado</t>
  </si>
  <si>
    <t>Ministerio de Minas</t>
  </si>
  <si>
    <t>Gobierno central</t>
  </si>
  <si>
    <t>Organismo Supervisor de la Inversión en Energía y Minería</t>
  </si>
  <si>
    <t>Otra</t>
  </si>
  <si>
    <t>Organismo de Evaluación y Fiscalización Ambiental</t>
  </si>
  <si>
    <t>Instituto Geológico, Minero y Metalúrgico.</t>
  </si>
  <si>
    <t>PERUPETRO S.A</t>
  </si>
  <si>
    <t xml:space="preserve">State-owned enterprises &amp; public corporations </t>
  </si>
  <si>
    <t>Activos Mineros S.A.</t>
  </si>
  <si>
    <t>Lista de empresas informantes</t>
  </si>
  <si>
    <t>Referencias identificatorias de la empresa</t>
  </si>
  <si>
    <t>Ejemplo: Número de identificación tributaria</t>
  </si>
  <si>
    <t>The Brønnøysund Register Centre</t>
  </si>
  <si>
    <t>Colocar enlace al registro u organismo, si se dispone de él</t>
  </si>
  <si>
    <t>Nombre completo de la empresa</t>
  </si>
  <si>
    <t>Tipo de compañía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</si>
  <si>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</si>
  <si>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</si>
  <si>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</si>
  <si>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</si>
  <si>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</si>
  <si>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</si>
  <si>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 BPZ EXPLORACION &amp; PRODUCCION S.R.L.</t>
  </si>
  <si>
    <t>privada</t>
  </si>
  <si>
    <t>http://www.bpzenergy.com</t>
  </si>
  <si>
    <t>ANGLO AMERICAN PERÚ S.A.</t>
  </si>
  <si>
    <t>Minería</t>
  </si>
  <si>
    <t>http://www.angloamerican.com</t>
  </si>
  <si>
    <t>ANGLO AMERICAN QUELLAVECO S.A.</t>
  </si>
  <si>
    <t>CEPSA PERUANA S.A.C.</t>
  </si>
  <si>
    <t xml:space="preserve">CÍA. MINERA MISKI MAYO S.R.L. </t>
  </si>
  <si>
    <t> http://www.miskimayo.com</t>
  </si>
  <si>
    <t>CNPC PERÚ S.A.</t>
  </si>
  <si>
    <t>Petróleo y Gas</t>
  </si>
  <si>
    <t>COMPAÑÍA DE MINAS BUENAVENTURA S.A.A.</t>
  </si>
  <si>
    <t>http://www.buenaventura.com.pe</t>
  </si>
  <si>
    <t>COMPAÑÍA MINERA ANTAMINA S.A.</t>
  </si>
  <si>
    <t>http://www.antamina.com</t>
  </si>
  <si>
    <t>COMPAÑÍA MINERA ANTAPACCAY</t>
  </si>
  <si>
    <t>COMPAÑIA MINERA ARES S.A.C.</t>
  </si>
  <si>
    <t>http://www.hocplc.com</t>
  </si>
  <si>
    <t>COMPAÑIA MINERA ARGENTUM S.A.</t>
  </si>
  <si>
    <t>COMPAÑÍA MINERA CHUNGAR S.A.C.</t>
  </si>
  <si>
    <t>COMPAÑIA MINERA COIMOLACHE S.A.</t>
  </si>
  <si>
    <t>COMPAÑÍA MINERA CONDESTABLE S.A.</t>
  </si>
  <si>
    <t>COMPAÑÍA MINERA PODEROSA S.A.</t>
  </si>
  <si>
    <t> http://www.poderosa.com.pe</t>
  </si>
  <si>
    <t>COMPAÑÍA MINERA RAURA S.A.</t>
  </si>
  <si>
    <t>EMPRESA MINERA LOS QUENUALES S.A.</t>
  </si>
  <si>
    <t>http://www.glencore.com</t>
  </si>
  <si>
    <t>FRONTERA ENERGY DEL PERÚ S.A.</t>
  </si>
  <si>
    <t>FRONTERA ENERGY OFF SHORE PERÚ S.R.L.</t>
  </si>
  <si>
    <t>GOLD FIELDS LA CIMA S.A.</t>
  </si>
  <si>
    <t>GRAÑA Y MONTERO PETROLERA S.A.</t>
  </si>
  <si>
    <t>http://www.gmp.com.pe</t>
  </si>
  <si>
    <t>HUDBAY PERÚ S.A.C</t>
  </si>
  <si>
    <t>http://www.hudbayminerals.com</t>
  </si>
  <si>
    <t>HUNT OIL COMPANY OF PERÚ L.L.C SUCURSAL PERÚ</t>
  </si>
  <si>
    <t>LA ARENA S.A.</t>
  </si>
  <si>
    <t>MINERA AURIFERA RETAMAS S.A.</t>
  </si>
  <si>
    <t xml:space="preserve">MINERA BARRICK MISQUICHILCA S.A. </t>
  </si>
  <si>
    <t>http://www.barrick.com</t>
  </si>
  <si>
    <t xml:space="preserve">MINERA CHINALCO PERÚ S.A. </t>
  </si>
  <si>
    <t>http://www.chinalco.com.pe</t>
  </si>
  <si>
    <t>MINERA COLQUISIRI</t>
  </si>
  <si>
    <t>http://www.colquisiri.com.pe</t>
  </si>
  <si>
    <t>MINERA LA ZANJA S.R.L.</t>
  </si>
  <si>
    <t xml:space="preserve">MINERA LAS BAMBAS S.A. </t>
  </si>
  <si>
    <t>http://www.lasbambas.com</t>
  </si>
  <si>
    <t xml:space="preserve">MINERA YANACOCHA S.R.L. </t>
  </si>
  <si>
    <t>http://www.yanacocha.com.pe</t>
  </si>
  <si>
    <t>MINSUR S.A.</t>
  </si>
  <si>
    <t>http://www.minsur.com</t>
  </si>
  <si>
    <t>NEXA RESOURCES ATACOCHA S.A.A.</t>
  </si>
  <si>
    <t>NEXA RESOURCES EL PORVENIR S.A.C.</t>
  </si>
  <si>
    <t xml:space="preserve">NEXA RESOURCES PERÚ S.A.A. </t>
  </si>
  <si>
    <t xml:space="preserve">OLYMPIC PERÚ INC SUCURSAL DEL PERÚ </t>
  </si>
  <si>
    <t>PAN AMERICAN SILVER HUARON S.A.</t>
  </si>
  <si>
    <t>PETRÓLEOS DEL PERÚ PETROPERÚ S.A.</t>
  </si>
  <si>
    <t>empresas de titularidad estatal y corporaciones públicas</t>
  </si>
  <si>
    <t>http://www.petroperu.com.pe</t>
  </si>
  <si>
    <t>PLUSPETROL CAMISEA S.A.</t>
  </si>
  <si>
    <t>http://www.pluspetrol.net</t>
  </si>
  <si>
    <t>PLUSPETROL LOTE 56 S.A.</t>
  </si>
  <si>
    <t xml:space="preserve">PLUSPETROL NORTE </t>
  </si>
  <si>
    <t xml:space="preserve">PLUSPETROL PERÚ CORPORATION S.A. </t>
  </si>
  <si>
    <t>REPSOL EXPLORACIÓN PERÚ - SUCURSAL PERÚ</t>
  </si>
  <si>
    <t>http://www.repsolypf.com</t>
  </si>
  <si>
    <t xml:space="preserve">SAPET DEVELOPMENT PERÚ INC., SUCURSAL PERÚ </t>
  </si>
  <si>
    <t>http://www.sapet.com.pe</t>
  </si>
  <si>
    <t xml:space="preserve">SAVIA PERÚ S.A. </t>
  </si>
  <si>
    <t>SHAHUINDO S.A.C.</t>
  </si>
  <si>
    <t>SHOUGANG HIERRO PERÚ S.A.A.</t>
  </si>
  <si>
    <t>http://www.shougang.com.pe</t>
  </si>
  <si>
    <t>SK INNOVATION SUCURSAL PERUANA</t>
  </si>
  <si>
    <t xml:space="preserve">SOCIEDAD MINERA CERRO VERDE S.A.A. </t>
  </si>
  <si>
    <t>http://www.cerroverde.pe</t>
  </si>
  <si>
    <t>SOCIEDAD MINERA CORONA</t>
  </si>
  <si>
    <t>http://www.mineracorona.com.pe</t>
  </si>
  <si>
    <t>SOCIEDAD MINERA EL BROCAL S.A.A.</t>
  </si>
  <si>
    <t>http://www.elbrocal.com.pe</t>
  </si>
  <si>
    <t>SONATRACH PERÚ CORPORATION S.A.C.</t>
  </si>
  <si>
    <t>SOUTHERN PERÚ COPPER COROPRATION, SUCURSAL DEL PERÚ</t>
  </si>
  <si>
    <t>http://www.southernperu.com</t>
  </si>
  <si>
    <t>TECPETROL BLOQUE 56 S.A.C.</t>
  </si>
  <si>
    <t>http://www.tecpetrol.com</t>
  </si>
  <si>
    <t>TECPETROL DEL PERÚ S.A.C.</t>
  </si>
  <si>
    <t>VOLCAN COMPAÑÍA MINERA S.A.A.</t>
  </si>
  <si>
    <t>http://www.volcan.com.pe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</si>
  <si>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</si>
  <si>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</si>
  <si>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</si>
  <si>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</si>
  <si>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</si>
  <si>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</si>
  <si>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</si>
  <si>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</si>
  <si>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</si>
  <si>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</si>
  <si>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Lote 8</t>
  </si>
  <si>
    <t>Lote 56</t>
  </si>
  <si>
    <t>PLUSPETROL PERÚ CORPORATION S.A. , HUNT OIL COMPANY OF PERÚ L.L.C SUCURSAL PERÚ, PLUSPETROL LOTE 56 S.A., REPSOL EXPLORACIÓN PERÚ - SUCURSAL PERÚ, SK INNOVATION SUCURSAL PERUANA, SONATRACH PERÚ CORPORATION S.A.C, TECPETROL BLOQUE 56 S.A.C.</t>
  </si>
  <si>
    <t>Lote 57</t>
  </si>
  <si>
    <t>REPSOL EXPLORACIÓN PERÚ - SUCURSAL PERÚ, CNPC PERÚ S.A.</t>
  </si>
  <si>
    <t>Lote 88</t>
  </si>
  <si>
    <t>PLUSPETROL PERÚ CORPORATION S.A. , HUNT OIL COMPANY OF PERÚ L.L.C SUCURSAL PERÚ, PLUSPETROL CAMISEA S.A., REPSOL EXPLORACIÓN PERÚ - SUCURSAL PERUANA, SONATRACH PERÚ CORPORATION S.A.C., TECPETROL BLOQUE 56 S.A.C.</t>
  </si>
  <si>
    <t>Lote 131</t>
  </si>
  <si>
    <t>Lote III</t>
  </si>
  <si>
    <t>Lote IV</t>
  </si>
  <si>
    <t>Lote VII/VI</t>
  </si>
  <si>
    <t>Lote X</t>
  </si>
  <si>
    <t>Lote XIII</t>
  </si>
  <si>
    <t>OLYMPIC PERÚ INC SUCURSAL DEL PERÚ</t>
  </si>
  <si>
    <t>Lote Z1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</si>
  <si>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</si>
  <si>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</si>
  <si>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</si>
  <si>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</si>
  <si>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</si>
  <si>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</si>
  <si>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</si>
  <si>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</si>
  <si>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</si>
  <si>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</si>
  <si>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</si>
  <si>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</si>
  <si>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</si>
  <si>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</si>
  <si>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</si>
  <si>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</si>
  <si>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</si>
  <si>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</si>
  <si>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</si>
  <si>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</si>
  <si>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</si>
  <si>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Impuestos ordinarios a las ganancias, las utilidades y las ganancias de capital (1112E1)</t>
  </si>
  <si>
    <t>Impuesto a la Renta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</si>
  <si>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</si>
  <si>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Regalías (1415E1)</t>
  </si>
  <si>
    <t>Regalías mineras</t>
  </si>
  <si>
    <t>Regalías mineras Ley Nº 29788</t>
  </si>
  <si>
    <t>Impuestos extraordinarios a las ganancias, las utilidades y las ganancias de capital (1112E2)</t>
  </si>
  <si>
    <t>Gravamen Especial a la Minería</t>
  </si>
  <si>
    <t>Tasas de licencia (114521E)</t>
  </si>
  <si>
    <t>Impuestos generales a los bienes y servicios (IVA, impuesto a las ventas, impuesto a los ingresos brutos) (1141E)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</si>
  <si>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</si>
  <si>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</si>
  <si>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Otros impuestos a pagar por compañías de recursos naturales (116E)</t>
  </si>
  <si>
    <t>Otro</t>
  </si>
  <si>
    <t>Total en USD</t>
  </si>
  <si>
    <t>Información adicional</t>
  </si>
  <si>
    <t>Toda información adicional que no reúna las condiciones para ser incluida en la tabla precedente, se ruega incluirla a continuación como comentarios.</t>
  </si>
  <si>
    <t>Comentario 1</t>
  </si>
  <si>
    <t>Incluir comentarios aquí. Las retenciones tributarias y los impuestos deducidos directamente del salario no se pagan por cuenta de las empresas, por lo cual deberían excluirse</t>
  </si>
  <si>
    <t>Comentario 2</t>
  </si>
  <si>
    <t>Inserte filas adicionales según sea necesario P. ej., la siguiente tabla comprende los ingresos excluidos</t>
  </si>
  <si>
    <t>Autoridad tributaria</t>
  </si>
  <si>
    <t>Total</t>
  </si>
  <si>
    <t>Comentario 3</t>
  </si>
  <si>
    <t>Incluir comentarios aquí.</t>
  </si>
  <si>
    <t>Comentario 4</t>
  </si>
  <si>
    <t>Comentario 5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</si>
  <si>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</si>
  <si>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</si>
  <si>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</si>
  <si>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</si>
  <si>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</si>
  <si>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</si>
  <si>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</si>
  <si>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</si>
  <si>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</si>
  <si>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</si>
  <si>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</si>
  <si>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</si>
  <si>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</si>
  <si>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</si>
  <si>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</si>
  <si>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</si>
  <si>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</si>
  <si>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No</t>
  </si>
  <si>
    <t>Regalia de Hidrocarburo</t>
  </si>
  <si>
    <t>Derecho de Vigencia</t>
  </si>
  <si>
    <r>
      <t>CÍA. MINERA MISKI MAYO S.R.L</t>
    </r>
    <r>
      <rPr>
        <b/>
        <sz val="9"/>
        <color rgb="FF000000"/>
        <rFont val="Arial"/>
        <family val="2"/>
      </rPr>
      <t xml:space="preserve">. </t>
    </r>
  </si>
  <si>
    <t>ACTIVOS MINEROS S.A.C</t>
  </si>
  <si>
    <t>Regalias Contractuales</t>
  </si>
  <si>
    <t>Aportes por Regulación</t>
  </si>
  <si>
    <t>Regalias Mineras</t>
  </si>
  <si>
    <t>Impuesto Especial a la Mineria</t>
  </si>
  <si>
    <t>Gravamen Especial a la Mineria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</si>
  <si>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</si>
  <si>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</si>
  <si>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</si>
  <si>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</si>
  <si>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</si>
  <si>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</si>
  <si>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</si>
  <si>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</si>
  <si>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</si>
  <si>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</si>
  <si>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</si>
  <si>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</si>
  <si>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</si>
  <si>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</si>
  <si>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</si>
  <si>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</si>
  <si>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</si>
  <si>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</si>
  <si>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</si>
  <si>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</si>
  <si>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</si>
  <si>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</si>
  <si>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</si>
  <si>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</si>
  <si>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</si>
  <si>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</si>
  <si>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</si>
  <si>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</si>
  <si>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</si>
  <si>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</si>
  <si>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</si>
  <si>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&lt; ¿Reportado a través de EITI o divulgado sistemáticamente? &gt;</t>
  </si>
  <si>
    <t>2501</t>
  </si>
  <si>
    <t>Sal y cloruro de sodio puro (2501)</t>
  </si>
  <si>
    <t>Sal y cloruro de sodio puro (2501), volumenn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</si>
  <si>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</si>
  <si>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</si>
  <si>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</si>
  <si>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</si>
  <si>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</si>
  <si>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</si>
  <si>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</si>
  <si>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</si>
  <si>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</si>
  <si>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</si>
  <si>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</si>
  <si>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</si>
  <si>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</si>
  <si>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</si>
  <si>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</si>
  <si>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</t>
  </si>
  <si>
    <t>1112E2</t>
  </si>
  <si>
    <t>Exploración</t>
  </si>
  <si>
    <t>Aland Islands</t>
  </si>
  <si>
    <t>AX</t>
  </si>
  <si>
    <t>ALA</t>
  </si>
  <si>
    <t>248</t>
  </si>
  <si>
    <t>EUR</t>
  </si>
  <si>
    <t>Euro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</si>
  <si>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</si>
  <si>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</si>
  <si>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</si>
  <si>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</si>
  <si>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</si>
  <si>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</si>
  <si>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Producción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</si>
  <si>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</si>
  <si>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</si>
  <si>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</si>
  <si>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</si>
  <si>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</si>
  <si>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</si>
  <si>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</si>
  <si>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</si>
  <si>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</si>
  <si>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</si>
  <si>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</si>
  <si>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</si>
  <si>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</si>
  <si>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</si>
  <si>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 xml:space="preserve">Empresas de titularidad estatal &amp; corporaciones públicas 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</si>
  <si>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</si>
  <si>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</si>
  <si>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</si>
  <si>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</si>
  <si>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</si>
  <si>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</si>
  <si>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</si>
  <si>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</si>
  <si>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</si>
  <si>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</t>
  </si>
  <si>
    <t>1141E</t>
  </si>
  <si>
    <t>Impuestos a los bienes y servicios (114E)</t>
  </si>
  <si>
    <t>American Samoa</t>
  </si>
  <si>
    <t>AS</t>
  </si>
  <si>
    <t>ASM</t>
  </si>
  <si>
    <t>16</t>
  </si>
  <si>
    <t>7202</t>
  </si>
  <si>
    <t>Ferroaleaciones (7202)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</si>
  <si>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</si>
  <si>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</si>
  <si>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</si>
  <si>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</si>
  <si>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</si>
  <si>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</si>
  <si>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</si>
  <si>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</si>
  <si>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2506</t>
  </si>
  <si>
    <t>Cuarzo (2506)</t>
  </si>
  <si>
    <t>Cuarzo (2506), volumen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</si>
  <si>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</si>
  <si>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</si>
  <si>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</si>
  <si>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</si>
  <si>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</si>
  <si>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</si>
  <si>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</si>
  <si>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</si>
  <si>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</si>
  <si>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2507</t>
  </si>
  <si>
    <t>Caolin (2507)</t>
  </si>
  <si>
    <t>Caolin (2507),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</si>
  <si>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</si>
  <si>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</si>
  <si>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</si>
  <si>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</si>
  <si>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</si>
  <si>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</si>
  <si>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</si>
  <si>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</si>
  <si>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</si>
  <si>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</si>
  <si>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</si>
  <si>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</si>
  <si>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Las demás arcillas (2508)</t>
  </si>
  <si>
    <t>Las demás arcillas (2508),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</si>
  <si>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</si>
  <si>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</si>
  <si>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</si>
  <si>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</si>
  <si>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</si>
  <si>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</si>
  <si>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</si>
  <si>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2509</t>
  </si>
  <si>
    <t>Creta. (2509)</t>
  </si>
  <si>
    <t>Creta. (2509),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</si>
  <si>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</si>
  <si>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</si>
  <si>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</si>
  <si>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</si>
  <si>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</si>
  <si>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</si>
  <si>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</si>
  <si>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</si>
  <si>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</si>
  <si>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</si>
  <si>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2510</t>
  </si>
  <si>
    <t>Fosfatos de calcio naturales (2510)</t>
  </si>
  <si>
    <t>Fosfatos de calcio naturales (2510),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</si>
  <si>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</si>
  <si>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</si>
  <si>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</si>
  <si>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</si>
  <si>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</si>
  <si>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</si>
  <si>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</si>
  <si>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</si>
  <si>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</si>
  <si>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</si>
  <si>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Sulfato de bario natural (2511)</t>
  </si>
  <si>
    <t>Sulfato de bario natural (2511),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</si>
  <si>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</si>
  <si>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</si>
  <si>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</si>
  <si>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</si>
  <si>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</si>
  <si>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</si>
  <si>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</si>
  <si>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</si>
  <si>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</si>
  <si>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</si>
  <si>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</si>
  <si>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</si>
  <si>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Harinas silíceas fósiles (2512)</t>
  </si>
  <si>
    <t>Harinas silíceas fósiles (2512), volumen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</si>
  <si>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</si>
  <si>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</si>
  <si>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</si>
  <si>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</si>
  <si>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</si>
  <si>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</si>
  <si>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</si>
  <si>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</si>
  <si>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</si>
  <si>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Piedra pómez (2513)</t>
  </si>
  <si>
    <t>Piedra pómez (2513),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</si>
  <si>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</si>
  <si>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</si>
  <si>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</si>
  <si>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</si>
  <si>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</si>
  <si>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</si>
  <si>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</si>
  <si>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</si>
  <si>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2514</t>
  </si>
  <si>
    <t>Pizarra (2514)</t>
  </si>
  <si>
    <t>Pizarra (2514),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</si>
  <si>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</si>
  <si>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</si>
  <si>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</si>
  <si>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</si>
  <si>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</si>
  <si>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</si>
  <si>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</si>
  <si>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</si>
  <si>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</si>
  <si>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</si>
  <si>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</si>
  <si>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</si>
  <si>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2515</t>
  </si>
  <si>
    <t>Mármol (2515)</t>
  </si>
  <si>
    <t>Mármol (2515),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</si>
  <si>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</si>
  <si>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</si>
  <si>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</si>
  <si>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</si>
  <si>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</si>
  <si>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</si>
  <si>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</si>
  <si>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</si>
  <si>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</si>
  <si>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</si>
  <si>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Granito (2516)</t>
  </si>
  <si>
    <t>Granito (2516),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</si>
  <si>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</si>
  <si>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</si>
  <si>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</si>
  <si>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</si>
  <si>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</si>
  <si>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</si>
  <si>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</si>
  <si>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</si>
  <si>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</si>
  <si>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</si>
  <si>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Cantos (2517)</t>
  </si>
  <si>
    <t>Cantos (2517), volumen</t>
  </si>
  <si>
    <t>Regalías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</si>
  <si>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</si>
  <si>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</si>
  <si>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</si>
  <si>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</si>
  <si>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</si>
  <si>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</si>
  <si>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</si>
  <si>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</si>
  <si>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</si>
  <si>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</si>
  <si>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</si>
  <si>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Dolomita (2518)</t>
  </si>
  <si>
    <t>Dolomita (2518),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</si>
  <si>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</si>
  <si>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</si>
  <si>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</si>
  <si>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</si>
  <si>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</si>
  <si>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</si>
  <si>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</si>
  <si>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</si>
  <si>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</si>
  <si>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</si>
  <si>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Carbonato de magnesio natural (magnesita) (2519)</t>
  </si>
  <si>
    <t>Carbonato de magnesio natural (magnesita) (2519), volumen</t>
  </si>
  <si>
    <t>Entregado/pagado directamente al gobierno (1415E31)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</si>
  <si>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</si>
  <si>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</si>
  <si>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</si>
  <si>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</si>
  <si>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</si>
  <si>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</si>
  <si>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</si>
  <si>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</si>
  <si>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</si>
  <si>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2520</t>
  </si>
  <si>
    <t>Yeso natural (2520)</t>
  </si>
  <si>
    <t>Yeso natural (2520),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</si>
  <si>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</si>
  <si>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</si>
  <si>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</si>
  <si>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</si>
  <si>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</si>
  <si>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</si>
  <si>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</si>
  <si>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</si>
  <si>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</si>
  <si>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</si>
  <si>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Castinas (2521)</t>
  </si>
  <si>
    <t>Castinas (2521),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</si>
  <si>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</si>
  <si>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</si>
  <si>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</si>
  <si>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</si>
  <si>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</si>
  <si>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</si>
  <si>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</si>
  <si>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</si>
  <si>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</si>
  <si>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</si>
  <si>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Cal viva (2522)</t>
  </si>
  <si>
    <t>Cal viva (2522),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</si>
  <si>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</si>
  <si>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</si>
  <si>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</si>
  <si>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</si>
  <si>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</si>
  <si>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</si>
  <si>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</si>
  <si>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</si>
  <si>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</si>
  <si>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</si>
  <si>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</si>
  <si>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</si>
  <si>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Cementos hidráulicos (2523)</t>
  </si>
  <si>
    <t>Cementos hidráulicos (2523),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</si>
  <si>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</si>
  <si>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</si>
  <si>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</si>
  <si>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</si>
  <si>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</si>
  <si>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</si>
  <si>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</si>
  <si>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</si>
  <si>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</si>
  <si>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</si>
  <si>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2524</t>
  </si>
  <si>
    <t>Amianto (asbesto). (2524)</t>
  </si>
  <si>
    <t>Amianto (asbesto). (2524),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</si>
  <si>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</si>
  <si>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</si>
  <si>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</si>
  <si>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</si>
  <si>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</si>
  <si>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</si>
  <si>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</si>
  <si>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</si>
  <si>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</si>
  <si>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</si>
  <si>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</si>
  <si>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Mica (2525)</t>
  </si>
  <si>
    <t>Mica (2525),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</si>
  <si>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</si>
  <si>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</si>
  <si>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</si>
  <si>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</si>
  <si>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</si>
  <si>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</si>
  <si>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</si>
  <si>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</si>
  <si>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</si>
  <si>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</si>
  <si>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Esteatita natural (2526)</t>
  </si>
  <si>
    <t>Esteatita natural (2526),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</si>
  <si>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</si>
  <si>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</si>
  <si>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</si>
  <si>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</si>
  <si>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</si>
  <si>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</si>
  <si>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</si>
  <si>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</si>
  <si>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</si>
  <si>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</si>
  <si>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Criolita (2527)</t>
  </si>
  <si>
    <t>Criolita (2527), volumen</t>
  </si>
  <si>
    <t>&lt;Elegir del menú&gt;</t>
  </si>
  <si>
    <t>Botswana</t>
  </si>
  <si>
    <t>BW</t>
  </si>
  <si>
    <t>BWA</t>
  </si>
  <si>
    <t>72</t>
  </si>
  <si>
    <t>BWP</t>
  </si>
  <si>
    <t>Botswana pula</t>
  </si>
  <si>
    <t>2528</t>
  </si>
  <si>
    <t>Boratos naturales y sus concentrados (2528)</t>
  </si>
  <si>
    <t>Boratos naturales y sus concentrados (2528), volumen</t>
  </si>
  <si>
    <t>Brazil</t>
  </si>
  <si>
    <t>BR</t>
  </si>
  <si>
    <t>BRA</t>
  </si>
  <si>
    <t>76</t>
  </si>
  <si>
    <t>2529</t>
  </si>
  <si>
    <t>Feldespato (2529)</t>
  </si>
  <si>
    <t>Feldespato (2529), volumen</t>
  </si>
  <si>
    <t>British Indian Ocean Territory</t>
  </si>
  <si>
    <t>IO</t>
  </si>
  <si>
    <t>IOT</t>
  </si>
  <si>
    <t>86</t>
  </si>
  <si>
    <t>2530</t>
  </si>
  <si>
    <t>Materias minerales no expresadas ni comprendidas en otra parte. (2530)</t>
  </si>
  <si>
    <t>Materias minerales no expresadas ni comprendidas en otra parte. (2530), volumen</t>
  </si>
  <si>
    <t>British Virgin Islands</t>
  </si>
  <si>
    <t>VG</t>
  </si>
  <si>
    <t>VGB</t>
  </si>
  <si>
    <t>92</t>
  </si>
  <si>
    <t>2601</t>
  </si>
  <si>
    <t>Hierro (2601)</t>
  </si>
  <si>
    <t>Hierro (2601), volumen</t>
  </si>
  <si>
    <t>Brunei Darussalam</t>
  </si>
  <si>
    <t>BN</t>
  </si>
  <si>
    <t>BRN</t>
  </si>
  <si>
    <t>96</t>
  </si>
  <si>
    <t>2602</t>
  </si>
  <si>
    <t>Manganeso (2602)</t>
  </si>
  <si>
    <t>Manganeso (2602), volumen</t>
  </si>
  <si>
    <t>Bulgaria</t>
  </si>
  <si>
    <t>BG</t>
  </si>
  <si>
    <t>BGR</t>
  </si>
  <si>
    <t>100</t>
  </si>
  <si>
    <t>CAD</t>
  </si>
  <si>
    <t>Canadian dollar</t>
  </si>
  <si>
    <t>2603</t>
  </si>
  <si>
    <t>Cobre (2603)</t>
  </si>
  <si>
    <t>Burkina Faso</t>
  </si>
  <si>
    <t>BF</t>
  </si>
  <si>
    <t>BFA</t>
  </si>
  <si>
    <t>854</t>
  </si>
  <si>
    <t>CDF</t>
  </si>
  <si>
    <t>Congolese franc</t>
  </si>
  <si>
    <t>2604</t>
  </si>
  <si>
    <t>Níquel (2604)</t>
  </si>
  <si>
    <t>Níquel (2604), volumen</t>
  </si>
  <si>
    <t>Burundi</t>
  </si>
  <si>
    <t>BI</t>
  </si>
  <si>
    <t>BDI</t>
  </si>
  <si>
    <t>108</t>
  </si>
  <si>
    <t>CHF</t>
  </si>
  <si>
    <t>Swiss franc</t>
  </si>
  <si>
    <t>2605</t>
  </si>
  <si>
    <t>Cobalto (2605)</t>
  </si>
  <si>
    <t>Cobalto (2605),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</si>
  <si>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</si>
  <si>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</si>
  <si>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</si>
  <si>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</si>
  <si>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</si>
  <si>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</si>
  <si>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</si>
  <si>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</si>
  <si>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</si>
  <si>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Aluminio (2606)</t>
  </si>
  <si>
    <t>Aluminio (2606),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</si>
  <si>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</si>
  <si>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</si>
  <si>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</si>
  <si>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</si>
  <si>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</si>
  <si>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</si>
  <si>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</si>
  <si>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</si>
  <si>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</si>
  <si>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Plomo (2607)</t>
  </si>
  <si>
    <t>Canada</t>
  </si>
  <si>
    <t>CA</t>
  </si>
  <si>
    <t>CAN</t>
  </si>
  <si>
    <t>124</t>
  </si>
  <si>
    <t>COP</t>
  </si>
  <si>
    <t>Colombian peso</t>
  </si>
  <si>
    <t>2608</t>
  </si>
  <si>
    <t>Zinc (2608)</t>
  </si>
  <si>
    <t>Zinc (2608), volumen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</si>
  <si>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</si>
  <si>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</si>
  <si>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</si>
  <si>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</si>
  <si>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</si>
  <si>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</si>
  <si>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</si>
  <si>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</si>
  <si>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</si>
  <si>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Estaño (2609)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</si>
  <si>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</si>
  <si>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</si>
  <si>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</si>
  <si>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</si>
  <si>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</si>
  <si>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</si>
  <si>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</si>
  <si>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</si>
  <si>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</si>
  <si>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Cromo (2610)</t>
  </si>
  <si>
    <t>Cromo (2610), volumen</t>
  </si>
  <si>
    <t>Central African Republic</t>
  </si>
  <si>
    <t>CF</t>
  </si>
  <si>
    <t>CAF</t>
  </si>
  <si>
    <t>140</t>
  </si>
  <si>
    <t>2611</t>
  </si>
  <si>
    <t>Volframio (tungsteno) (2611)</t>
  </si>
  <si>
    <t>Volframio (tungsteno) (2611), volumen</t>
  </si>
  <si>
    <t>Chad</t>
  </si>
  <si>
    <t>TD</t>
  </si>
  <si>
    <t>TCD</t>
  </si>
  <si>
    <t>148</t>
  </si>
  <si>
    <t>CZK</t>
  </si>
  <si>
    <t>Czech koruna</t>
  </si>
  <si>
    <t>2612</t>
  </si>
  <si>
    <t>Uranio o torio (2612)</t>
  </si>
  <si>
    <t>Uranio o torio (2612), volumen</t>
  </si>
  <si>
    <t>Chile</t>
  </si>
  <si>
    <t>CL</t>
  </si>
  <si>
    <t>CHL</t>
  </si>
  <si>
    <t>152</t>
  </si>
  <si>
    <t>DJF</t>
  </si>
  <si>
    <t>Djiboutian franc</t>
  </si>
  <si>
    <t>2613</t>
  </si>
  <si>
    <t>Molibdeno (2613)</t>
  </si>
  <si>
    <t>Molibdeno (2613), volumen</t>
  </si>
  <si>
    <t>China</t>
  </si>
  <si>
    <t>CN</t>
  </si>
  <si>
    <t>CHN</t>
  </si>
  <si>
    <t>156</t>
  </si>
  <si>
    <t>DKK</t>
  </si>
  <si>
    <t>Danish krone</t>
  </si>
  <si>
    <t>2614</t>
  </si>
  <si>
    <t>Titanio (2614)</t>
  </si>
  <si>
    <t>Titanio (2614), volumen</t>
  </si>
  <si>
    <t>Christmas Island</t>
  </si>
  <si>
    <t>CX</t>
  </si>
  <si>
    <t>CXR</t>
  </si>
  <si>
    <t>162</t>
  </si>
  <si>
    <t>DOP</t>
  </si>
  <si>
    <t>Dominican peso</t>
  </si>
  <si>
    <t>2615</t>
  </si>
  <si>
    <t>Niobio, Vanadio, Circonio (2615)</t>
  </si>
  <si>
    <t>Niobio, Vanadio, Circonio (2615), volumen</t>
  </si>
  <si>
    <t>Cocos (Keeling) Islands</t>
  </si>
  <si>
    <t>CC</t>
  </si>
  <si>
    <t>CCK</t>
  </si>
  <si>
    <t>166</t>
  </si>
  <si>
    <t>2616</t>
  </si>
  <si>
    <t>Metales preciosos (2616)</t>
  </si>
  <si>
    <t>Metales preciosos (2616), volumen</t>
  </si>
  <si>
    <t>Colombia</t>
  </si>
  <si>
    <t>CO</t>
  </si>
  <si>
    <t>COL</t>
  </si>
  <si>
    <t>170</t>
  </si>
  <si>
    <t>EGP</t>
  </si>
  <si>
    <t>Egyptian pound</t>
  </si>
  <si>
    <t>2617</t>
  </si>
  <si>
    <t>Demás minerales (2617)</t>
  </si>
  <si>
    <t>Demás minerales (2617),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</si>
  <si>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</si>
  <si>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</si>
  <si>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</si>
  <si>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</si>
  <si>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</si>
  <si>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</si>
  <si>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</si>
  <si>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</si>
  <si>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</si>
  <si>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Escorias granuladas (2618)</t>
  </si>
  <si>
    <t>Escorias granuladas (2618), volumen</t>
  </si>
  <si>
    <t>Costa Rica</t>
  </si>
  <si>
    <t>CR</t>
  </si>
  <si>
    <t>CRI</t>
  </si>
  <si>
    <t>188</t>
  </si>
  <si>
    <t>ETB</t>
  </si>
  <si>
    <t>Ethiopian birr</t>
  </si>
  <si>
    <t>2619</t>
  </si>
  <si>
    <t>Escorias (excepto granuladas) (2619)</t>
  </si>
  <si>
    <t>Escorias (excepto granuladas) (2619), volumen</t>
  </si>
  <si>
    <t>Cote d'Ivoire</t>
  </si>
  <si>
    <t>CI</t>
  </si>
  <si>
    <t>CIV</t>
  </si>
  <si>
    <t>384</t>
  </si>
  <si>
    <t>2620</t>
  </si>
  <si>
    <t>Cenizas y residuos (2620)</t>
  </si>
  <si>
    <t>Cenizas y residuos (2620),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</si>
  <si>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</si>
  <si>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</si>
  <si>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</si>
  <si>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</si>
  <si>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</si>
  <si>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</si>
  <si>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</si>
  <si>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</si>
  <si>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</si>
  <si>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Demás escorias y cenizas (2621)</t>
  </si>
  <si>
    <t>Demás escorias y cenizas (2621), volumen</t>
  </si>
  <si>
    <t>Cuba</t>
  </si>
  <si>
    <t>CU</t>
  </si>
  <si>
    <t>CUB</t>
  </si>
  <si>
    <t>192</t>
  </si>
  <si>
    <t>FKP</t>
  </si>
  <si>
    <t>Falkland Islands pound</t>
  </si>
  <si>
    <t>2701</t>
  </si>
  <si>
    <t>Hullas (2701)</t>
  </si>
  <si>
    <t>Hullas (2701), volumen</t>
  </si>
  <si>
    <t>Cyprus</t>
  </si>
  <si>
    <t>CY</t>
  </si>
  <si>
    <t>CYP</t>
  </si>
  <si>
    <t>196</t>
  </si>
  <si>
    <t>GBP</t>
  </si>
  <si>
    <t>Pound sterling</t>
  </si>
  <si>
    <t>2702</t>
  </si>
  <si>
    <t>Lignitos (2702)</t>
  </si>
  <si>
    <t>Lignitos (2702), volumen</t>
  </si>
  <si>
    <t>Czech Republic</t>
  </si>
  <si>
    <t>CZ</t>
  </si>
  <si>
    <t>CZE</t>
  </si>
  <si>
    <t>203</t>
  </si>
  <si>
    <t>GEL</t>
  </si>
  <si>
    <t>Georgian lari</t>
  </si>
  <si>
    <t>2703</t>
  </si>
  <si>
    <t>Turba (2703)</t>
  </si>
  <si>
    <t>Turba (2703), volumen</t>
  </si>
  <si>
    <t>Democratic Republic of Congo</t>
  </si>
  <si>
    <t>CD</t>
  </si>
  <si>
    <t>COD</t>
  </si>
  <si>
    <t>180</t>
  </si>
  <si>
    <t>GGP</t>
  </si>
  <si>
    <t>Pound</t>
  </si>
  <si>
    <t>2704</t>
  </si>
  <si>
    <t>Coques y semicoques (2704)</t>
  </si>
  <si>
    <t>Coques y semicoques (2704), volumen</t>
  </si>
  <si>
    <t>Denmark</t>
  </si>
  <si>
    <t>DK</t>
  </si>
  <si>
    <t>DNK</t>
  </si>
  <si>
    <t>208</t>
  </si>
  <si>
    <t>GHS</t>
  </si>
  <si>
    <t>Ghanaian cedi</t>
  </si>
  <si>
    <t>2705</t>
  </si>
  <si>
    <t>Gas de hulla (2705)</t>
  </si>
  <si>
    <t>Gas de hulla (2705), volumen</t>
  </si>
  <si>
    <t>Djibouti</t>
  </si>
  <si>
    <t>DJ</t>
  </si>
  <si>
    <t>DJI</t>
  </si>
  <si>
    <t>262</t>
  </si>
  <si>
    <t>GIP</t>
  </si>
  <si>
    <t>Gibraltar pound</t>
  </si>
  <si>
    <t>2706</t>
  </si>
  <si>
    <t>Alquitranes de hulla (2706)</t>
  </si>
  <si>
    <t>Alquitranes de hulla (2706), volumen</t>
  </si>
  <si>
    <t>Dominica</t>
  </si>
  <si>
    <t>DM</t>
  </si>
  <si>
    <t>DMA</t>
  </si>
  <si>
    <t>212</t>
  </si>
  <si>
    <t>GMD</t>
  </si>
  <si>
    <t>Gambian dalasi</t>
  </si>
  <si>
    <t>2707</t>
  </si>
  <si>
    <t>Aceites y productos de destilación de alquitranes de hulla (2707)</t>
  </si>
  <si>
    <t>Aceites y productos de destilación de alquitranes de hulla (2707), volumen</t>
  </si>
  <si>
    <t>Dominican Republic</t>
  </si>
  <si>
    <t>DO</t>
  </si>
  <si>
    <t>DOM</t>
  </si>
  <si>
    <t>214</t>
  </si>
  <si>
    <t>GNF</t>
  </si>
  <si>
    <t>Guinean franc</t>
  </si>
  <si>
    <t>2708</t>
  </si>
  <si>
    <t>Brea y coque de brea de alquitrán de hulla (2708)</t>
  </si>
  <si>
    <t>Brea y coque de brea de alquitrán de hulla (2708), volumen</t>
  </si>
  <si>
    <t>Ecuador</t>
  </si>
  <si>
    <t>EC</t>
  </si>
  <si>
    <t>ECU</t>
  </si>
  <si>
    <t>218</t>
  </si>
  <si>
    <t>GTQ</t>
  </si>
  <si>
    <t>Guatemalan quetzal</t>
  </si>
  <si>
    <t>2709</t>
  </si>
  <si>
    <t>Petróleo crudo (2709)</t>
  </si>
  <si>
    <t>Egypt</t>
  </si>
  <si>
    <t>EG</t>
  </si>
  <si>
    <t>EGY</t>
  </si>
  <si>
    <t>818</t>
  </si>
  <si>
    <t>GYD</t>
  </si>
  <si>
    <t>Guyanese Dollar</t>
  </si>
  <si>
    <t>2710</t>
  </si>
  <si>
    <t>Aceites de petróleo (excepto crudos) (2710)</t>
  </si>
  <si>
    <t>Aceites de petróleo (excepto crudos) (2710), volumen</t>
  </si>
  <si>
    <t>El Salvador</t>
  </si>
  <si>
    <t>SV</t>
  </si>
  <si>
    <t>SLV</t>
  </si>
  <si>
    <t>222</t>
  </si>
  <si>
    <t>HKD</t>
  </si>
  <si>
    <t>Hong Kong Dollar</t>
  </si>
  <si>
    <t>2711</t>
  </si>
  <si>
    <t>Gas natural (2711)</t>
  </si>
  <si>
    <t>Equatorial Guinea</t>
  </si>
  <si>
    <t>GQ</t>
  </si>
  <si>
    <t>GNQ</t>
  </si>
  <si>
    <t>226</t>
  </si>
  <si>
    <t>HNL</t>
  </si>
  <si>
    <t>Honduran Lempira</t>
  </si>
  <si>
    <t>2712</t>
  </si>
  <si>
    <t>Vaselina (2712)</t>
  </si>
  <si>
    <t>Vaselina (2712), volumen</t>
  </si>
  <si>
    <t>Eritrea</t>
  </si>
  <si>
    <t>ER</t>
  </si>
  <si>
    <t>ERI</t>
  </si>
  <si>
    <t>232</t>
  </si>
  <si>
    <t>2713</t>
  </si>
  <si>
    <t>Coque de petróleo (2713)</t>
  </si>
  <si>
    <t>Coque de petróleo (2713), volumen</t>
  </si>
  <si>
    <t>Estonia</t>
  </si>
  <si>
    <t>EE</t>
  </si>
  <si>
    <t>EST</t>
  </si>
  <si>
    <t>233</t>
  </si>
  <si>
    <t>HTG</t>
  </si>
  <si>
    <t>Haitian Gourde</t>
  </si>
  <si>
    <t>2714</t>
  </si>
  <si>
    <t>Betunes y asfaltos (2714)</t>
  </si>
  <si>
    <t>Betunes y asfaltos (2714),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</si>
  <si>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</si>
  <si>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</si>
  <si>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</si>
  <si>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</si>
  <si>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</si>
  <si>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</si>
  <si>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</si>
  <si>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</si>
  <si>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</si>
  <si>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Mezclas bituminosas (2715)</t>
  </si>
  <si>
    <t>Mezclas bituminosas (2715), volumen</t>
  </si>
  <si>
    <t>Ethiopia</t>
  </si>
  <si>
    <t>ET</t>
  </si>
  <si>
    <t>ETH</t>
  </si>
  <si>
    <t>231</t>
  </si>
  <si>
    <t>IDR</t>
  </si>
  <si>
    <t>Indonesian Rupiah</t>
  </si>
  <si>
    <t>2716</t>
  </si>
  <si>
    <t>Energía eléctrica (2716)</t>
  </si>
  <si>
    <t>Energía eléctrica (2716), volumen</t>
  </si>
  <si>
    <t>Falkland Islands</t>
  </si>
  <si>
    <t>FK</t>
  </si>
  <si>
    <t>FLK</t>
  </si>
  <si>
    <t>238</t>
  </si>
  <si>
    <t>ILS</t>
  </si>
  <si>
    <t>Israeli New Shekel</t>
  </si>
  <si>
    <t>7102</t>
  </si>
  <si>
    <t>Diamantes (7102)</t>
  </si>
  <si>
    <t>Diamantes (7102), volumen</t>
  </si>
  <si>
    <t>Faroe Islands</t>
  </si>
  <si>
    <t>FO</t>
  </si>
  <si>
    <t>FRO</t>
  </si>
  <si>
    <t>234</t>
  </si>
  <si>
    <t>IMP</t>
  </si>
  <si>
    <t>Isle of Man Pound</t>
  </si>
  <si>
    <t>7106</t>
  </si>
  <si>
    <t>Plata (7106)</t>
  </si>
  <si>
    <t>Fiji</t>
  </si>
  <si>
    <t>FJ</t>
  </si>
  <si>
    <t>FJI</t>
  </si>
  <si>
    <t>242</t>
  </si>
  <si>
    <t>INR</t>
  </si>
  <si>
    <t>Indian Rupee</t>
  </si>
  <si>
    <t>7108</t>
  </si>
  <si>
    <t>Oro (7108)</t>
  </si>
  <si>
    <t>Finland</t>
  </si>
  <si>
    <t>FI</t>
  </si>
  <si>
    <t>FIN</t>
  </si>
  <si>
    <t>246</t>
  </si>
  <si>
    <t>IQD</t>
  </si>
  <si>
    <t>Iraqi dinar</t>
  </si>
  <si>
    <t>7103</t>
  </si>
  <si>
    <t>Piedras preciosas (excluyendo diamantes) (7103)</t>
  </si>
  <si>
    <t>Piedras preciosas (excluyendo diamantes) (7103), volume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</si>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</sst>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  <numFmt numFmtId="169" formatCode="#,##0_ ;\-#,##0\ "/>
  </numFmts>
  <fonts count="73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6A70A"/>
        <bgColor rgb="FF000000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9" fillId="0" borderId="0">
      <alignment vertical="center"/>
    </xf>
  </cellStyleXfs>
  <cellXfs count="312">
    <xf numFmtId="0" fontId="0" fillId="0" borderId="0" xfId="0"/>
    <xf numFmtId="0" fontId="5" fillId="0" borderId="0" xfId="0" applyFont="1"/>
    <xf numFmtId="0" fontId="0" fillId="0" borderId="6" xfId="0" applyBorder="1"/>
    <xf numFmtId="0" fontId="0" fillId="0" borderId="7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3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8" fillId="5" borderId="0" xfId="2" applyFont="1" applyFill="1" applyBorder="1" applyAlignment="1"/>
    <xf numFmtId="0" fontId="29" fillId="0" borderId="34" xfId="3" applyFont="1" applyBorder="1" applyAlignment="1">
      <alignment horizontal="left" vertical="center"/>
    </xf>
    <xf numFmtId="0" fontId="39" fillId="5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8" fillId="0" borderId="0" xfId="4" applyFont="1" applyFill="1" applyBorder="1" applyAlignment="1"/>
    <xf numFmtId="0" fontId="42" fillId="0" borderId="0" xfId="3" applyFont="1" applyAlignment="1">
      <alignment vertical="center" wrapText="1"/>
    </xf>
    <xf numFmtId="0" fontId="42" fillId="0" borderId="39" xfId="3" applyFont="1" applyBorder="1" applyAlignment="1">
      <alignment horizontal="left" vertical="center"/>
    </xf>
    <xf numFmtId="0" fontId="33" fillId="0" borderId="39" xfId="3" applyFont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6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33" fillId="6" borderId="0" xfId="3" applyFont="1" applyFill="1" applyAlignment="1">
      <alignment horizontal="left" vertical="center" wrapText="1" indent="2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9" fillId="7" borderId="34" xfId="3" applyFont="1" applyFill="1" applyBorder="1" applyAlignment="1">
      <alignment horizontal="left" vertical="center"/>
    </xf>
    <xf numFmtId="0" fontId="38" fillId="6" borderId="0" xfId="4" applyFont="1" applyFill="1" applyBorder="1" applyAlignment="1"/>
    <xf numFmtId="0" fontId="40" fillId="6" borderId="23" xfId="3" applyFont="1" applyFill="1" applyBorder="1" applyAlignment="1">
      <alignment vertical="center" wrapText="1"/>
    </xf>
    <xf numFmtId="0" fontId="42" fillId="6" borderId="24" xfId="3" applyFont="1" applyFill="1" applyBorder="1" applyAlignment="1">
      <alignment vertical="center" wrapText="1"/>
    </xf>
    <xf numFmtId="0" fontId="43" fillId="6" borderId="25" xfId="3" applyFont="1" applyFill="1" applyBorder="1" applyAlignment="1">
      <alignment vertical="center" wrapText="1"/>
    </xf>
    <xf numFmtId="0" fontId="40" fillId="6" borderId="26" xfId="3" applyFont="1" applyFill="1" applyBorder="1" applyAlignment="1">
      <alignment vertical="center" wrapText="1"/>
    </xf>
    <xf numFmtId="0" fontId="42" fillId="6" borderId="1" xfId="3" applyFont="1" applyFill="1" applyBorder="1" applyAlignment="1">
      <alignment vertical="center" wrapText="1"/>
    </xf>
    <xf numFmtId="0" fontId="42" fillId="6" borderId="27" xfId="3" applyFont="1" applyFill="1" applyBorder="1" applyAlignment="1">
      <alignment vertical="center" wrapText="1"/>
    </xf>
    <xf numFmtId="0" fontId="42" fillId="6" borderId="30" xfId="3" applyFont="1" applyFill="1" applyBorder="1" applyAlignment="1">
      <alignment vertical="center" wrapText="1"/>
    </xf>
    <xf numFmtId="0" fontId="42" fillId="6" borderId="31" xfId="3" applyFont="1" applyFill="1" applyBorder="1" applyAlignment="1">
      <alignment vertical="center" wrapText="1"/>
    </xf>
    <xf numFmtId="0" fontId="43" fillId="6" borderId="30" xfId="3" applyFont="1" applyFill="1" applyBorder="1" applyAlignment="1">
      <alignment vertical="center" wrapText="1"/>
    </xf>
    <xf numFmtId="0" fontId="43" fillId="6" borderId="28" xfId="3" applyFont="1" applyFill="1" applyBorder="1" applyAlignment="1">
      <alignment vertical="center" wrapText="1"/>
    </xf>
    <xf numFmtId="0" fontId="42" fillId="6" borderId="20" xfId="3" applyFont="1" applyFill="1" applyBorder="1" applyAlignment="1">
      <alignment vertical="center" wrapText="1"/>
    </xf>
    <xf numFmtId="0" fontId="42" fillId="6" borderId="29" xfId="3" applyFont="1" applyFill="1" applyBorder="1" applyAlignment="1">
      <alignment vertical="center" wrapText="1"/>
    </xf>
    <xf numFmtId="0" fontId="39" fillId="0" borderId="0" xfId="3" applyFont="1" applyAlignment="1">
      <alignment horizontal="left" vertical="center"/>
    </xf>
    <xf numFmtId="0" fontId="34" fillId="0" borderId="8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3" xfId="3" applyFont="1" applyBorder="1" applyAlignment="1" applyProtection="1">
      <alignment horizontal="left" vertical="center" indent="2"/>
      <protection locked="0"/>
    </xf>
    <xf numFmtId="0" fontId="42" fillId="4" borderId="5" xfId="3" applyFont="1" applyFill="1" applyBorder="1" applyAlignment="1">
      <alignment horizontal="left" vertical="center"/>
    </xf>
    <xf numFmtId="0" fontId="23" fillId="0" borderId="3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>
      <alignment vertical="center"/>
    </xf>
    <xf numFmtId="0" fontId="42" fillId="0" borderId="2" xfId="3" applyFont="1" applyBorder="1" applyAlignment="1">
      <alignment horizontal="left" vertical="center"/>
    </xf>
    <xf numFmtId="0" fontId="33" fillId="0" borderId="9" xfId="3" applyFont="1" applyBorder="1" applyAlignment="1">
      <alignment vertical="center"/>
    </xf>
    <xf numFmtId="0" fontId="42" fillId="4" borderId="10" xfId="3" applyFont="1" applyFill="1" applyBorder="1" applyAlignment="1">
      <alignment horizontal="left" vertical="center"/>
    </xf>
    <xf numFmtId="0" fontId="33" fillId="0" borderId="8" xfId="3" applyFont="1" applyBorder="1" applyAlignment="1" applyProtection="1">
      <alignment horizontal="left" vertical="center" indent="2"/>
      <protection locked="0"/>
    </xf>
    <xf numFmtId="0" fontId="33" fillId="0" borderId="3" xfId="3" applyFont="1" applyBorder="1" applyAlignment="1" applyProtection="1">
      <alignment horizontal="left" vertical="center" wrapText="1" indent="2"/>
      <protection locked="0"/>
    </xf>
    <xf numFmtId="0" fontId="33" fillId="0" borderId="11" xfId="3" applyFont="1" applyBorder="1" applyAlignment="1" applyProtection="1">
      <alignment horizontal="left" vertical="center" wrapText="1" indent="2"/>
      <protection locked="0"/>
    </xf>
    <xf numFmtId="0" fontId="42" fillId="0" borderId="1" xfId="3" applyFont="1" applyBorder="1" applyAlignment="1">
      <alignment horizontal="left" vertical="center"/>
    </xf>
    <xf numFmtId="0" fontId="42" fillId="4" borderId="1" xfId="3" applyFont="1" applyFill="1" applyBorder="1" applyAlignment="1">
      <alignment horizontal="left" vertical="center"/>
    </xf>
    <xf numFmtId="0" fontId="42" fillId="4" borderId="0" xfId="3" applyFont="1" applyFill="1" applyAlignment="1">
      <alignment horizontal="left" vertical="center"/>
    </xf>
    <xf numFmtId="0" fontId="42" fillId="0" borderId="11" xfId="3" applyFont="1" applyBorder="1" applyAlignment="1">
      <alignment horizontal="left" vertical="center"/>
    </xf>
    <xf numFmtId="0" fontId="42" fillId="4" borderId="12" xfId="3" applyFont="1" applyFill="1" applyBorder="1" applyAlignment="1">
      <alignment horizontal="left" vertical="center"/>
    </xf>
    <xf numFmtId="0" fontId="42" fillId="0" borderId="10" xfId="3" applyFont="1" applyBorder="1" applyAlignment="1">
      <alignment horizontal="left" vertical="center"/>
    </xf>
    <xf numFmtId="0" fontId="46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6" fillId="4" borderId="35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6" fillId="4" borderId="0" xfId="3" applyFont="1" applyFill="1" applyAlignment="1">
      <alignment vertical="center"/>
    </xf>
    <xf numFmtId="0" fontId="33" fillId="0" borderId="3" xfId="3" applyFont="1" applyBorder="1" applyAlignment="1" applyProtection="1">
      <alignment horizontal="left" vertical="center" indent="4"/>
      <protection locked="0"/>
    </xf>
    <xf numFmtId="0" fontId="33" fillId="0" borderId="3" xfId="3" applyFont="1" applyBorder="1" applyAlignment="1" applyProtection="1">
      <alignment horizontal="left" vertical="center" indent="6"/>
      <protection locked="0"/>
    </xf>
    <xf numFmtId="0" fontId="42" fillId="0" borderId="38" xfId="3" applyFont="1" applyBorder="1" applyAlignment="1">
      <alignment horizontal="left" vertical="center"/>
    </xf>
    <xf numFmtId="0" fontId="42" fillId="4" borderId="20" xfId="3" applyFont="1" applyFill="1" applyBorder="1" applyAlignment="1">
      <alignment horizontal="left" vertical="center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4" xfId="3" applyNumberFormat="1" applyFont="1" applyBorder="1" applyAlignment="1">
      <alignment horizontal="left" vertical="center"/>
    </xf>
    <xf numFmtId="0" fontId="42" fillId="0" borderId="5" xfId="3" applyFont="1" applyBorder="1" applyAlignment="1">
      <alignment horizontal="left" vertical="center"/>
    </xf>
    <xf numFmtId="0" fontId="34" fillId="0" borderId="22" xfId="3" applyFont="1" applyBorder="1" applyAlignment="1" applyProtection="1">
      <alignment vertical="center"/>
      <protection locked="0"/>
    </xf>
    <xf numFmtId="0" fontId="40" fillId="0" borderId="15" xfId="3" applyFont="1" applyBorder="1" applyAlignment="1">
      <alignment horizontal="left" vertical="center"/>
    </xf>
    <xf numFmtId="0" fontId="47" fillId="0" borderId="15" xfId="3" applyFont="1" applyBorder="1" applyAlignment="1">
      <alignment vertical="center"/>
    </xf>
    <xf numFmtId="0" fontId="33" fillId="0" borderId="8" xfId="3" applyFont="1" applyBorder="1" applyAlignment="1" applyProtection="1">
      <alignment vertical="center"/>
      <protection locked="0"/>
    </xf>
    <xf numFmtId="0" fontId="33" fillId="7" borderId="4" xfId="3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52" fillId="7" borderId="20" xfId="3" applyFont="1" applyFill="1" applyBorder="1" applyAlignment="1">
      <alignment vertical="center"/>
    </xf>
    <xf numFmtId="0" fontId="33" fillId="7" borderId="35" xfId="3" applyFont="1" applyFill="1" applyBorder="1" applyAlignment="1">
      <alignment vertical="center" wrapText="1"/>
    </xf>
    <xf numFmtId="165" fontId="33" fillId="7" borderId="0" xfId="1" applyNumberFormat="1" applyFont="1" applyFill="1" applyBorder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40" fillId="0" borderId="2" xfId="3" applyFont="1" applyBorder="1" applyAlignment="1">
      <alignment horizontal="left" vertical="center"/>
    </xf>
    <xf numFmtId="10" fontId="47" fillId="0" borderId="2" xfId="3" applyNumberFormat="1" applyFont="1" applyBorder="1" applyAlignment="1">
      <alignment vertical="center"/>
    </xf>
    <xf numFmtId="0" fontId="33" fillId="0" borderId="8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2" fillId="4" borderId="2" xfId="3" applyFont="1" applyFill="1" applyBorder="1" applyAlignment="1">
      <alignment horizontal="left" vertical="center"/>
    </xf>
    <xf numFmtId="0" fontId="50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3" xfId="2" applyFont="1" applyFill="1" applyBorder="1" applyAlignment="1">
      <alignment horizontal="left" vertical="center" wrapText="1"/>
    </xf>
    <xf numFmtId="0" fontId="33" fillId="0" borderId="23" xfId="3" applyFont="1" applyBorder="1" applyAlignment="1">
      <alignment vertical="center" wrapText="1"/>
    </xf>
    <xf numFmtId="0" fontId="33" fillId="0" borderId="24" xfId="3" applyFont="1" applyBorder="1" applyAlignment="1">
      <alignment horizontal="left" vertical="center" indent="1"/>
    </xf>
    <xf numFmtId="0" fontId="33" fillId="0" borderId="24" xfId="3" applyFont="1" applyBorder="1" applyAlignment="1">
      <alignment vertical="center" wrapText="1"/>
    </xf>
    <xf numFmtId="0" fontId="33" fillId="0" borderId="24" xfId="3" applyFont="1" applyBorder="1" applyAlignment="1">
      <alignment horizontal="left" vertical="center" indent="3"/>
    </xf>
    <xf numFmtId="0" fontId="33" fillId="0" borderId="25" xfId="3" applyFont="1" applyBorder="1" applyAlignment="1">
      <alignment horizontal="left" vertical="center" indent="3"/>
    </xf>
    <xf numFmtId="0" fontId="33" fillId="0" borderId="0" xfId="3" applyFont="1" applyAlignment="1">
      <alignment horizontal="left" vertical="center" indent="5"/>
    </xf>
    <xf numFmtId="0" fontId="33" fillId="0" borderId="30" xfId="3" applyFont="1" applyBorder="1" applyAlignment="1">
      <alignment horizontal="left" vertical="center" indent="5"/>
    </xf>
    <xf numFmtId="0" fontId="33" fillId="0" borderId="30" xfId="3" applyFont="1" applyBorder="1" applyAlignment="1">
      <alignment horizontal="left" vertical="center" indent="1"/>
    </xf>
    <xf numFmtId="0" fontId="33" fillId="0" borderId="37" xfId="3" applyFont="1" applyBorder="1" applyAlignment="1">
      <alignment horizontal="left" vertical="center"/>
    </xf>
    <xf numFmtId="0" fontId="36" fillId="0" borderId="23" xfId="3" applyFont="1" applyBorder="1" applyAlignment="1">
      <alignment vertical="center"/>
    </xf>
    <xf numFmtId="0" fontId="33" fillId="0" borderId="25" xfId="3" applyFont="1" applyBorder="1" applyAlignment="1">
      <alignment horizontal="left" vertical="center" indent="1"/>
    </xf>
    <xf numFmtId="0" fontId="33" fillId="0" borderId="24" xfId="3" applyFont="1" applyBorder="1" applyAlignment="1">
      <alignment horizontal="left" vertical="center" wrapText="1" indent="1"/>
    </xf>
    <xf numFmtId="0" fontId="33" fillId="0" borderId="24" xfId="3" applyFont="1" applyBorder="1" applyAlignment="1">
      <alignment horizontal="left" vertical="center" wrapText="1" indent="3"/>
    </xf>
    <xf numFmtId="0" fontId="33" fillId="0" borderId="25" xfId="3" applyFont="1" applyBorder="1" applyAlignment="1">
      <alignment horizontal="left" vertical="center" wrapText="1" indent="3"/>
    </xf>
    <xf numFmtId="0" fontId="33" fillId="0" borderId="25" xfId="3" applyFont="1" applyBorder="1" applyAlignment="1">
      <alignment horizontal="left" vertical="center" wrapText="1" indent="1"/>
    </xf>
    <xf numFmtId="0" fontId="23" fillId="0" borderId="23" xfId="3" applyFont="1" applyBorder="1" applyAlignment="1">
      <alignment vertical="center"/>
    </xf>
    <xf numFmtId="0" fontId="35" fillId="0" borderId="24" xfId="2" applyFont="1" applyFill="1" applyBorder="1" applyAlignment="1">
      <alignment horizontal="left" vertical="center" wrapText="1" indent="1"/>
    </xf>
    <xf numFmtId="0" fontId="35" fillId="0" borderId="25" xfId="2" applyFont="1" applyFill="1" applyBorder="1" applyAlignment="1">
      <alignment horizontal="left" vertical="center" wrapText="1" indent="1"/>
    </xf>
    <xf numFmtId="167" fontId="33" fillId="0" borderId="25" xfId="6" applyNumberFormat="1" applyFont="1" applyFill="1" applyBorder="1" applyAlignment="1">
      <alignment vertical="center" wrapText="1"/>
    </xf>
    <xf numFmtId="0" fontId="33" fillId="0" borderId="25" xfId="3" applyFont="1" applyBorder="1" applyAlignment="1">
      <alignment vertical="center" wrapText="1"/>
    </xf>
    <xf numFmtId="0" fontId="35" fillId="0" borderId="24" xfId="2" applyFont="1" applyFill="1" applyBorder="1" applyAlignment="1">
      <alignment horizontal="left" vertical="center" wrapText="1" indent="3"/>
    </xf>
    <xf numFmtId="0" fontId="35" fillId="0" borderId="25" xfId="2" applyFont="1" applyFill="1" applyBorder="1" applyAlignment="1">
      <alignment horizontal="left" vertical="center" wrapText="1" indent="3"/>
    </xf>
    <xf numFmtId="0" fontId="33" fillId="5" borderId="23" xfId="3" applyFont="1" applyFill="1" applyBorder="1" applyAlignment="1">
      <alignment vertical="center" wrapText="1"/>
    </xf>
    <xf numFmtId="0" fontId="23" fillId="5" borderId="23" xfId="3" applyFont="1" applyFill="1" applyBorder="1" applyAlignment="1">
      <alignment vertical="center"/>
    </xf>
    <xf numFmtId="0" fontId="35" fillId="0" borderId="24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7" borderId="24" xfId="3" applyFont="1" applyFill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5" fillId="7" borderId="25" xfId="4" applyFont="1" applyFill="1" applyBorder="1" applyAlignment="1">
      <alignment vertical="center"/>
    </xf>
    <xf numFmtId="0" fontId="33" fillId="7" borderId="24" xfId="3" applyFont="1" applyFill="1" applyBorder="1" applyAlignment="1">
      <alignment horizontal="left" vertical="center" wrapText="1" indent="3"/>
    </xf>
    <xf numFmtId="0" fontId="23" fillId="7" borderId="25" xfId="3" applyFont="1" applyFill="1" applyBorder="1" applyAlignment="1">
      <alignment vertical="center"/>
    </xf>
    <xf numFmtId="0" fontId="53" fillId="0" borderId="0" xfId="3" applyFont="1" applyAlignment="1">
      <alignment horizontal="left" vertical="center"/>
    </xf>
    <xf numFmtId="0" fontId="54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164" fontId="42" fillId="0" borderId="0" xfId="1" applyFont="1" applyFill="1" applyAlignment="1">
      <alignment horizontal="left" vertical="center"/>
    </xf>
    <xf numFmtId="168" fontId="42" fillId="0" borderId="0" xfId="1" applyNumberFormat="1" applyFont="1" applyFill="1" applyAlignment="1">
      <alignment horizontal="left" vertical="center"/>
    </xf>
    <xf numFmtId="0" fontId="42" fillId="8" borderId="28" xfId="3" applyFont="1" applyFill="1" applyBorder="1" applyAlignment="1">
      <alignment vertical="center"/>
    </xf>
    <xf numFmtId="0" fontId="42" fillId="6" borderId="20" xfId="3" applyFont="1" applyFill="1" applyBorder="1" applyAlignment="1">
      <alignment vertical="center"/>
    </xf>
    <xf numFmtId="0" fontId="25" fillId="6" borderId="0" xfId="0" applyFont="1" applyFill="1" applyAlignment="1">
      <alignment vertical="center"/>
    </xf>
    <xf numFmtId="0" fontId="53" fillId="0" borderId="32" xfId="0" applyFont="1" applyBorder="1"/>
    <xf numFmtId="0" fontId="53" fillId="0" borderId="15" xfId="0" applyFont="1" applyBorder="1"/>
    <xf numFmtId="164" fontId="53" fillId="0" borderId="33" xfId="1" applyFont="1" applyBorder="1"/>
    <xf numFmtId="0" fontId="57" fillId="0" borderId="0" xfId="5" applyFont="1"/>
    <xf numFmtId="0" fontId="53" fillId="3" borderId="2" xfId="0" applyFont="1" applyFill="1" applyBorder="1" applyAlignment="1">
      <alignment vertical="center"/>
    </xf>
    <xf numFmtId="0" fontId="57" fillId="0" borderId="0" xfId="5" applyNumberFormat="1" applyFont="1"/>
    <xf numFmtId="0" fontId="42" fillId="6" borderId="0" xfId="3" applyFont="1" applyFill="1" applyAlignment="1">
      <alignment horizontal="left" vertical="center" indent="1"/>
    </xf>
    <xf numFmtId="0" fontId="42" fillId="6" borderId="0" xfId="3" applyFont="1" applyFill="1" applyAlignment="1">
      <alignment horizontal="left" vertical="center"/>
    </xf>
    <xf numFmtId="164" fontId="42" fillId="6" borderId="0" xfId="1" applyFont="1" applyFill="1" applyBorder="1" applyAlignment="1">
      <alignment horizontal="left" vertical="center"/>
    </xf>
    <xf numFmtId="0" fontId="53" fillId="6" borderId="1" xfId="3" applyFont="1" applyFill="1" applyBorder="1" applyAlignment="1">
      <alignment horizontal="left" vertical="center"/>
    </xf>
    <xf numFmtId="164" fontId="53" fillId="6" borderId="1" xfId="1" applyFont="1" applyFill="1" applyBorder="1" applyAlignment="1">
      <alignment horizontal="left" vertical="center"/>
    </xf>
    <xf numFmtId="0" fontId="42" fillId="6" borderId="1" xfId="3" applyFont="1" applyFill="1" applyBorder="1" applyAlignment="1">
      <alignment horizontal="left" vertical="center"/>
    </xf>
    <xf numFmtId="164" fontId="42" fillId="6" borderId="1" xfId="1" applyFont="1" applyFill="1" applyBorder="1" applyAlignment="1">
      <alignment horizontal="left" vertical="center"/>
    </xf>
    <xf numFmtId="0" fontId="42" fillId="6" borderId="1" xfId="0" applyFont="1" applyFill="1" applyBorder="1"/>
    <xf numFmtId="0" fontId="42" fillId="6" borderId="19" xfId="3" applyFont="1" applyFill="1" applyBorder="1" applyAlignment="1">
      <alignment horizontal="left" vertical="center"/>
    </xf>
    <xf numFmtId="164" fontId="42" fillId="6" borderId="19" xfId="1" applyFont="1" applyFill="1" applyBorder="1" applyAlignment="1">
      <alignment horizontal="left" vertical="center"/>
    </xf>
    <xf numFmtId="0" fontId="43" fillId="0" borderId="0" xfId="3" applyFont="1" applyAlignment="1">
      <alignment horizontal="left" vertical="center"/>
    </xf>
    <xf numFmtId="0" fontId="53" fillId="6" borderId="0" xfId="0" applyFont="1" applyFill="1" applyAlignment="1">
      <alignment vertical="center"/>
    </xf>
    <xf numFmtId="0" fontId="59" fillId="0" borderId="0" xfId="3" applyFont="1" applyAlignment="1">
      <alignment horizontal="left" vertical="center"/>
    </xf>
    <xf numFmtId="0" fontId="59" fillId="0" borderId="0" xfId="3" applyFont="1" applyAlignment="1">
      <alignment vertical="center"/>
    </xf>
    <xf numFmtId="0" fontId="59" fillId="0" borderId="0" xfId="3" quotePrefix="1" applyFont="1" applyAlignment="1">
      <alignment horizontal="left" vertical="center"/>
    </xf>
    <xf numFmtId="0" fontId="4" fillId="0" borderId="13" xfId="0" applyFont="1" applyBorder="1"/>
    <xf numFmtId="0" fontId="4" fillId="0" borderId="14" xfId="0" applyFont="1" applyBorder="1"/>
    <xf numFmtId="0" fontId="35" fillId="0" borderId="25" xfId="2" applyFont="1" applyFill="1" applyBorder="1" applyAlignment="1">
      <alignment horizontal="left" vertical="center" wrapText="1" indent="2"/>
    </xf>
    <xf numFmtId="0" fontId="35" fillId="0" borderId="23" xfId="2" applyFont="1" applyFill="1" applyBorder="1" applyAlignment="1">
      <alignment horizontal="left" vertical="center" wrapText="1" indent="2"/>
    </xf>
    <xf numFmtId="0" fontId="33" fillId="7" borderId="25" xfId="3" applyFont="1" applyFill="1" applyBorder="1" applyAlignment="1">
      <alignment horizontal="left" vertical="center" wrapText="1" indent="3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15" fillId="0" borderId="0" xfId="3" applyFont="1" applyAlignment="1" applyProtection="1">
      <alignment vertical="center"/>
      <protection locked="0"/>
    </xf>
    <xf numFmtId="0" fontId="64" fillId="0" borderId="2" xfId="3" applyFont="1" applyBorder="1" applyAlignment="1" applyProtection="1">
      <alignment horizontal="left" vertical="center"/>
      <protection locked="0"/>
    </xf>
    <xf numFmtId="0" fontId="65" fillId="0" borderId="2" xfId="3" applyFont="1" applyBorder="1" applyAlignment="1">
      <alignment horizontal="left" vertical="center"/>
    </xf>
    <xf numFmtId="0" fontId="64" fillId="0" borderId="2" xfId="3" applyFont="1" applyBorder="1" applyAlignment="1">
      <alignment horizontal="left" vertical="center"/>
    </xf>
    <xf numFmtId="0" fontId="66" fillId="0" borderId="2" xfId="3" applyFont="1" applyBorder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67" fillId="0" borderId="24" xfId="2" applyFont="1" applyFill="1" applyBorder="1" applyAlignment="1">
      <alignment horizontal="left" vertical="center" wrapText="1"/>
    </xf>
    <xf numFmtId="0" fontId="29" fillId="4" borderId="34" xfId="3" applyFont="1" applyFill="1" applyBorder="1" applyAlignment="1">
      <alignment horizontal="left" vertical="center" wrapText="1"/>
    </xf>
    <xf numFmtId="0" fontId="34" fillId="0" borderId="0" xfId="3" applyFont="1" applyAlignment="1">
      <alignment horizontal="left" vertical="center"/>
    </xf>
    <xf numFmtId="0" fontId="34" fillId="0" borderId="39" xfId="3" applyFont="1" applyBorder="1" applyAlignment="1">
      <alignment horizontal="left" vertical="center"/>
    </xf>
    <xf numFmtId="0" fontId="42" fillId="6" borderId="0" xfId="3" applyFont="1" applyFill="1" applyAlignment="1">
      <alignment vertical="center" wrapText="1"/>
    </xf>
    <xf numFmtId="0" fontId="23" fillId="0" borderId="40" xfId="3" applyFont="1" applyBorder="1" applyAlignment="1">
      <alignment vertical="center"/>
    </xf>
    <xf numFmtId="0" fontId="15" fillId="6" borderId="0" xfId="3" applyFont="1" applyFill="1" applyAlignment="1">
      <alignment vertical="center"/>
    </xf>
    <xf numFmtId="0" fontId="70" fillId="0" borderId="1" xfId="2" applyFont="1" applyFill="1" applyBorder="1" applyAlignment="1" applyProtection="1">
      <alignment horizontal="left" vertical="center" indent="2"/>
      <protection locked="0"/>
    </xf>
    <xf numFmtId="0" fontId="31" fillId="0" borderId="36" xfId="2" applyFont="1" applyFill="1" applyBorder="1" applyAlignment="1" applyProtection="1">
      <alignment vertical="center"/>
      <protection locked="0"/>
    </xf>
    <xf numFmtId="0" fontId="31" fillId="0" borderId="8" xfId="2" applyFont="1" applyFill="1" applyBorder="1" applyAlignment="1" applyProtection="1">
      <alignment horizontal="left" vertical="center" wrapText="1"/>
      <protection locked="0"/>
    </xf>
    <xf numFmtId="0" fontId="29" fillId="0" borderId="34" xfId="3" applyFont="1" applyBorder="1" applyAlignment="1">
      <alignment horizontal="left" vertical="center" wrapText="1"/>
    </xf>
    <xf numFmtId="2" fontId="33" fillId="0" borderId="25" xfId="3" applyNumberFormat="1" applyFont="1" applyBorder="1" applyAlignment="1">
      <alignment vertical="center"/>
    </xf>
    <xf numFmtId="0" fontId="53" fillId="0" borderId="0" xfId="0" applyFont="1"/>
    <xf numFmtId="164" fontId="53" fillId="0" borderId="0" xfId="1" applyFont="1" applyBorder="1"/>
    <xf numFmtId="0" fontId="6" fillId="7" borderId="24" xfId="2" applyFill="1" applyBorder="1" applyAlignment="1">
      <alignment vertical="center" wrapText="1"/>
    </xf>
    <xf numFmtId="0" fontId="23" fillId="10" borderId="24" xfId="0" applyFont="1" applyFill="1" applyBorder="1" applyAlignment="1">
      <alignment horizontal="left" vertical="center"/>
    </xf>
    <xf numFmtId="0" fontId="1" fillId="4" borderId="24" xfId="3" applyFont="1" applyFill="1" applyBorder="1" applyAlignment="1">
      <alignment horizontal="left" vertical="center"/>
    </xf>
    <xf numFmtId="1" fontId="33" fillId="7" borderId="24" xfId="3" applyNumberFormat="1" applyFont="1" applyFill="1" applyBorder="1" applyAlignment="1">
      <alignment vertical="center" wrapText="1"/>
    </xf>
    <xf numFmtId="1" fontId="33" fillId="7" borderId="25" xfId="3" applyNumberFormat="1" applyFont="1" applyFill="1" applyBorder="1" applyAlignment="1">
      <alignment vertical="center" wrapText="1"/>
    </xf>
    <xf numFmtId="0" fontId="1" fillId="4" borderId="25" xfId="3" applyFont="1" applyFill="1" applyBorder="1" applyAlignment="1">
      <alignment horizontal="left" vertical="center"/>
    </xf>
    <xf numFmtId="168" fontId="33" fillId="7" borderId="24" xfId="1" applyNumberFormat="1" applyFont="1" applyFill="1" applyBorder="1" applyAlignment="1">
      <alignment vertical="center" wrapText="1"/>
    </xf>
    <xf numFmtId="168" fontId="33" fillId="7" borderId="25" xfId="1" applyNumberFormat="1" applyFont="1" applyFill="1" applyBorder="1" applyAlignment="1">
      <alignment vertical="center" wrapText="1"/>
    </xf>
    <xf numFmtId="0" fontId="6" fillId="7" borderId="25" xfId="2" applyFill="1" applyBorder="1" applyAlignment="1">
      <alignment vertical="center" wrapText="1"/>
    </xf>
    <xf numFmtId="164" fontId="23" fillId="11" borderId="46" xfId="0" applyNumberFormat="1" applyFont="1" applyFill="1" applyBorder="1"/>
    <xf numFmtId="164" fontId="23" fillId="0" borderId="46" xfId="0" applyNumberFormat="1" applyFont="1" applyBorder="1"/>
    <xf numFmtId="0" fontId="1" fillId="0" borderId="0" xfId="0" applyFont="1"/>
    <xf numFmtId="0" fontId="1" fillId="0" borderId="0" xfId="3" applyFont="1" applyAlignment="1">
      <alignment horizontal="left" vertical="center"/>
    </xf>
    <xf numFmtId="164" fontId="1" fillId="0" borderId="0" xfId="1" applyFont="1"/>
    <xf numFmtId="0" fontId="6" fillId="7" borderId="2" xfId="2" applyFill="1" applyBorder="1" applyAlignment="1">
      <alignment vertical="center" wrapText="1"/>
    </xf>
    <xf numFmtId="0" fontId="6" fillId="7" borderId="4" xfId="2" applyFill="1" applyBorder="1" applyAlignment="1">
      <alignment vertical="center"/>
    </xf>
    <xf numFmtId="0" fontId="0" fillId="5" borderId="0" xfId="0" applyFill="1"/>
    <xf numFmtId="0" fontId="6" fillId="7" borderId="20" xfId="2" applyFill="1" applyBorder="1" applyAlignment="1">
      <alignment vertical="center" wrapText="1"/>
    </xf>
    <xf numFmtId="0" fontId="1" fillId="0" borderId="0" xfId="3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42" fillId="0" borderId="0" xfId="3" applyFont="1" applyAlignment="1">
      <alignment horizontal="left" vertical="center" wrapText="1"/>
    </xf>
    <xf numFmtId="0" fontId="23" fillId="6" borderId="46" xfId="0" applyFont="1" applyFill="1" applyBorder="1" applyAlignment="1">
      <alignment vertical="center"/>
    </xf>
    <xf numFmtId="0" fontId="23" fillId="0" borderId="46" xfId="0" applyFont="1" applyBorder="1" applyAlignment="1">
      <alignment vertical="center"/>
    </xf>
    <xf numFmtId="0" fontId="1" fillId="0" borderId="0" xfId="3" applyFont="1" applyAlignment="1">
      <alignment horizontal="right" vertical="center"/>
    </xf>
    <xf numFmtId="0" fontId="1" fillId="7" borderId="0" xfId="3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0" borderId="22" xfId="3" applyFont="1" applyBorder="1" applyAlignment="1">
      <alignment horizontal="left" vertical="center"/>
    </xf>
    <xf numFmtId="0" fontId="1" fillId="0" borderId="15" xfId="3" applyFont="1" applyBorder="1" applyAlignment="1">
      <alignment horizontal="left" vertical="center"/>
    </xf>
    <xf numFmtId="0" fontId="1" fillId="4" borderId="23" xfId="3" applyFont="1" applyFill="1" applyBorder="1" applyAlignment="1">
      <alignment horizontal="left" vertical="center"/>
    </xf>
    <xf numFmtId="0" fontId="1" fillId="0" borderId="31" xfId="3" applyFont="1" applyBorder="1" applyAlignment="1">
      <alignment horizontal="left" vertical="center"/>
    </xf>
    <xf numFmtId="0" fontId="1" fillId="0" borderId="24" xfId="3" applyFont="1" applyBorder="1" applyAlignment="1">
      <alignment horizontal="left" vertical="center"/>
    </xf>
    <xf numFmtId="0" fontId="1" fillId="0" borderId="37" xfId="3" applyFont="1" applyBorder="1" applyAlignment="1">
      <alignment horizontal="left" vertical="center"/>
    </xf>
    <xf numFmtId="0" fontId="1" fillId="12" borderId="24" xfId="3" applyFont="1" applyFill="1" applyBorder="1" applyAlignment="1">
      <alignment horizontal="left" vertical="center"/>
    </xf>
    <xf numFmtId="0" fontId="1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0" fontId="1" fillId="12" borderId="25" xfId="3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164" fontId="1" fillId="0" borderId="0" xfId="1" applyFont="1" applyAlignment="1">
      <alignment horizontal="right"/>
    </xf>
    <xf numFmtId="164" fontId="1" fillId="0" borderId="0" xfId="0" applyNumberFormat="1" applyFont="1"/>
    <xf numFmtId="169" fontId="1" fillId="0" borderId="0" xfId="1" applyNumberFormat="1" applyFont="1"/>
    <xf numFmtId="0" fontId="33" fillId="13" borderId="0" xfId="0" applyFont="1" applyFill="1" applyAlignment="1">
      <alignment vertical="center"/>
    </xf>
    <xf numFmtId="0" fontId="1" fillId="0" borderId="46" xfId="0" applyFont="1" applyBorder="1"/>
    <xf numFmtId="0" fontId="23" fillId="6" borderId="0" xfId="0" applyFont="1" applyFill="1"/>
    <xf numFmtId="169" fontId="1" fillId="0" borderId="46" xfId="1" applyNumberFormat="1" applyFont="1" applyBorder="1"/>
    <xf numFmtId="0" fontId="23" fillId="11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164" fontId="53" fillId="0" borderId="33" xfId="1" applyFont="1" applyFill="1" applyBorder="1"/>
    <xf numFmtId="0" fontId="34" fillId="0" borderId="0" xfId="3" applyFont="1" applyAlignment="1">
      <alignment horizontal="left" vertical="center" wrapText="1"/>
    </xf>
    <xf numFmtId="0" fontId="48" fillId="6" borderId="0" xfId="2" applyFont="1" applyFill="1" applyBorder="1" applyAlignment="1">
      <alignment vertical="center"/>
    </xf>
    <xf numFmtId="0" fontId="27" fillId="6" borderId="16" xfId="2" applyFont="1" applyFill="1" applyBorder="1" applyAlignment="1">
      <alignment horizontal="center" vertical="center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38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36" fillId="6" borderId="0" xfId="2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58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2" fillId="6" borderId="0" xfId="3" applyFont="1" applyFill="1" applyAlignment="1">
      <alignment horizontal="left" vertical="center" wrapText="1" indent="3"/>
    </xf>
    <xf numFmtId="0" fontId="23" fillId="0" borderId="42" xfId="3" applyFont="1" applyBorder="1" applyAlignment="1">
      <alignment vertical="center"/>
    </xf>
    <xf numFmtId="0" fontId="23" fillId="0" borderId="43" xfId="3" applyFont="1" applyBorder="1" applyAlignment="1">
      <alignment vertical="center"/>
    </xf>
    <xf numFmtId="0" fontId="34" fillId="0" borderId="39" xfId="3" applyFont="1" applyBorder="1" applyAlignment="1">
      <alignment horizontal="left" vertical="center"/>
    </xf>
    <xf numFmtId="0" fontId="38" fillId="6" borderId="0" xfId="2" applyFont="1" applyFill="1" applyAlignment="1"/>
    <xf numFmtId="0" fontId="42" fillId="6" borderId="0" xfId="3" applyFont="1" applyFill="1" applyAlignment="1">
      <alignment vertical="center" wrapText="1"/>
    </xf>
    <xf numFmtId="0" fontId="27" fillId="6" borderId="41" xfId="2" applyFont="1" applyFill="1" applyBorder="1" applyAlignment="1">
      <alignment horizontal="center" vertical="center"/>
    </xf>
    <xf numFmtId="0" fontId="27" fillId="6" borderId="21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50" fillId="6" borderId="0" xfId="2" applyFont="1" applyFill="1" applyAlignment="1"/>
    <xf numFmtId="0" fontId="15" fillId="6" borderId="0" xfId="3" applyFont="1" applyFill="1" applyAlignment="1">
      <alignment vertical="center"/>
    </xf>
    <xf numFmtId="0" fontId="51" fillId="6" borderId="0" xfId="3" applyFont="1" applyFill="1" applyAlignment="1">
      <alignment horizontal="left" vertical="center"/>
    </xf>
    <xf numFmtId="0" fontId="42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42" fillId="8" borderId="0" xfId="3" applyFont="1" applyFill="1" applyAlignment="1">
      <alignment vertical="center"/>
    </xf>
    <xf numFmtId="0" fontId="54" fillId="9" borderId="30" xfId="3" applyFont="1" applyFill="1" applyBorder="1" applyAlignment="1">
      <alignment horizontal="left" vertical="center"/>
    </xf>
    <xf numFmtId="0" fontId="54" fillId="9" borderId="0" xfId="3" applyFont="1" applyFill="1" applyAlignment="1">
      <alignment horizontal="left" vertical="center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58" fillId="6" borderId="0" xfId="0" applyFont="1" applyFill="1" applyAlignment="1">
      <alignment vertical="center" wrapText="1"/>
    </xf>
    <xf numFmtId="0" fontId="42" fillId="6" borderId="0" xfId="0" applyFont="1" applyFill="1" applyAlignment="1">
      <alignment horizontal="left" vertical="center" wrapText="1" indent="3"/>
    </xf>
    <xf numFmtId="0" fontId="50" fillId="0" borderId="0" xfId="2" applyFont="1" applyFill="1" applyBorder="1" applyAlignment="1">
      <alignment horizontal="left" vertical="center" wrapText="1"/>
    </xf>
    <xf numFmtId="0" fontId="50" fillId="6" borderId="0" xfId="2" applyFont="1" applyFill="1" applyBorder="1" applyAlignment="1">
      <alignment horizontal="left" vertical="center" wrapText="1"/>
    </xf>
    <xf numFmtId="0" fontId="50" fillId="6" borderId="3" xfId="2" applyFont="1" applyFill="1" applyBorder="1" applyAlignment="1">
      <alignment horizontal="left" vertical="center" wrapText="1"/>
    </xf>
    <xf numFmtId="0" fontId="42" fillId="6" borderId="0" xfId="0" applyFont="1" applyFill="1" applyAlignment="1">
      <alignment horizontal="left" vertical="center" wrapText="1"/>
    </xf>
    <xf numFmtId="0" fontId="23" fillId="0" borderId="40" xfId="3" applyFont="1" applyBorder="1" applyAlignment="1">
      <alignment vertical="center"/>
    </xf>
    <xf numFmtId="0" fontId="60" fillId="7" borderId="0" xfId="2" applyFont="1" applyFill="1" applyBorder="1" applyAlignment="1">
      <alignment horizontal="left" vertical="center" wrapText="1"/>
    </xf>
    <xf numFmtId="0" fontId="60" fillId="7" borderId="3" xfId="2" applyFont="1" applyFill="1" applyBorder="1" applyAlignment="1">
      <alignment horizontal="left" vertical="center" wrapText="1"/>
    </xf>
    <xf numFmtId="0" fontId="23" fillId="0" borderId="0" xfId="3" applyFont="1" applyAlignment="1">
      <alignment vertical="center"/>
    </xf>
    <xf numFmtId="0" fontId="23" fillId="0" borderId="2" xfId="3" applyFont="1" applyBorder="1" applyAlignment="1">
      <alignment vertical="center"/>
    </xf>
    <xf numFmtId="0" fontId="22" fillId="6" borderId="0" xfId="0" applyFont="1" applyFill="1" applyAlignment="1">
      <alignment vertical="center" wrapText="1"/>
    </xf>
    <xf numFmtId="0" fontId="42" fillId="6" borderId="0" xfId="0" applyFont="1" applyFill="1" applyAlignment="1">
      <alignment horizontal="left" vertical="center" wrapText="1" indent="2"/>
    </xf>
    <xf numFmtId="0" fontId="42" fillId="6" borderId="0" xfId="3" applyFont="1" applyFill="1" applyAlignment="1">
      <alignment horizontal="left" vertical="center" indent="1"/>
    </xf>
    <xf numFmtId="0" fontId="26" fillId="6" borderId="0" xfId="0" applyFont="1" applyFill="1" applyAlignment="1">
      <alignment vertical="center"/>
    </xf>
    <xf numFmtId="0" fontId="21" fillId="0" borderId="0" xfId="0" applyFont="1" applyAlignment="1"/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cent" xfId="6" builtinId="5"/>
    <cellStyle name="pvtRow" xfId="7" xr:uid="{F0E5BAD0-783B-4313-A83B-4FD9605CA037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165B89"/>
      <color rgb="FFF6A70A"/>
      <color rgb="FF1BC2EE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582525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1763077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29</xdr:row>
      <xdr:rowOff>0</xdr:rowOff>
    </xdr:from>
    <xdr:to>
      <xdr:col>18</xdr:col>
      <xdr:colOff>372026</xdr:colOff>
      <xdr:row>74</xdr:row>
      <xdr:rowOff>36641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7:I83" totalsRowShown="0" headerRowDxfId="100" dataDxfId="99" tableBorderDxfId="98" headerRowCellStyle="Normal 2">
  <autoFilter ref="B27:I83" xr:uid="{29A02D02-B15A-4451-BC82-381511A5580C}"/>
  <tableColumns count="8">
    <tableColumn id="1" xr3:uid="{8CC8A279-3D52-433B-A927-54271A548F95}" name="Nombre completo de la empresa" dataDxfId="97"/>
    <tableColumn id="7" xr3:uid="{B6DDC292-F648-447B-B9F0-D9AF8B40D1E9}" name="Tipo de compañía" dataDxfId="96" dataCellStyle="Normal 2"/>
    <tableColumn id="2" xr3:uid="{47CFFE63-62E9-4C2F-AF7A-8C998C2115DD}" name="Número identificatorio de la empresa" dataDxfId="95"/>
    <tableColumn id="5" xr3:uid="{44126531-1251-489D-817D-0BB675AD4463}" name="Sector" dataDxfId="94" dataCellStyle="Normal 2"/>
    <tableColumn id="3" xr3:uid="{B0C9D6BC-CD8D-487B-AAF5-C67B584CF297}" name="Productos básicos (separados por comas)" dataDxfId="93" dataCellStyle="Normal 2"/>
    <tableColumn id="4" xr3:uid="{647342AE-9A02-48F4-8A87-5A810456D069}" name="Listado bursátil o sitio web de la empresa " dataDxfId="92"/>
    <tableColumn id="8" xr3:uid="{A71D3E18-CE7F-4A3A-9C59-406CFD09BD83}" name="Estado financiero auditado (o balance general, flujo de efectivo, estado de resultados, si no se dispone de aquél)" dataDxfId="91"/>
    <tableColumn id="6" xr3:uid="{2A2434D1-ADCC-40FE-8B5D-B8088719FA46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4" totalsRowShown="0" headerRowDxfId="21">
  <autoFilter ref="N2:P74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86:J97" totalsRowShown="0" headerRowDxfId="89" dataDxfId="88" tableBorderDxfId="87" headerRowCellStyle="Normal 2">
  <autoFilter ref="B86:J97" xr:uid="{BB4EE31E-36E6-444B-8B65-954004E3DCB7}"/>
  <tableColumns count="9">
    <tableColumn id="1" xr3:uid="{F5AA4BF4-7DA0-4C74-9A5B-14547F26D1B1}" name="Nombre completo del proyecto" dataDxfId="86"/>
    <tableColumn id="2" xr3:uid="{685B8D42-EFD0-4DC2-BE10-28D18E979777}" name="Número(s) de referencia del acuerdo legal: contrato, licencia, arrendamiento, concesión, ..." dataDxfId="85"/>
    <tableColumn id="3" xr3:uid="{603E42CC-ECFB-4B1F-A620-0AA181E1F649}" name="Empresas afiliadas, comenzando por la Administradora" dataDxfId="84"/>
    <tableColumn id="5" xr3:uid="{228121AB-6AF3-45CE-A57C-DE91B9AADBA7}" name="Productos básicos (un producto/fila)" dataDxfId="83" dataCellStyle="Normal 2"/>
    <tableColumn id="6" xr3:uid="{235ED50D-2537-4E98-9096-D0CE3E3A0720}" name="Estado" dataDxfId="82"/>
    <tableColumn id="7" xr3:uid="{AD7BD532-EFD5-4B42-9DCF-ACD36F766A33}" name="Producción (volumen)" dataDxfId="81"/>
    <tableColumn id="8" xr3:uid="{8F48E404-F666-43CF-B215-2413E02429D2}" name="Unidad" dataDxfId="80"/>
    <tableColumn id="9" xr3:uid="{2E15003C-1852-483F-B320-AD9DABEF1059}" name="Producción (valor)" dataDxfId="79" dataCellStyle="Normal 2"/>
    <tableColumn id="10" xr3:uid="{AFFC1E31-5241-4FC5-9872-AB13888FD0EC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21" totalsRowShown="0" headerRowDxfId="77" dataDxfId="76" tableBorderDxfId="75" headerRowCellStyle="Normal 2">
  <autoFilter ref="B14:E21" xr:uid="{A8B4B39C-0D0F-4818-88C8-91C925EC55AF}"/>
  <tableColumns count="4">
    <tableColumn id="1" xr3:uid="{A514468B-E09B-48E0-A959-4DFDD8AB4C35}" name="Nombre completo del organismo" dataDxfId="74"/>
    <tableColumn id="4" xr3:uid="{E93FD104-7FE2-4A59-B947-6626A8244D37}" name="Tipo de organismo" dataDxfId="73" dataCellStyle="Normal 2"/>
    <tableColumn id="2" xr3:uid="{AB7B7E22-1DB9-44DD-B707-BD73D8566D73}" name="Número identificatorio (si corresponde)" dataDxfId="72"/>
    <tableColumn id="3" xr3:uid="{D4ED04ED-28EF-4370-8F5D-96FBFBDE5D1D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5" totalsRowShown="0" headerRowDxfId="70" dataDxfId="69">
  <autoFilter ref="B21:K35" xr:uid="{00000000-0009-0000-0100-000006000000}"/>
  <tableColumns count="10">
    <tableColumn id="8" xr3:uid="{00000000-0010-0000-00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000-000001000000}" name="Clasificación según EFP" dataDxfId="64"/>
    <tableColumn id="11" xr3:uid="{00000000-0010-0000-0000-00000B000000}" name="Sector" dataDxfId="63"/>
    <tableColumn id="3" xr3:uid="{00000000-0010-0000-0000-000003000000}" name="Denominación del flujo de ingresos" dataDxfId="62"/>
    <tableColumn id="4" xr3:uid="{00000000-0010-0000-0000-000004000000}" name="Entidad gubernamental" dataDxfId="61"/>
    <tableColumn id="5" xr3:uid="{00000000-0010-0000-0000-000005000000}" name="Valor de ingresos" dataDxfId="60"/>
    <tableColumn id="2" xr3:uid="{717E21EE-FF78-4681-8A7C-9B91BD3462F9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314" totalsRowShown="0" headerRowDxfId="58" dataDxfId="57">
  <autoFilter ref="B14:N314" xr:uid="{F6A9E8DB-AAD3-4F23-BDF8-F73CD40C929E}"/>
  <sortState xmlns:xlrd2="http://schemas.microsoft.com/office/spreadsheetml/2017/richdata2" ref="B15:N314">
    <sortCondition ref="C14:C314"/>
  </sortState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Empresa" dataDxfId="55"/>
    <tableColumn id="3" xr3:uid="{4A565997-97E1-47A8-8ADC-39016648A467}" name="Entidad gubernamental" dataDxfId="54"/>
    <tableColumn id="4" xr3:uid="{75F55348-A345-4AA0-B61D-0C0295D72872}" name="Denominación del flujo de ingresos" dataDxfId="53"/>
    <tableColumn id="5" xr3:uid="{8F7A06AD-203D-4268-8054-4B0336697888}" name="Se recauda sobre el proyecto (S/N)" dataDxfId="52"/>
    <tableColumn id="6" xr3:uid="{9B64602E-90E7-4EA8-BE6A-A27376494140}" name="Se informa por proyecto (S/N)" dataDxfId="51"/>
    <tableColumn id="2" xr3:uid="{43916E52-B1CF-479E-90B0-1D04D88358CC}" name="Nombre del proyecto" dataDxfId="50"/>
    <tableColumn id="13" xr3:uid="{34B04123-A3F5-4642-9FBB-D99F80C5C76E}" name="Moneda de la información" dataDxfId="49"/>
    <tableColumn id="14" xr3:uid="{6349802A-D43D-4C34-8E59-A12205BD358D}" name="Valor de ingresos" dataDxfId="48"/>
    <tableColumn id="18" xr3:uid="{9520FDAE-EF49-4183-894D-5E5291D023E4}" name="Pago realizado en especie (S/N)" dataDxfId="47"/>
    <tableColumn id="8" xr3:uid="{A773D8BD-C33D-417F-8B52-0168D9E80008}" name="Volumen en especie (si corresponde)" dataDxfId="46"/>
    <tableColumn id="9" xr3:uid="{BED2E64F-7F4B-4636-8EC9-DCC71768D73F}" name="Unidad (si corresponde)" dataDxfId="45"/>
    <tableColumn id="10" xr3:uid="{A6754352-A303-4E88-808C-7F5939247080}" name="Comentarios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caceda@bdo.com.pe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stadisticas.bcrp.gob.pe/estadisticas/series/mensuales/tipo-de-cambio-fin-de-periodo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hyperlink" Target="https://www.transparencia.gob.p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9" Type="http://schemas.openxmlformats.org/officeDocument/2006/relationships/hyperlink" Target="http://www.petroperu.com.pe/" TargetMode="External"/><Relationship Id="rId21" Type="http://schemas.openxmlformats.org/officeDocument/2006/relationships/hyperlink" Target="https://eiti.org/es/documento/el-estandar-eiti-2019" TargetMode="External"/><Relationship Id="rId34" Type="http://schemas.openxmlformats.org/officeDocument/2006/relationships/hyperlink" Target="http://www.minem.gob.pe/" TargetMode="External"/><Relationship Id="rId42" Type="http://schemas.openxmlformats.org/officeDocument/2006/relationships/hyperlink" Target="http://www.oefa.gob.oe/" TargetMode="External"/><Relationship Id="rId47" Type="http://schemas.openxmlformats.org/officeDocument/2006/relationships/hyperlink" Target="http://www.mef.gob.pe/" TargetMode="External"/><Relationship Id="rId50" Type="http://schemas.openxmlformats.org/officeDocument/2006/relationships/hyperlink" Target="http://www.petroperu.com.pe/" TargetMode="External"/><Relationship Id="rId7" Type="http://schemas.openxmlformats.org/officeDocument/2006/relationships/hyperlink" Target="https://eiti.org/es/documento/el-estandar-eiti-2019" TargetMode="Externa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://www.gob.pe/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hyperlink" Target="http://www.gob.pe/" TargetMode="External"/><Relationship Id="rId37" Type="http://schemas.openxmlformats.org/officeDocument/2006/relationships/hyperlink" Target="http://www.minem.gob.pe/" TargetMode="External"/><Relationship Id="rId40" Type="http://schemas.openxmlformats.org/officeDocument/2006/relationships/hyperlink" Target="http://www.oefa.gob.oe/" TargetMode="External"/><Relationship Id="rId45" Type="http://schemas.openxmlformats.org/officeDocument/2006/relationships/hyperlink" Target="http://www.mef.gob.pe/" TargetMode="External"/><Relationship Id="rId53" Type="http://schemas.openxmlformats.org/officeDocument/2006/relationships/hyperlink" Target="http://www.petroperu.com.pe/" TargetMode="External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www.gob.pe/" TargetMode="External"/><Relationship Id="rId44" Type="http://schemas.openxmlformats.org/officeDocument/2006/relationships/hyperlink" Target="http://www.minem.gob.pe/" TargetMode="External"/><Relationship Id="rId52" Type="http://schemas.openxmlformats.org/officeDocument/2006/relationships/hyperlink" Target="http://www.petroperu.com.pe/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://www.gob.pe/" TargetMode="External"/><Relationship Id="rId35" Type="http://schemas.openxmlformats.org/officeDocument/2006/relationships/hyperlink" Target="http://www.perupetro.com.pe/" TargetMode="External"/><Relationship Id="rId43" Type="http://schemas.openxmlformats.org/officeDocument/2006/relationships/hyperlink" Target="http://www.minem.gob.pe/" TargetMode="External"/><Relationship Id="rId48" Type="http://schemas.openxmlformats.org/officeDocument/2006/relationships/hyperlink" Target="http://www.petroperu.com.pe/" TargetMode="External"/><Relationship Id="rId8" Type="http://schemas.openxmlformats.org/officeDocument/2006/relationships/hyperlink" Target="https://eiti.org/es/documento/el-estandar-eiti-2019" TargetMode="External"/><Relationship Id="rId51" Type="http://schemas.openxmlformats.org/officeDocument/2006/relationships/hyperlink" Target="http://www.petroperu.com.pe/" TargetMode="External"/><Relationship Id="rId3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://www.ingemmet.gob.pe/" TargetMode="External"/><Relationship Id="rId38" Type="http://schemas.openxmlformats.org/officeDocument/2006/relationships/hyperlink" Target="http://www.perupetro.com.pe/" TargetMode="External"/><Relationship Id="rId46" Type="http://schemas.openxmlformats.org/officeDocument/2006/relationships/hyperlink" Target="http://www.mef.gob.pe/" TargetMode="External"/><Relationship Id="rId20" Type="http://schemas.openxmlformats.org/officeDocument/2006/relationships/hyperlink" Target="https://eiti.org/es/documento/el-estandar-eiti-2019" TargetMode="External"/><Relationship Id="rId41" Type="http://schemas.openxmlformats.org/officeDocument/2006/relationships/hyperlink" Target="http://www.oefa.gob.oe/" TargetMode="External"/><Relationship Id="rId54" Type="http://schemas.openxmlformats.org/officeDocument/2006/relationships/printerSettings" Target="../printerSettings/printerSettings3.bin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36" Type="http://schemas.openxmlformats.org/officeDocument/2006/relationships/hyperlink" Target="http://www.minem.gob.pe/" TargetMode="External"/><Relationship Id="rId49" Type="http://schemas.openxmlformats.org/officeDocument/2006/relationships/hyperlink" Target="http://www.petroperu.com.pe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udbayminerals.com/" TargetMode="External"/><Relationship Id="rId18" Type="http://schemas.openxmlformats.org/officeDocument/2006/relationships/hyperlink" Target="http://www.yanacocha.com.pe/" TargetMode="External"/><Relationship Id="rId26" Type="http://schemas.openxmlformats.org/officeDocument/2006/relationships/hyperlink" Target="http://www.tecpetrol.com/" TargetMode="External"/><Relationship Id="rId3" Type="http://schemas.openxmlformats.org/officeDocument/2006/relationships/hyperlink" Target="https://eiti.org/es/documento/plantilla-datos-resumidos-eiti" TargetMode="External"/><Relationship Id="rId21" Type="http://schemas.openxmlformats.org/officeDocument/2006/relationships/hyperlink" Target="http://www.repsolypf.com/" TargetMode="External"/><Relationship Id="rId34" Type="http://schemas.openxmlformats.org/officeDocument/2006/relationships/table" Target="../tables/table2.xml"/><Relationship Id="rId7" Type="http://schemas.openxmlformats.org/officeDocument/2006/relationships/hyperlink" Target="http://www.miskimayo.com/" TargetMode="External"/><Relationship Id="rId12" Type="http://schemas.openxmlformats.org/officeDocument/2006/relationships/hyperlink" Target="http://www.gmp.com.pe/" TargetMode="External"/><Relationship Id="rId17" Type="http://schemas.openxmlformats.org/officeDocument/2006/relationships/hyperlink" Target="http://www.lasbambas.com/" TargetMode="External"/><Relationship Id="rId25" Type="http://schemas.openxmlformats.org/officeDocument/2006/relationships/hyperlink" Target="http://www.elbrocal.com.pe/" TargetMode="External"/><Relationship Id="rId33" Type="http://schemas.openxmlformats.org/officeDocument/2006/relationships/table" Target="../tables/table1.xml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://www.colquisiri.com.pe/" TargetMode="External"/><Relationship Id="rId20" Type="http://schemas.openxmlformats.org/officeDocument/2006/relationships/hyperlink" Target="http://www.petroperu.com.pe/" TargetMode="External"/><Relationship Id="rId29" Type="http://schemas.openxmlformats.org/officeDocument/2006/relationships/hyperlink" Target="http://www.sapet.com.pe/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://www.angloamerican.com/" TargetMode="External"/><Relationship Id="rId11" Type="http://schemas.openxmlformats.org/officeDocument/2006/relationships/hyperlink" Target="http://www.glencore.com/" TargetMode="External"/><Relationship Id="rId24" Type="http://schemas.openxmlformats.org/officeDocument/2006/relationships/hyperlink" Target="http://www.mineracorona.com.pe/" TargetMode="External"/><Relationship Id="rId32" Type="http://schemas.openxmlformats.org/officeDocument/2006/relationships/printerSettings" Target="../printerSettings/printerSettings4.bin"/><Relationship Id="rId5" Type="http://schemas.openxmlformats.org/officeDocument/2006/relationships/hyperlink" Target="http://www.angloamerican.com/" TargetMode="External"/><Relationship Id="rId15" Type="http://schemas.openxmlformats.org/officeDocument/2006/relationships/hyperlink" Target="http://www.chinalco.com.pe/" TargetMode="External"/><Relationship Id="rId23" Type="http://schemas.openxmlformats.org/officeDocument/2006/relationships/hyperlink" Target="http://www.cerroverde.pe/" TargetMode="External"/><Relationship Id="rId28" Type="http://schemas.openxmlformats.org/officeDocument/2006/relationships/hyperlink" Target="http://www.antamina.com/" TargetMode="External"/><Relationship Id="rId10" Type="http://schemas.openxmlformats.org/officeDocument/2006/relationships/hyperlink" Target="http://www.poderosa.com.pe/" TargetMode="External"/><Relationship Id="rId19" Type="http://schemas.openxmlformats.org/officeDocument/2006/relationships/hyperlink" Target="http://www.minsur.com/" TargetMode="External"/><Relationship Id="rId31" Type="http://schemas.openxmlformats.org/officeDocument/2006/relationships/hyperlink" Target="http://www.tecpetrol.com/" TargetMode="External"/><Relationship Id="rId4" Type="http://schemas.openxmlformats.org/officeDocument/2006/relationships/hyperlink" Target="http://www.bpzenergy.com/" TargetMode="External"/><Relationship Id="rId9" Type="http://schemas.openxmlformats.org/officeDocument/2006/relationships/hyperlink" Target="http://www.hocplc.com/" TargetMode="External"/><Relationship Id="rId14" Type="http://schemas.openxmlformats.org/officeDocument/2006/relationships/hyperlink" Target="http://www.barrick.com/" TargetMode="External"/><Relationship Id="rId22" Type="http://schemas.openxmlformats.org/officeDocument/2006/relationships/hyperlink" Target="http://www.shougang.com.pe/" TargetMode="External"/><Relationship Id="rId27" Type="http://schemas.openxmlformats.org/officeDocument/2006/relationships/hyperlink" Target="http://www.volcan.com.pe/" TargetMode="External"/><Relationship Id="rId30" Type="http://schemas.openxmlformats.org/officeDocument/2006/relationships/hyperlink" Target="http://www.southernperu.com/" TargetMode="External"/><Relationship Id="rId35" Type="http://schemas.openxmlformats.org/officeDocument/2006/relationships/table" Target="../tables/table3.xml"/><Relationship Id="rId8" Type="http://schemas.openxmlformats.org/officeDocument/2006/relationships/hyperlink" Target="http://www.buenaventura.com.pe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topLeftCell="A29" zoomScale="85" zoomScaleNormal="85" workbookViewId="0">
      <selection activeCell="K43" sqref="K43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42578125" style="17" customWidth="1"/>
    <col min="4" max="4" width="2.85546875" style="17" customWidth="1"/>
    <col min="5" max="5" width="56.140625" style="17" customWidth="1"/>
    <col min="6" max="6" width="2.85546875" style="17" customWidth="1"/>
    <col min="7" max="7" width="50.42578125" style="17" customWidth="1"/>
    <col min="8" max="16384" width="4" style="17"/>
  </cols>
  <sheetData>
    <row r="1" spans="2:7" ht="15.75" customHeight="1">
      <c r="B1" s="216"/>
      <c r="C1" s="18"/>
      <c r="D1" s="216"/>
      <c r="E1" s="216"/>
      <c r="F1" s="216"/>
      <c r="G1" s="216"/>
    </row>
    <row r="2" spans="2:7" ht="15">
      <c r="B2" s="216"/>
      <c r="C2" s="216"/>
      <c r="D2" s="216"/>
      <c r="E2" s="216"/>
      <c r="F2" s="216"/>
      <c r="G2" s="216"/>
    </row>
    <row r="3" spans="2:7" ht="15">
      <c r="B3" s="216"/>
      <c r="C3" s="216"/>
      <c r="D3" s="216"/>
      <c r="E3" s="228"/>
      <c r="F3" s="216"/>
      <c r="G3" s="228"/>
    </row>
    <row r="4" spans="2:7" ht="15">
      <c r="B4" s="216"/>
      <c r="C4" s="216"/>
      <c r="D4" s="216"/>
      <c r="E4" s="228" t="s">
        <v>0</v>
      </c>
      <c r="F4" s="216"/>
      <c r="G4" s="229" t="s">
        <v>1</v>
      </c>
    </row>
    <row r="5" spans="2:7" ht="15">
      <c r="B5" s="216"/>
      <c r="C5" s="216"/>
      <c r="D5" s="216"/>
      <c r="E5" s="216"/>
      <c r="F5" s="216"/>
      <c r="G5" s="216"/>
    </row>
    <row r="6" spans="2:7" ht="3.75" customHeight="1">
      <c r="B6" s="216"/>
      <c r="C6" s="216"/>
      <c r="D6" s="216"/>
      <c r="E6" s="216"/>
      <c r="F6" s="216"/>
      <c r="G6" s="216"/>
    </row>
    <row r="7" spans="2:7" ht="3.75" customHeight="1">
      <c r="B7" s="216"/>
      <c r="C7" s="216"/>
      <c r="D7" s="216"/>
      <c r="E7" s="216"/>
      <c r="F7" s="216"/>
      <c r="G7" s="216"/>
    </row>
    <row r="8" spans="2:7" ht="15">
      <c r="B8" s="216"/>
      <c r="C8" s="216"/>
      <c r="D8" s="216"/>
      <c r="E8" s="216"/>
      <c r="F8" s="216"/>
      <c r="G8" s="216"/>
    </row>
    <row r="9" spans="2:7" ht="15">
      <c r="B9" s="216"/>
      <c r="C9" s="35"/>
      <c r="D9" s="36"/>
      <c r="E9" s="36"/>
      <c r="F9" s="230"/>
      <c r="G9" s="230"/>
    </row>
    <row r="10" spans="2:7">
      <c r="B10" s="216"/>
      <c r="C10" s="196" t="s">
        <v>2</v>
      </c>
      <c r="D10" s="231"/>
      <c r="E10" s="231"/>
      <c r="F10" s="230"/>
      <c r="G10" s="230"/>
    </row>
    <row r="11" spans="2:7" ht="15">
      <c r="B11" s="216"/>
      <c r="C11" s="37" t="s">
        <v>3</v>
      </c>
      <c r="D11" s="38"/>
      <c r="E11" s="38"/>
      <c r="F11" s="230"/>
      <c r="G11" s="230"/>
    </row>
    <row r="12" spans="2:7" ht="15">
      <c r="B12" s="216"/>
      <c r="C12" s="35"/>
      <c r="D12" s="36"/>
      <c r="E12" s="36"/>
      <c r="F12" s="230"/>
      <c r="G12" s="230"/>
    </row>
    <row r="13" spans="2:7" ht="15">
      <c r="B13" s="216"/>
      <c r="C13" s="39" t="s">
        <v>4</v>
      </c>
      <c r="D13" s="36"/>
      <c r="E13" s="36"/>
      <c r="F13" s="230"/>
      <c r="G13" s="230"/>
    </row>
    <row r="14" spans="2:7" ht="15" customHeight="1">
      <c r="B14" s="216"/>
      <c r="C14" s="265" t="s">
        <v>5</v>
      </c>
      <c r="D14" s="265"/>
      <c r="E14" s="265"/>
      <c r="F14" s="230"/>
      <c r="G14" s="230"/>
    </row>
    <row r="15" spans="2:7" ht="15">
      <c r="B15" s="216"/>
      <c r="C15" s="40"/>
      <c r="D15" s="40"/>
      <c r="E15" s="40"/>
      <c r="F15" s="230"/>
      <c r="G15" s="230"/>
    </row>
    <row r="16" spans="2:7" ht="15">
      <c r="B16" s="216"/>
      <c r="C16" s="41" t="s">
        <v>6</v>
      </c>
      <c r="D16" s="42"/>
      <c r="E16" s="42"/>
      <c r="F16" s="230"/>
      <c r="G16" s="230"/>
    </row>
    <row r="17" spans="2:7" ht="15">
      <c r="B17" s="216"/>
      <c r="C17" s="43" t="s">
        <v>7</v>
      </c>
      <c r="D17" s="42"/>
      <c r="E17" s="42"/>
      <c r="F17" s="230"/>
      <c r="G17" s="230"/>
    </row>
    <row r="18" spans="2:7" ht="15">
      <c r="B18" s="216"/>
      <c r="C18" s="43" t="s">
        <v>8</v>
      </c>
      <c r="D18" s="42"/>
      <c r="E18" s="42"/>
      <c r="F18" s="230"/>
      <c r="G18" s="230"/>
    </row>
    <row r="19" spans="2:7" ht="15">
      <c r="B19" s="216"/>
      <c r="C19" s="266" t="s">
        <v>9</v>
      </c>
      <c r="D19" s="266"/>
      <c r="E19" s="266"/>
      <c r="F19" s="230"/>
      <c r="G19" s="230"/>
    </row>
    <row r="20" spans="2:7" ht="32.25" customHeight="1">
      <c r="B20" s="216"/>
      <c r="C20" s="264" t="s">
        <v>10</v>
      </c>
      <c r="D20" s="264"/>
      <c r="E20" s="264"/>
      <c r="F20" s="230"/>
      <c r="G20" s="230"/>
    </row>
    <row r="21" spans="2:7" ht="15">
      <c r="B21" s="216"/>
      <c r="C21" s="42"/>
      <c r="D21" s="42"/>
      <c r="E21" s="42"/>
      <c r="F21" s="230"/>
      <c r="G21" s="230"/>
    </row>
    <row r="22" spans="2:7" ht="15">
      <c r="B22" s="216"/>
      <c r="C22" s="41" t="s">
        <v>11</v>
      </c>
      <c r="D22" s="43"/>
      <c r="E22" s="43"/>
      <c r="F22" s="230"/>
      <c r="G22" s="230"/>
    </row>
    <row r="23" spans="2:7" ht="15">
      <c r="B23" s="216"/>
      <c r="C23" s="43"/>
      <c r="D23" s="43"/>
      <c r="E23" s="43"/>
      <c r="F23" s="230"/>
      <c r="G23" s="230"/>
    </row>
    <row r="24" spans="2:7" ht="15">
      <c r="B24" s="216"/>
      <c r="C24" s="44"/>
      <c r="D24" s="231"/>
      <c r="E24" s="231"/>
      <c r="F24" s="230"/>
      <c r="G24" s="230"/>
    </row>
    <row r="25" spans="2:7" ht="15">
      <c r="B25" s="216"/>
      <c r="C25" s="45" t="s">
        <v>12</v>
      </c>
      <c r="D25" s="231"/>
      <c r="E25" s="231"/>
      <c r="F25" s="230"/>
      <c r="G25" s="230"/>
    </row>
    <row r="26" spans="2:7" ht="15">
      <c r="B26" s="216"/>
      <c r="C26" s="46"/>
      <c r="D26" s="231"/>
      <c r="E26" s="231"/>
      <c r="F26" s="230"/>
      <c r="G26" s="230"/>
    </row>
    <row r="27" spans="2:7" ht="15">
      <c r="B27" s="216"/>
      <c r="C27" s="47" t="s">
        <v>13</v>
      </c>
      <c r="D27" s="231"/>
      <c r="E27" s="231"/>
      <c r="F27" s="230"/>
      <c r="G27" s="230"/>
    </row>
    <row r="28" spans="2:7" ht="15">
      <c r="B28" s="216"/>
      <c r="C28" s="47" t="s">
        <v>14</v>
      </c>
      <c r="D28" s="231"/>
      <c r="E28" s="231"/>
      <c r="F28" s="230"/>
      <c r="G28" s="230"/>
    </row>
    <row r="29" spans="2:7" ht="15">
      <c r="B29" s="216"/>
      <c r="C29" s="47" t="s">
        <v>15</v>
      </c>
      <c r="D29" s="231"/>
      <c r="E29" s="231"/>
      <c r="F29" s="230"/>
      <c r="G29" s="230"/>
    </row>
    <row r="30" spans="2:7" ht="15">
      <c r="B30" s="216"/>
      <c r="C30" s="47" t="s">
        <v>16</v>
      </c>
      <c r="D30" s="231"/>
      <c r="E30" s="231"/>
      <c r="F30" s="230"/>
      <c r="G30" s="230"/>
    </row>
    <row r="31" spans="2:7" ht="15">
      <c r="B31" s="216"/>
      <c r="C31" s="47" t="s">
        <v>17</v>
      </c>
      <c r="D31" s="231"/>
      <c r="E31" s="231"/>
      <c r="F31" s="230"/>
      <c r="G31" s="230"/>
    </row>
    <row r="32" spans="2:7" ht="15">
      <c r="B32" s="216"/>
      <c r="C32" s="44"/>
      <c r="D32" s="44"/>
      <c r="E32" s="44"/>
      <c r="F32" s="230"/>
      <c r="G32" s="230"/>
    </row>
    <row r="33" spans="2:7" ht="15">
      <c r="B33" s="216"/>
      <c r="C33" s="260" t="s">
        <v>18</v>
      </c>
      <c r="D33" s="260"/>
      <c r="E33" s="260"/>
      <c r="F33" s="260"/>
      <c r="G33" s="260"/>
    </row>
    <row r="34" spans="2:7" s="19" customFormat="1" ht="15">
      <c r="B34" s="232"/>
      <c r="C34" s="20"/>
      <c r="D34" s="20"/>
      <c r="E34" s="21"/>
      <c r="F34" s="232"/>
      <c r="G34" s="232"/>
    </row>
    <row r="35" spans="2:7" ht="30">
      <c r="B35" s="216"/>
      <c r="C35" s="48" t="s">
        <v>19</v>
      </c>
      <c r="D35" s="216"/>
      <c r="E35" s="191" t="s">
        <v>20</v>
      </c>
      <c r="F35" s="216"/>
      <c r="G35" s="22" t="s">
        <v>21</v>
      </c>
    </row>
    <row r="36" spans="2:7" s="19" customFormat="1" ht="15">
      <c r="B36" s="232"/>
      <c r="C36" s="23"/>
      <c r="D36" s="232"/>
      <c r="E36" s="23"/>
      <c r="F36" s="232"/>
      <c r="G36" s="23"/>
    </row>
    <row r="37" spans="2:7" ht="15">
      <c r="B37" s="216"/>
      <c r="C37" s="41" t="s">
        <v>22</v>
      </c>
      <c r="D37" s="44"/>
      <c r="E37" s="49"/>
      <c r="F37" s="230"/>
      <c r="G37" s="230"/>
    </row>
    <row r="38" spans="2:7" ht="15">
      <c r="B38" s="216"/>
      <c r="C38" s="24"/>
      <c r="D38" s="24"/>
      <c r="E38" s="25"/>
      <c r="F38" s="216"/>
      <c r="G38" s="216"/>
    </row>
    <row r="40" spans="2:7" ht="15.75" customHeight="1">
      <c r="B40" s="216"/>
      <c r="C40" s="50" t="s">
        <v>23</v>
      </c>
      <c r="D40" s="26"/>
      <c r="E40" s="53" t="s">
        <v>24</v>
      </c>
      <c r="F40" s="54"/>
      <c r="G40" s="55"/>
    </row>
    <row r="41" spans="2:7" ht="43.5" customHeight="1">
      <c r="B41" s="216"/>
      <c r="C41" s="51" t="s">
        <v>25</v>
      </c>
      <c r="D41" s="26"/>
      <c r="E41" s="56" t="s">
        <v>26</v>
      </c>
      <c r="F41" s="194"/>
      <c r="G41" s="57"/>
    </row>
    <row r="42" spans="2:7" ht="31.5" customHeight="1">
      <c r="B42" s="216"/>
      <c r="C42" s="51" t="s">
        <v>27</v>
      </c>
      <c r="D42" s="26"/>
      <c r="E42" s="58" t="s">
        <v>28</v>
      </c>
      <c r="F42" s="194"/>
      <c r="G42" s="57"/>
    </row>
    <row r="43" spans="2:7" ht="24" customHeight="1">
      <c r="B43" s="216"/>
      <c r="C43" s="51" t="s">
        <v>29</v>
      </c>
      <c r="D43" s="26"/>
      <c r="E43" s="56" t="s">
        <v>30</v>
      </c>
      <c r="F43" s="194"/>
      <c r="G43" s="57"/>
    </row>
    <row r="44" spans="2:7" ht="48" customHeight="1">
      <c r="B44" s="216"/>
      <c r="C44" s="52" t="s">
        <v>31</v>
      </c>
      <c r="D44" s="26"/>
      <c r="E44" s="59" t="s">
        <v>32</v>
      </c>
      <c r="F44" s="60"/>
      <c r="G44" s="61"/>
    </row>
    <row r="45" spans="2:7" ht="12" customHeight="1" thickBot="1">
      <c r="B45" s="216"/>
      <c r="C45" s="216"/>
      <c r="D45" s="216"/>
      <c r="E45" s="216"/>
      <c r="F45" s="216"/>
      <c r="G45" s="216"/>
    </row>
    <row r="46" spans="2:7" ht="15.6" thickBot="1">
      <c r="B46" s="216"/>
      <c r="C46" s="261" t="s">
        <v>33</v>
      </c>
      <c r="D46" s="262"/>
      <c r="E46" s="262"/>
      <c r="F46" s="262"/>
      <c r="G46" s="263"/>
    </row>
    <row r="47" spans="2:7" ht="15.6" thickBot="1">
      <c r="B47" s="216"/>
      <c r="C47" s="261" t="s">
        <v>34</v>
      </c>
      <c r="D47" s="262"/>
      <c r="E47" s="262"/>
      <c r="F47" s="262"/>
      <c r="G47" s="263"/>
    </row>
    <row r="48" spans="2:7" ht="15.6" thickBot="1">
      <c r="B48" s="216"/>
      <c r="C48" s="24"/>
      <c r="D48" s="24"/>
      <c r="E48" s="24"/>
      <c r="F48" s="24"/>
      <c r="G48" s="216"/>
    </row>
    <row r="49" spans="2:7" ht="15">
      <c r="B49" s="216"/>
      <c r="C49" s="193" t="s">
        <v>35</v>
      </c>
      <c r="D49" s="27"/>
      <c r="E49" s="28"/>
      <c r="F49" s="27"/>
      <c r="G49" s="27"/>
    </row>
    <row r="50" spans="2:7" ht="15" customHeight="1">
      <c r="B50" s="216"/>
      <c r="C50" s="259" t="s">
        <v>36</v>
      </c>
      <c r="D50" s="259"/>
      <c r="E50" s="259"/>
      <c r="F50" s="259"/>
      <c r="G50" s="259"/>
    </row>
    <row r="51" spans="2:7" ht="15">
      <c r="B51" s="29" t="s">
        <v>37</v>
      </c>
      <c r="C51" s="192" t="s">
        <v>38</v>
      </c>
      <c r="D51" s="29"/>
      <c r="E51" s="30"/>
      <c r="F51" s="29"/>
      <c r="G51" s="31"/>
    </row>
    <row r="52" spans="2:7" ht="15">
      <c r="B52" s="216"/>
      <c r="C52" s="216"/>
      <c r="D52" s="216"/>
      <c r="E52" s="216"/>
      <c r="F52" s="216"/>
      <c r="G52" s="216"/>
    </row>
    <row r="53" spans="2:7" ht="15">
      <c r="B53" s="216"/>
      <c r="C53" s="216"/>
      <c r="D53" s="216"/>
      <c r="E53" s="216"/>
      <c r="F53" s="216"/>
      <c r="G53" s="216"/>
    </row>
    <row r="54" spans="2:7" ht="15">
      <c r="B54" s="216"/>
      <c r="C54" s="216"/>
      <c r="D54" s="216"/>
      <c r="E54" s="216"/>
      <c r="F54" s="216"/>
      <c r="G54" s="216"/>
    </row>
    <row r="55" spans="2:7" ht="15">
      <c r="B55" s="216"/>
      <c r="C55" s="216"/>
      <c r="D55" s="216"/>
      <c r="E55" s="216"/>
      <c r="F55" s="216"/>
      <c r="G55" s="216"/>
    </row>
    <row r="56" spans="2:7" ht="15">
      <c r="B56" s="216"/>
      <c r="C56" s="216"/>
      <c r="D56" s="216"/>
      <c r="E56" s="216"/>
      <c r="F56" s="216"/>
      <c r="G56" s="216"/>
    </row>
    <row r="57" spans="2:7" ht="15">
      <c r="B57" s="216"/>
      <c r="C57" s="216"/>
      <c r="D57" s="216"/>
      <c r="E57" s="216"/>
      <c r="F57" s="216"/>
      <c r="G57" s="216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9CAED772-5693-4F11-946B-BF3C0AB9D21C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CFC7B6E-3E5D-41BA-AAED-1E7AB33DBBBD}">
      <formula1>10000</formula1>
      <formula2>50000</formula2>
    </dataValidation>
  </dataValidations>
  <hyperlinks>
    <hyperlink ref="C33:D33" r:id="rId1" display="The International Secretariat can provide advice and support on request. Please contact " xr:uid="{0296C1C5-C2F5-472B-8022-3DC0B070763E}"/>
    <hyperlink ref="C20:E20" r:id="rId2" display="The data will be used to populate the global EITI data repository, available on the international EITI website: https://eiti.org/data" xr:uid="{D10FF49A-7DF0-4A62-9F80-6D5FBA254653}"/>
    <hyperlink ref="C19:E19" r:id="rId3" display="3. This Data sheet should be submitted alongside the EITI Report. Send it to the International Secretariat: data@eiti.org " xr:uid="{E61C9B60-49DE-480E-8138-0AAE793A02B9}"/>
    <hyperlink ref="C46:G46" r:id="rId4" display="Puede acceder a la versión más reciente de las plantillas de datos resumidos en https://eiti.org/es/documento/plantilla-datos-resumidos-del-eiti" xr:uid="{3E771D73-81CD-4050-90CD-8BA7A7A80C27}"/>
    <hyperlink ref="C47:G47" r:id="rId5" display="Give us your feedback or report a conflict in the data! Write to us at  data@eiti.org" xr:uid="{0C3129FC-2BD4-4524-9ACD-DEC20336B1D7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zoomScale="94" zoomScaleNormal="94" workbookViewId="0">
      <selection activeCell="G44" sqref="G44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85546875" style="7" customWidth="1"/>
    <col min="5" max="5" width="45.7109375" style="7" customWidth="1"/>
    <col min="6" max="6" width="2.85546875" style="7" customWidth="1"/>
    <col min="7" max="7" width="40.140625" style="7" bestFit="1" customWidth="1"/>
    <col min="8" max="16384" width="4" style="7"/>
  </cols>
  <sheetData>
    <row r="1" spans="1:7" ht="16.149999999999999"/>
    <row r="2" spans="1:7" ht="16.149999999999999">
      <c r="C2" s="270" t="s">
        <v>39</v>
      </c>
      <c r="D2" s="270"/>
      <c r="E2" s="270"/>
      <c r="F2" s="270"/>
      <c r="G2" s="270"/>
    </row>
    <row r="3" spans="1:7" s="171" customFormat="1">
      <c r="C3" s="271" t="s">
        <v>40</v>
      </c>
      <c r="D3" s="271"/>
      <c r="E3" s="271"/>
      <c r="F3" s="271"/>
      <c r="G3" s="271"/>
    </row>
    <row r="4" spans="1:7" ht="12.75" customHeight="1">
      <c r="C4" s="272" t="s">
        <v>41</v>
      </c>
      <c r="D4" s="272"/>
      <c r="E4" s="272"/>
      <c r="F4" s="272"/>
      <c r="G4" s="272"/>
    </row>
    <row r="5" spans="1:7" ht="12.75" customHeight="1">
      <c r="C5" s="273" t="s">
        <v>42</v>
      </c>
      <c r="D5" s="273"/>
      <c r="E5" s="273"/>
      <c r="F5" s="273"/>
      <c r="G5" s="273"/>
    </row>
    <row r="6" spans="1:7" ht="12.75" customHeight="1">
      <c r="C6" s="273" t="s">
        <v>43</v>
      </c>
      <c r="D6" s="273"/>
      <c r="E6" s="273"/>
      <c r="F6" s="273"/>
      <c r="G6" s="273"/>
    </row>
    <row r="7" spans="1:7" ht="12.75" customHeight="1">
      <c r="C7" s="277" t="s">
        <v>44</v>
      </c>
      <c r="D7" s="277"/>
      <c r="E7" s="277"/>
      <c r="F7" s="277"/>
      <c r="G7" s="277"/>
    </row>
    <row r="8" spans="1:7" ht="16.149999999999999">
      <c r="C8" s="216"/>
      <c r="D8" s="62"/>
      <c r="E8" s="62"/>
      <c r="F8" s="216"/>
      <c r="G8" s="216"/>
    </row>
    <row r="9" spans="1:7" ht="30">
      <c r="C9" s="48" t="s">
        <v>45</v>
      </c>
      <c r="D9" s="232"/>
      <c r="E9" s="191" t="s">
        <v>46</v>
      </c>
      <c r="F9" s="232"/>
      <c r="G9" s="200" t="s">
        <v>21</v>
      </c>
    </row>
    <row r="10" spans="1:7" ht="16.149999999999999">
      <c r="C10" s="216"/>
      <c r="D10" s="62"/>
      <c r="E10" s="62"/>
      <c r="F10" s="216"/>
      <c r="G10" s="216"/>
    </row>
    <row r="11" spans="1:7" s="171" customFormat="1">
      <c r="B11" s="173"/>
      <c r="C11" s="181" t="s">
        <v>47</v>
      </c>
      <c r="E11" s="172"/>
    </row>
    <row r="12" spans="1:7" ht="19.149999999999999" thickBot="1">
      <c r="A12" s="13"/>
      <c r="B12" s="13"/>
      <c r="C12" s="182" t="s">
        <v>48</v>
      </c>
      <c r="D12" s="183"/>
      <c r="E12" s="184" t="s">
        <v>49</v>
      </c>
      <c r="F12" s="183"/>
      <c r="G12" s="185" t="s">
        <v>50</v>
      </c>
    </row>
    <row r="13" spans="1:7" ht="16.899999999999999" thickBot="1">
      <c r="B13" s="14"/>
      <c r="C13" s="63" t="s">
        <v>51</v>
      </c>
      <c r="D13" s="233"/>
      <c r="E13" s="64"/>
      <c r="F13" s="233"/>
      <c r="G13" s="64"/>
    </row>
    <row r="14" spans="1:7" ht="16.149999999999999">
      <c r="A14" s="9"/>
      <c r="B14" s="9" t="s">
        <v>37</v>
      </c>
      <c r="C14" s="65" t="s">
        <v>52</v>
      </c>
      <c r="D14" s="29"/>
      <c r="E14" s="97" t="s">
        <v>53</v>
      </c>
      <c r="F14" s="29"/>
      <c r="G14" s="66"/>
    </row>
    <row r="15" spans="1:7" ht="16.149999999999999">
      <c r="A15" s="9"/>
      <c r="B15" s="9" t="s">
        <v>37</v>
      </c>
      <c r="C15" s="65" t="s">
        <v>54</v>
      </c>
      <c r="D15" s="29"/>
      <c r="E15" s="68" t="str">
        <f>IFERROR(VLOOKUP($E$14,Table1_Country_codes_and_currencies[],3,FALSE),"")</f>
        <v>PER</v>
      </c>
      <c r="F15" s="29"/>
      <c r="G15" s="66"/>
    </row>
    <row r="16" spans="1:7" ht="16.149999999999999">
      <c r="B16" s="9" t="s">
        <v>37</v>
      </c>
      <c r="C16" s="65" t="s">
        <v>55</v>
      </c>
      <c r="D16" s="29"/>
      <c r="E16" s="68" t="str">
        <f>IFERROR(VLOOKUP($E$14,Table1_Country_codes_and_currencies[],7,FALSE),"")</f>
        <v>Peruvian Sol</v>
      </c>
      <c r="F16" s="29"/>
      <c r="G16" s="66"/>
    </row>
    <row r="17" spans="1:7" ht="16.899999999999999" thickBot="1">
      <c r="B17" s="9" t="s">
        <v>37</v>
      </c>
      <c r="C17" s="72" t="s">
        <v>56</v>
      </c>
      <c r="D17" s="69"/>
      <c r="E17" s="70" t="str">
        <f>IFERROR(VLOOKUP($E$14,Table1_Country_codes_and_currencies[],5,FALSE),"")</f>
        <v>PEN</v>
      </c>
      <c r="F17" s="69"/>
      <c r="G17" s="71"/>
    </row>
    <row r="18" spans="1:7" ht="16.899999999999999" thickBot="1">
      <c r="B18" s="14"/>
      <c r="C18" s="63" t="s">
        <v>57</v>
      </c>
      <c r="D18" s="233"/>
      <c r="E18" s="64"/>
      <c r="F18" s="233"/>
      <c r="G18" s="64"/>
    </row>
    <row r="19" spans="1:7" ht="16.149999999999999">
      <c r="A19" s="9"/>
      <c r="B19" s="9" t="s">
        <v>58</v>
      </c>
      <c r="C19" s="65" t="s">
        <v>59</v>
      </c>
      <c r="D19" s="29"/>
      <c r="E19" s="99">
        <v>43101</v>
      </c>
      <c r="F19" s="29"/>
      <c r="G19" s="66"/>
    </row>
    <row r="20" spans="1:7" ht="16.899999999999999" thickBot="1">
      <c r="A20" s="9"/>
      <c r="B20" s="9" t="s">
        <v>58</v>
      </c>
      <c r="C20" s="72" t="s">
        <v>60</v>
      </c>
      <c r="D20" s="69"/>
      <c r="E20" s="99">
        <v>43465</v>
      </c>
      <c r="F20" s="69"/>
      <c r="G20" s="71" t="s">
        <v>61</v>
      </c>
    </row>
    <row r="21" spans="1:7" ht="16.899999999999999" thickBot="1">
      <c r="B21" s="14"/>
      <c r="C21" s="63" t="s">
        <v>62</v>
      </c>
      <c r="D21" s="233"/>
      <c r="E21" s="234"/>
      <c r="F21" s="233"/>
      <c r="G21" s="64"/>
    </row>
    <row r="22" spans="1:7" ht="16.149999999999999">
      <c r="B22" s="9" t="s">
        <v>63</v>
      </c>
      <c r="C22" s="73" t="s">
        <v>64</v>
      </c>
      <c r="D22" s="29"/>
      <c r="E22" s="97" t="s">
        <v>65</v>
      </c>
      <c r="F22" s="29"/>
      <c r="G22" s="66"/>
    </row>
    <row r="23" spans="1:7" ht="16.149999999999999">
      <c r="A23" s="9"/>
      <c r="B23" s="9" t="s">
        <v>63</v>
      </c>
      <c r="C23" s="65" t="s">
        <v>66</v>
      </c>
      <c r="D23" s="29"/>
      <c r="E23" s="98" t="s">
        <v>67</v>
      </c>
      <c r="F23" s="29"/>
      <c r="G23" s="66"/>
    </row>
    <row r="24" spans="1:7" ht="16.149999999999999">
      <c r="B24" s="9" t="s">
        <v>63</v>
      </c>
      <c r="C24" s="65" t="s">
        <v>68</v>
      </c>
      <c r="D24" s="29"/>
      <c r="E24" s="99">
        <v>44285</v>
      </c>
      <c r="F24" s="29"/>
      <c r="G24" s="66"/>
    </row>
    <row r="25" spans="1:7" ht="16.149999999999999">
      <c r="A25" s="9"/>
      <c r="B25" s="9" t="s">
        <v>63</v>
      </c>
      <c r="C25" s="65" t="s">
        <v>69</v>
      </c>
      <c r="D25" s="29"/>
      <c r="E25" s="100" t="s">
        <v>70</v>
      </c>
      <c r="F25" s="29"/>
      <c r="G25" s="66"/>
    </row>
    <row r="26" spans="1:7" ht="30">
      <c r="B26" s="9" t="s">
        <v>63</v>
      </c>
      <c r="C26" s="74" t="s">
        <v>71</v>
      </c>
      <c r="D26" s="75"/>
      <c r="E26" s="98" t="s">
        <v>65</v>
      </c>
      <c r="F26" s="75"/>
      <c r="G26" s="76"/>
    </row>
    <row r="27" spans="1:7" ht="16.149999999999999">
      <c r="B27" s="9" t="s">
        <v>63</v>
      </c>
      <c r="C27" s="65" t="s">
        <v>72</v>
      </c>
      <c r="D27" s="29"/>
      <c r="E27" s="99">
        <v>44285</v>
      </c>
      <c r="F27" s="29"/>
      <c r="G27" s="77"/>
    </row>
    <row r="28" spans="1:7" ht="16.149999999999999">
      <c r="A28" s="9"/>
      <c r="B28" s="9" t="s">
        <v>63</v>
      </c>
      <c r="C28" s="65" t="s">
        <v>73</v>
      </c>
      <c r="D28" s="29"/>
      <c r="E28" s="100" t="s">
        <v>70</v>
      </c>
      <c r="F28" s="29"/>
      <c r="G28" s="77"/>
    </row>
    <row r="29" spans="1:7" ht="16.149999999999999">
      <c r="B29" s="9" t="s">
        <v>63</v>
      </c>
      <c r="C29" s="74" t="s">
        <v>74</v>
      </c>
      <c r="D29" s="75"/>
      <c r="E29" s="98" t="s">
        <v>65</v>
      </c>
      <c r="F29" s="78"/>
      <c r="G29" s="79"/>
    </row>
    <row r="30" spans="1:7" ht="16.149999999999999">
      <c r="A30" s="9"/>
      <c r="B30" s="9" t="s">
        <v>63</v>
      </c>
      <c r="C30" s="65" t="s">
        <v>75</v>
      </c>
      <c r="D30" s="29"/>
      <c r="E30" s="99"/>
      <c r="F30" s="29"/>
      <c r="G30" s="66"/>
    </row>
    <row r="31" spans="1:7" ht="16.899999999999999" thickBot="1">
      <c r="A31" s="9"/>
      <c r="B31" s="9" t="s">
        <v>63</v>
      </c>
      <c r="C31" s="65" t="s">
        <v>76</v>
      </c>
      <c r="D31" s="80"/>
      <c r="E31" s="100" t="s">
        <v>70</v>
      </c>
      <c r="F31" s="69"/>
      <c r="G31" s="81"/>
    </row>
    <row r="32" spans="1:7" ht="15.95" customHeight="1" thickBot="1">
      <c r="C32" s="198" t="s">
        <v>77</v>
      </c>
      <c r="D32" s="235"/>
      <c r="E32" s="30"/>
      <c r="F32" s="236"/>
      <c r="G32" s="31"/>
    </row>
    <row r="33" spans="1:15" ht="16.149999999999999">
      <c r="A33" s="9"/>
      <c r="B33" s="11"/>
      <c r="C33" s="82" t="s">
        <v>78</v>
      </c>
      <c r="D33" s="29"/>
      <c r="E33" s="101" t="s">
        <v>79</v>
      </c>
      <c r="F33" s="216"/>
      <c r="G33" s="83"/>
    </row>
    <row r="34" spans="1:15" ht="16.899999999999999" thickBot="1">
      <c r="B34" s="9" t="s">
        <v>80</v>
      </c>
      <c r="C34" s="84" t="s">
        <v>81</v>
      </c>
      <c r="D34" s="69"/>
      <c r="E34" s="221" t="s">
        <v>82</v>
      </c>
      <c r="F34" s="233"/>
      <c r="G34" s="85"/>
    </row>
    <row r="35" spans="1:15" ht="18" customHeight="1" thickBot="1">
      <c r="A35" s="9"/>
      <c r="B35" s="9" t="s">
        <v>80</v>
      </c>
      <c r="C35" s="63" t="s">
        <v>83</v>
      </c>
      <c r="D35" s="233"/>
      <c r="E35" s="236"/>
      <c r="F35" s="233"/>
      <c r="G35" s="236"/>
    </row>
    <row r="36" spans="1:15" ht="15.75" customHeight="1">
      <c r="B36" s="9" t="s">
        <v>80</v>
      </c>
      <c r="C36" s="67" t="s">
        <v>84</v>
      </c>
      <c r="D36" s="29"/>
      <c r="E36" s="68"/>
      <c r="F36" s="29"/>
      <c r="G36" s="29"/>
    </row>
    <row r="37" spans="1:15" ht="16.5" customHeight="1">
      <c r="A37" s="9"/>
      <c r="B37" s="9" t="s">
        <v>80</v>
      </c>
      <c r="C37" s="86" t="s">
        <v>85</v>
      </c>
      <c r="D37" s="29"/>
      <c r="E37" s="98" t="s">
        <v>65</v>
      </c>
      <c r="F37" s="29"/>
      <c r="G37" s="77"/>
    </row>
    <row r="38" spans="1:15" ht="16.5" customHeight="1">
      <c r="A38" s="9"/>
      <c r="B38" s="9" t="s">
        <v>80</v>
      </c>
      <c r="C38" s="86" t="s">
        <v>86</v>
      </c>
      <c r="D38" s="29"/>
      <c r="E38" s="98" t="s">
        <v>65</v>
      </c>
      <c r="F38" s="29"/>
      <c r="G38" s="77"/>
    </row>
    <row r="39" spans="1:15" ht="15.75" customHeight="1">
      <c r="B39" s="9" t="s">
        <v>80</v>
      </c>
      <c r="C39" s="86" t="s">
        <v>87</v>
      </c>
      <c r="D39" s="29"/>
      <c r="E39" s="98" t="s">
        <v>65</v>
      </c>
      <c r="F39" s="29"/>
      <c r="G39" s="77"/>
    </row>
    <row r="40" spans="1:15" ht="18" customHeight="1">
      <c r="B40" s="9" t="s">
        <v>80</v>
      </c>
      <c r="C40" s="86" t="s">
        <v>88</v>
      </c>
      <c r="D40" s="29"/>
      <c r="E40" s="98" t="s">
        <v>89</v>
      </c>
      <c r="F40" s="29"/>
      <c r="G40" s="77"/>
    </row>
    <row r="41" spans="1:15" ht="16.149999999999999">
      <c r="B41" s="9" t="s">
        <v>80</v>
      </c>
      <c r="C41" s="87" t="s">
        <v>90</v>
      </c>
      <c r="D41" s="29"/>
      <c r="E41" s="98" t="s">
        <v>91</v>
      </c>
      <c r="F41" s="29"/>
      <c r="G41" s="77"/>
    </row>
    <row r="42" spans="1:15" ht="16.149999999999999">
      <c r="B42" s="9" t="s">
        <v>80</v>
      </c>
      <c r="C42" s="86" t="s">
        <v>92</v>
      </c>
      <c r="D42" s="29"/>
      <c r="E42" s="98">
        <v>9</v>
      </c>
      <c r="F42" s="29"/>
      <c r="G42" s="77"/>
    </row>
    <row r="43" spans="1:15" ht="16.149999999999999">
      <c r="B43" s="9" t="s">
        <v>80</v>
      </c>
      <c r="C43" s="86" t="s">
        <v>93</v>
      </c>
      <c r="D43" s="88"/>
      <c r="E43" s="98">
        <v>56</v>
      </c>
      <c r="F43" s="29"/>
      <c r="G43" s="89"/>
    </row>
    <row r="44" spans="1:15" ht="16.149999999999999">
      <c r="B44" s="9" t="s">
        <v>80</v>
      </c>
      <c r="C44" s="197" t="s">
        <v>94</v>
      </c>
      <c r="D44" s="29"/>
      <c r="E44" s="251" t="s">
        <v>95</v>
      </c>
      <c r="F44" s="75"/>
      <c r="G44" s="77"/>
    </row>
    <row r="45" spans="1:15" ht="16.149999999999999">
      <c r="B45" s="9" t="s">
        <v>80</v>
      </c>
      <c r="C45" s="90" t="s">
        <v>96</v>
      </c>
      <c r="D45" s="29"/>
      <c r="E45" s="102">
        <v>3.29</v>
      </c>
      <c r="F45" s="29"/>
      <c r="G45" s="77"/>
    </row>
    <row r="46" spans="1:15" ht="29.45" thickBot="1">
      <c r="B46" s="9" t="s">
        <v>80</v>
      </c>
      <c r="C46" s="180" t="s">
        <v>97</v>
      </c>
      <c r="D46" s="69"/>
      <c r="E46" s="218" t="s">
        <v>98</v>
      </c>
      <c r="F46" s="69"/>
      <c r="G46" s="108"/>
    </row>
    <row r="47" spans="1:15" s="13" customFormat="1" ht="16.899999999999999" thickBot="1">
      <c r="A47" s="7"/>
      <c r="B47" s="9" t="s">
        <v>80</v>
      </c>
      <c r="C47" s="199" t="s">
        <v>99</v>
      </c>
      <c r="D47" s="69"/>
      <c r="E47" s="179"/>
      <c r="F47" s="69"/>
      <c r="G47" s="108"/>
    </row>
    <row r="48" spans="1:15" ht="15.75" customHeight="1">
      <c r="B48" s="9" t="s">
        <v>80</v>
      </c>
      <c r="C48" s="86" t="s">
        <v>100</v>
      </c>
      <c r="D48" s="29"/>
      <c r="E48" s="98" t="s">
        <v>65</v>
      </c>
      <c r="F48" s="29"/>
      <c r="G48" s="77"/>
      <c r="O48" s="9"/>
    </row>
    <row r="49" spans="1:7" s="9" customFormat="1" ht="16.149999999999999">
      <c r="A49" s="7"/>
      <c r="C49" s="86" t="s">
        <v>101</v>
      </c>
      <c r="D49" s="29"/>
      <c r="E49" s="98" t="s">
        <v>65</v>
      </c>
      <c r="F49" s="29"/>
      <c r="G49" s="77"/>
    </row>
    <row r="50" spans="1:7" s="9" customFormat="1" ht="15.75" customHeight="1">
      <c r="A50" s="7"/>
      <c r="C50" s="86" t="s">
        <v>102</v>
      </c>
      <c r="D50" s="29"/>
      <c r="E50" s="98" t="s">
        <v>65</v>
      </c>
      <c r="F50" s="29"/>
      <c r="G50" s="77"/>
    </row>
    <row r="51" spans="1:7" ht="16.899999999999999" thickBot="1">
      <c r="B51" s="9"/>
      <c r="C51" s="106" t="s">
        <v>103</v>
      </c>
      <c r="D51" s="69"/>
      <c r="E51" s="107" t="s">
        <v>104</v>
      </c>
      <c r="F51" s="69"/>
      <c r="G51" s="108"/>
    </row>
    <row r="52" spans="1:7" ht="16.899999999999999" thickBot="1">
      <c r="B52" s="9"/>
      <c r="C52" s="103" t="s">
        <v>105</v>
      </c>
      <c r="D52" s="104"/>
      <c r="E52" s="105">
        <f>SUM(E53:E56)</f>
        <v>1</v>
      </c>
      <c r="F52" s="104"/>
      <c r="G52" s="104"/>
    </row>
    <row r="53" spans="1:7" ht="16.149999999999999">
      <c r="B53" s="9"/>
      <c r="C53" s="65" t="s">
        <v>106</v>
      </c>
      <c r="D53" s="29"/>
      <c r="E53" s="91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0.7068965517241379</v>
      </c>
      <c r="F53" s="29"/>
      <c r="G53" s="92" t="s">
        <v>107</v>
      </c>
    </row>
    <row r="54" spans="1:7" s="9" customFormat="1" ht="16.149999999999999">
      <c r="B54" s="14"/>
      <c r="C54" s="65" t="s">
        <v>108</v>
      </c>
      <c r="D54" s="29"/>
      <c r="E54" s="91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5.1724137931034482E-2</v>
      </c>
      <c r="F54" s="29"/>
      <c r="G54" s="92" t="s">
        <v>107</v>
      </c>
    </row>
    <row r="55" spans="1:7" s="9" customFormat="1" ht="16.149999999999999">
      <c r="A55" s="7"/>
      <c r="B55" s="9" t="s">
        <v>109</v>
      </c>
      <c r="C55" s="65" t="s">
        <v>110</v>
      </c>
      <c r="D55" s="29"/>
      <c r="E55" s="91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1.7241379310344827E-2</v>
      </c>
      <c r="F55" s="29"/>
      <c r="G55" s="92" t="s">
        <v>107</v>
      </c>
    </row>
    <row r="56" spans="1:7" ht="15" customHeight="1" thickBot="1">
      <c r="B56" s="9" t="s">
        <v>109</v>
      </c>
      <c r="C56" s="65" t="s">
        <v>111</v>
      </c>
      <c r="D56" s="29"/>
      <c r="E56" s="91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0.22413793103448276</v>
      </c>
      <c r="F56" s="29"/>
      <c r="G56" s="92" t="s">
        <v>107</v>
      </c>
    </row>
    <row r="57" spans="1:7" ht="16.899999999999999" thickBot="1">
      <c r="B57" s="9" t="s">
        <v>109</v>
      </c>
      <c r="C57" s="93" t="s">
        <v>112</v>
      </c>
      <c r="D57" s="94"/>
      <c r="E57" s="95"/>
      <c r="F57" s="94"/>
      <c r="G57" s="94"/>
    </row>
    <row r="58" spans="1:7" s="9" customFormat="1" ht="16.149999999999999">
      <c r="A58" s="7"/>
      <c r="B58" s="9" t="s">
        <v>109</v>
      </c>
      <c r="C58" s="65" t="s">
        <v>113</v>
      </c>
      <c r="D58" s="29"/>
      <c r="E58" s="97" t="s">
        <v>114</v>
      </c>
      <c r="F58" s="29"/>
      <c r="G58" s="66"/>
    </row>
    <row r="59" spans="1:7" ht="16.149999999999999">
      <c r="C59" s="65" t="s">
        <v>115</v>
      </c>
      <c r="D59" s="29"/>
      <c r="E59" s="97" t="s">
        <v>116</v>
      </c>
      <c r="F59" s="29"/>
      <c r="G59" s="66"/>
    </row>
    <row r="60" spans="1:7" ht="16.149999999999999">
      <c r="C60" s="65" t="s">
        <v>117</v>
      </c>
      <c r="D60" s="29"/>
      <c r="E60" s="219" t="s">
        <v>118</v>
      </c>
      <c r="F60" s="29"/>
      <c r="G60" s="66"/>
    </row>
    <row r="61" spans="1:7" ht="16.899999999999999" thickBot="1">
      <c r="C61" s="96"/>
      <c r="D61" s="69"/>
      <c r="E61" s="70"/>
      <c r="F61" s="69"/>
      <c r="G61" s="80"/>
    </row>
    <row r="62" spans="1:7" s="9" customFormat="1" ht="16.899999999999999" thickBot="1">
      <c r="A62" s="7"/>
      <c r="B62" s="7"/>
      <c r="C62" s="274"/>
      <c r="D62" s="274"/>
      <c r="E62" s="274"/>
      <c r="F62" s="274"/>
      <c r="G62" s="274"/>
    </row>
    <row r="63" spans="1:7" s="17" customFormat="1" ht="15.6" thickBot="1">
      <c r="A63" s="216"/>
      <c r="B63" s="216"/>
      <c r="C63" s="261" t="s">
        <v>33</v>
      </c>
      <c r="D63" s="262"/>
      <c r="E63" s="262"/>
      <c r="F63" s="262"/>
      <c r="G63" s="263"/>
    </row>
    <row r="64" spans="1:7" s="17" customFormat="1" ht="15.6" thickBot="1">
      <c r="A64" s="216"/>
      <c r="B64" s="216"/>
      <c r="C64" s="261" t="s">
        <v>34</v>
      </c>
      <c r="D64" s="262"/>
      <c r="E64" s="262"/>
      <c r="F64" s="262"/>
      <c r="G64" s="263"/>
    </row>
    <row r="65" spans="2:7" s="17" customFormat="1" ht="15.6" thickBot="1">
      <c r="B65" s="216"/>
      <c r="C65" s="275"/>
      <c r="D65" s="275"/>
      <c r="E65" s="275"/>
      <c r="F65" s="275"/>
      <c r="G65" s="275"/>
    </row>
    <row r="66" spans="2:7" s="17" customFormat="1" ht="18.75" customHeight="1">
      <c r="B66" s="216"/>
      <c r="C66" s="276" t="s">
        <v>35</v>
      </c>
      <c r="D66" s="276"/>
      <c r="E66" s="276"/>
      <c r="F66" s="276"/>
      <c r="G66" s="276"/>
    </row>
    <row r="67" spans="2:7" s="17" customFormat="1" ht="15" customHeight="1">
      <c r="B67" s="216"/>
      <c r="C67" s="259" t="s">
        <v>36</v>
      </c>
      <c r="D67" s="259"/>
      <c r="E67" s="259"/>
      <c r="F67" s="259"/>
      <c r="G67" s="259"/>
    </row>
    <row r="68" spans="2:7" s="17" customFormat="1" ht="15">
      <c r="B68" s="29" t="s">
        <v>37</v>
      </c>
      <c r="C68" s="269" t="s">
        <v>38</v>
      </c>
      <c r="D68" s="269"/>
      <c r="E68" s="269"/>
      <c r="F68" s="269"/>
      <c r="G68" s="269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268"/>
      <c r="D72" s="268"/>
      <c r="E72" s="268"/>
      <c r="F72" s="268"/>
      <c r="G72" s="268"/>
    </row>
    <row r="73" spans="2:7" ht="16.149999999999999">
      <c r="C73" s="268"/>
      <c r="D73" s="268"/>
      <c r="E73" s="268"/>
      <c r="F73" s="268"/>
      <c r="G73" s="268"/>
    </row>
    <row r="74" spans="2:7" ht="18.75" customHeight="1">
      <c r="C74" s="268"/>
      <c r="D74" s="268"/>
      <c r="E74" s="268"/>
      <c r="F74" s="268"/>
      <c r="G74" s="268"/>
    </row>
    <row r="75" spans="2:7" ht="16.149999999999999">
      <c r="C75" s="268"/>
      <c r="D75" s="268"/>
      <c r="E75" s="268"/>
      <c r="F75" s="268"/>
      <c r="G75" s="268"/>
    </row>
    <row r="76" spans="2:7" ht="16.149999999999999">
      <c r="C76" s="8"/>
      <c r="D76" s="8"/>
      <c r="E76" s="8"/>
      <c r="F76" s="8"/>
    </row>
    <row r="77" spans="2:7" ht="16.149999999999999">
      <c r="C77" s="267"/>
      <c r="D77" s="267"/>
      <c r="E77" s="267"/>
    </row>
    <row r="78" spans="2:7" ht="16.149999999999999">
      <c r="C78" s="267"/>
      <c r="D78" s="267"/>
      <c r="E78" s="267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9"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5">
    <dataValidation allowBlank="1" showInputMessage="1" showErrorMessage="1" promptTitle="Dirección web del Informe EITI" prompt="Ingrese la dirección web directa del Informe EITI (o carpeta de informes)." sqref="E25" xr:uid="{64DCFA3B-6F35-4105-A8EA-CE2367F849E8}"/>
    <dataValidation allowBlank="1" showInputMessage="1" showErrorMessage="1" promptTitle="Nombre de la entidad" prompt="Ingrese el nombre de la entidad, empresa u organismo gubernamental" sqref="E23" xr:uid="{F41876C7-BA1E-47C7-9B6F-2266D2E636B7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5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 E31" xr:uid="{D04651A6-22C1-458B-8453-35E36DD22162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8AFD855A-A1B2-4B33-9B94-EF7F72ABAF37}">
      <formula1>36161</formula1>
      <formula2>47848</formula2>
    </dataValidation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E192EF1E-9B5F-4EB1-BF02-36F681E971D7}">
      <formula1>Reporting_options_list</formula1>
    </dataValidation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77028AAF-1A5A-4731-A998-65814B2B0A3C}">
      <formula1>#REF!</formula1>
    </dataValidation>
    <dataValidation type="whole" showInputMessage="1" showErrorMessage="1" sqref="F1 D14:D61 G18 E21:G21 C1:C62 E32:G32 E35:G36 E47 E15:E18 E53:E57 G1:G2 D61:G61 D8:G13 D1:E2 F69:F1048576 F52:G57 C65:C68 F8:F61" xr:uid="{D09E7034-0A68-488C-8B6C-257C98242EEB}">
      <formula1>999999</formula1>
      <formula2>99999999</formula2>
    </dataValidation>
    <dataValidation allowBlank="1" showInputMessage="1" showErrorMessage="1" promptTitle="Otro sector" prompt="Favor ingreso el nombre del sector" sqref="E41" xr:uid="{F764E781-2310-491A-86D6-C1AC29AAD5FA}"/>
    <dataValidation type="list" allowBlank="1" showInputMessage="1" showErrorMessage="1" promptTitle="Elegir del menú desplegable" prompt="Seleccione el país correspondiente del menú desplegable" sqref="E14" xr:uid="{7A7F03FD-8067-4877-809A-FAAEC191674A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30 E24 E27 E19:E20" xr:uid="{21F2910E-1F5C-4B83-99B8-11D2D47D5B4C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468D1846-1622-4CFB-8BAC-43673CAE1F2B}">
      <formula1>Simple_options_list</formula1>
    </dataValidation>
    <dataValidation type="whole" allowBlank="1" showInputMessage="1" showErrorMessage="1" errorTitle="No editar estas celdas" error="Por favor, no edite estas celdas" sqref="E52 C63:G64" xr:uid="{A747F886-B180-404A-B3FD-A568FE08DEBE}">
      <formula1>10000</formula1>
      <formula2>50000</formula2>
    </dataValidation>
    <dataValidation allowBlank="1" showInputMessage="1" showErrorMessage="1" promptTitle="Dirección web" prompt="Ingrese la dirección web directa del documento de referencia" sqref="E46 E34" xr:uid="{090C043E-977A-4E28-B30A-F80479EDD08E}"/>
    <dataValidation type="whole" operator="greaterThanOrEqual" allowBlank="1" showInputMessage="1" showErrorMessage="1" errorTitle="Número" error="Ingrese un número en la celda" sqref="E42:E43" xr:uid="{C92E48CC-8C8D-4A3E-BDCB-09F6E20CC890}">
      <formula1>1</formula1>
    </dataValidation>
  </dataValidations>
  <hyperlinks>
    <hyperlink ref="C44" r:id="rId1" xr:uid="{3F918DE8-E6E1-4830-805E-96AFBEFB916F}"/>
    <hyperlink ref="C32" r:id="rId2" location="r7-2" xr:uid="{00000000-0004-0000-0200-000026000000}"/>
    <hyperlink ref="C7" r:id="rId3" xr:uid="{40A518B4-8A81-4896-87EB-B1974C51449C}"/>
    <hyperlink ref="C63:G63" r:id="rId4" display="Puede acceder a la versión más reciente de las plantillas de datos resumidos en https://eiti.org/es/documento/plantilla-datos-resumidos-del-eiti" xr:uid="{73B945D0-CEA3-427C-8D8A-EF5727C7024B}"/>
    <hyperlink ref="C47" r:id="rId5" location="r4-7" xr:uid="{51DB007D-E0B5-4FA0-A7A5-53C533F157EC}"/>
    <hyperlink ref="C64:G64" r:id="rId6" display="Give us your feedback or report a conflict in the data! Write to us at  data@eiti.org" xr:uid="{ED98A857-8E58-4E53-9CED-9CD37CD0EE66}"/>
    <hyperlink ref="E46" r:id="rId7" xr:uid="{64F553A7-9908-4511-B2E9-3751B4DAEA17}"/>
    <hyperlink ref="E60" r:id="rId8" xr:uid="{075CAD45-FAB5-49FE-A86E-2348A120F504}"/>
    <hyperlink ref="E34" r:id="rId9" xr:uid="{7CBF11CF-5819-404F-B6A8-F93F5727711C}"/>
  </hyperlinks>
  <pageMargins left="0.25" right="0.25" top="0.75" bottom="0.75" header="0.3" footer="0.3"/>
  <pageSetup paperSize="8" fitToHeight="0" orientation="landscape" horizontalDpi="2400" verticalDpi="2400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5"/>
  <sheetViews>
    <sheetView showGridLines="0" tabSelected="1" topLeftCell="B76" zoomScale="85" zoomScaleNormal="85" workbookViewId="0">
      <selection activeCell="B94" sqref="B94:B97"/>
    </sheetView>
  </sheetViews>
  <sheetFormatPr defaultColWidth="4" defaultRowHeight="24" customHeight="1"/>
  <cols>
    <col min="1" max="1" width="4" style="7"/>
    <col min="2" max="2" width="67.42578125" style="7" customWidth="1"/>
    <col min="3" max="3" width="4" style="7"/>
    <col min="4" max="4" width="57.28515625" style="7" customWidth="1"/>
    <col min="5" max="5" width="5.42578125" style="7" customWidth="1"/>
    <col min="6" max="6" width="53.28515625" style="7" customWidth="1"/>
    <col min="7" max="7" width="4" style="7"/>
    <col min="8" max="8" width="53.85546875" style="7" customWidth="1"/>
    <col min="9" max="15" width="4" style="7"/>
    <col min="16" max="16" width="42" style="7" bestFit="1" customWidth="1"/>
    <col min="17" max="16384" width="4" style="7"/>
  </cols>
  <sheetData>
    <row r="1" spans="1:16" ht="16.149999999999999"/>
    <row r="2" spans="1:16" s="17" customFormat="1" ht="15">
      <c r="A2" s="216"/>
      <c r="B2" s="270" t="s">
        <v>119</v>
      </c>
      <c r="C2" s="270"/>
      <c r="D2" s="270"/>
      <c r="E2" s="270"/>
      <c r="F2" s="270"/>
      <c r="G2" s="270"/>
      <c r="H2" s="270"/>
      <c r="I2" s="216"/>
      <c r="J2" s="216"/>
      <c r="K2" s="216"/>
      <c r="L2" s="216"/>
      <c r="M2" s="216"/>
      <c r="N2" s="216"/>
      <c r="O2" s="216"/>
      <c r="P2" s="216"/>
    </row>
    <row r="3" spans="1:16" s="171" customFormat="1">
      <c r="B3" s="271" t="s">
        <v>40</v>
      </c>
      <c r="C3" s="271"/>
      <c r="D3" s="271"/>
      <c r="E3" s="271"/>
      <c r="F3" s="271"/>
      <c r="G3" s="271"/>
      <c r="H3" s="271"/>
    </row>
    <row r="4" spans="1:16" s="17" customFormat="1" ht="17.25" customHeight="1">
      <c r="A4" s="216"/>
      <c r="B4" s="278" t="s">
        <v>120</v>
      </c>
      <c r="C4" s="278"/>
      <c r="D4" s="278"/>
      <c r="E4" s="278"/>
      <c r="F4" s="278"/>
      <c r="G4" s="278"/>
      <c r="H4" s="278"/>
      <c r="I4" s="216"/>
      <c r="J4" s="216"/>
      <c r="K4" s="216"/>
      <c r="L4" s="216"/>
      <c r="M4" s="216"/>
      <c r="N4" s="216"/>
      <c r="O4" s="216"/>
      <c r="P4" s="216"/>
    </row>
    <row r="5" spans="1:16" s="17" customFormat="1" ht="15" customHeight="1">
      <c r="A5" s="216"/>
      <c r="B5" s="273" t="s">
        <v>121</v>
      </c>
      <c r="C5" s="273"/>
      <c r="D5" s="273"/>
      <c r="E5" s="273"/>
      <c r="F5" s="273"/>
      <c r="G5" s="273"/>
      <c r="H5" s="273"/>
      <c r="I5" s="216"/>
      <c r="J5" s="216"/>
      <c r="K5" s="216"/>
      <c r="L5" s="216"/>
      <c r="M5" s="216"/>
      <c r="N5" s="216"/>
      <c r="O5" s="216"/>
      <c r="P5" s="216"/>
    </row>
    <row r="6" spans="1:16" s="17" customFormat="1" ht="15" customHeight="1">
      <c r="A6" s="216"/>
      <c r="B6" s="273" t="s">
        <v>122</v>
      </c>
      <c r="C6" s="273"/>
      <c r="D6" s="273"/>
      <c r="E6" s="273"/>
      <c r="F6" s="273"/>
      <c r="G6" s="273"/>
      <c r="H6" s="273"/>
      <c r="I6" s="216"/>
      <c r="J6" s="216"/>
      <c r="K6" s="216"/>
      <c r="L6" s="216"/>
      <c r="M6" s="216"/>
      <c r="N6" s="216"/>
      <c r="O6" s="216"/>
      <c r="P6" s="15"/>
    </row>
    <row r="7" spans="1:16" s="17" customFormat="1" ht="15" customHeight="1">
      <c r="A7" s="216"/>
      <c r="B7" s="273" t="s">
        <v>123</v>
      </c>
      <c r="C7" s="273"/>
      <c r="D7" s="273"/>
      <c r="E7" s="273"/>
      <c r="F7" s="273"/>
      <c r="G7" s="273"/>
      <c r="H7" s="273"/>
      <c r="I7" s="216"/>
      <c r="J7" s="216"/>
      <c r="K7" s="216"/>
      <c r="L7" s="216"/>
      <c r="M7" s="216"/>
      <c r="N7" s="216"/>
      <c r="O7" s="216"/>
      <c r="P7" s="216"/>
    </row>
    <row r="8" spans="1:16" s="17" customFormat="1" ht="17.25" customHeight="1">
      <c r="A8" s="216"/>
      <c r="B8" s="273" t="s">
        <v>124</v>
      </c>
      <c r="C8" s="273"/>
      <c r="D8" s="273"/>
      <c r="E8" s="273"/>
      <c r="F8" s="273"/>
      <c r="G8" s="273"/>
      <c r="H8" s="273"/>
      <c r="I8" s="216"/>
      <c r="J8" s="216"/>
      <c r="K8" s="216"/>
      <c r="L8" s="216"/>
      <c r="M8" s="216"/>
      <c r="N8" s="216"/>
      <c r="O8" s="216"/>
      <c r="P8" s="216"/>
    </row>
    <row r="9" spans="1:16" s="17" customFormat="1" ht="15" customHeight="1">
      <c r="A9" s="216"/>
      <c r="B9" s="283" t="s">
        <v>125</v>
      </c>
      <c r="C9" s="283"/>
      <c r="D9" s="283"/>
      <c r="E9" s="283"/>
      <c r="F9" s="283"/>
      <c r="G9" s="283"/>
      <c r="H9" s="283"/>
      <c r="I9" s="216"/>
      <c r="J9" s="216"/>
      <c r="K9" s="216"/>
      <c r="L9" s="216"/>
      <c r="M9" s="216"/>
      <c r="N9" s="216"/>
      <c r="O9" s="216"/>
      <c r="P9" s="216"/>
    </row>
    <row r="10" spans="1:16" s="17" customFormat="1" ht="15" customHeight="1">
      <c r="A10" s="216"/>
      <c r="B10" s="216"/>
      <c r="C10" s="216"/>
      <c r="D10" s="216"/>
      <c r="E10" s="109"/>
      <c r="F10" s="109"/>
      <c r="G10" s="109"/>
      <c r="H10" s="109"/>
      <c r="I10" s="216"/>
      <c r="J10" s="216"/>
      <c r="K10" s="216"/>
      <c r="L10" s="216"/>
      <c r="M10" s="216"/>
      <c r="N10" s="216"/>
      <c r="O10" s="216"/>
      <c r="P10" s="216"/>
    </row>
    <row r="11" spans="1:16" s="17" customFormat="1" ht="30">
      <c r="A11" s="216"/>
      <c r="B11" s="48" t="s">
        <v>45</v>
      </c>
      <c r="C11" s="232"/>
      <c r="D11" s="191" t="s">
        <v>46</v>
      </c>
      <c r="E11" s="232"/>
      <c r="F11" s="200" t="s">
        <v>21</v>
      </c>
      <c r="G11" s="7"/>
      <c r="H11" s="216"/>
      <c r="I11" s="216"/>
      <c r="J11" s="216"/>
      <c r="K11" s="216"/>
      <c r="L11" s="216"/>
      <c r="M11" s="216"/>
      <c r="N11" s="216"/>
      <c r="O11" s="216"/>
      <c r="P11" s="216"/>
    </row>
    <row r="12" spans="1:16" s="17" customFormat="1" ht="15">
      <c r="A12" s="216"/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</row>
    <row r="13" spans="1:16" s="171" customFormat="1">
      <c r="B13" s="16" t="s">
        <v>126</v>
      </c>
      <c r="D13" s="172"/>
      <c r="F13" s="172"/>
    </row>
    <row r="14" spans="1:16" s="17" customFormat="1" ht="15">
      <c r="A14" s="216"/>
      <c r="B14" s="30" t="s">
        <v>127</v>
      </c>
      <c r="C14" s="216"/>
      <c r="D14" s="30"/>
      <c r="E14" s="216"/>
      <c r="F14" s="30"/>
      <c r="G14" s="216"/>
      <c r="H14" s="216"/>
      <c r="I14" s="216"/>
      <c r="J14" s="216"/>
      <c r="K14" s="216"/>
      <c r="L14" s="216"/>
      <c r="M14" s="216"/>
      <c r="N14" s="216"/>
      <c r="O14" s="216"/>
      <c r="P14" s="216"/>
    </row>
    <row r="15" spans="1:16" s="17" customFormat="1" ht="15">
      <c r="A15" s="216"/>
      <c r="B15" s="33"/>
      <c r="C15" s="216"/>
      <c r="D15" s="110"/>
      <c r="E15" s="216"/>
      <c r="F15" s="110"/>
      <c r="G15" s="216"/>
      <c r="H15" s="216"/>
      <c r="I15" s="216"/>
      <c r="J15" s="216"/>
      <c r="K15" s="216"/>
      <c r="L15" s="216"/>
      <c r="M15" s="216"/>
      <c r="N15" s="216"/>
      <c r="O15" s="216"/>
      <c r="P15" s="216"/>
    </row>
    <row r="16" spans="1:16" s="186" customFormat="1" ht="18.600000000000001">
      <c r="B16" s="187" t="s">
        <v>128</v>
      </c>
      <c r="D16" s="187" t="s">
        <v>129</v>
      </c>
      <c r="F16" s="187" t="s">
        <v>130</v>
      </c>
      <c r="H16" s="188" t="s">
        <v>131</v>
      </c>
    </row>
    <row r="17" spans="1:16" s="17" customFormat="1" ht="32.25" customHeight="1">
      <c r="A17" s="216"/>
      <c r="B17" s="111" t="s">
        <v>132</v>
      </c>
      <c r="C17" s="216"/>
      <c r="D17" s="112"/>
      <c r="E17" s="216"/>
      <c r="F17" s="112"/>
      <c r="G17" s="216"/>
      <c r="H17" s="237"/>
      <c r="I17" s="216"/>
      <c r="J17" s="216"/>
      <c r="K17" s="216"/>
      <c r="L17" s="216"/>
      <c r="M17" s="216"/>
      <c r="N17" s="216"/>
      <c r="O17" s="216"/>
      <c r="P17" s="216"/>
    </row>
    <row r="18" spans="1:16" s="17" customFormat="1" ht="15">
      <c r="A18" s="216"/>
      <c r="B18" s="113" t="s">
        <v>133</v>
      </c>
      <c r="C18" s="216"/>
      <c r="D18" s="114"/>
      <c r="E18" s="216"/>
      <c r="F18" s="114"/>
      <c r="G18" s="216"/>
      <c r="H18" s="206"/>
      <c r="I18" s="216"/>
      <c r="J18" s="216"/>
      <c r="K18" s="216"/>
      <c r="L18" s="216"/>
      <c r="M18" s="216"/>
      <c r="N18" s="216"/>
      <c r="O18" s="216"/>
      <c r="P18" s="216"/>
    </row>
    <row r="19" spans="1:16" s="17" customFormat="1" ht="43.15">
      <c r="A19" s="216"/>
      <c r="B19" s="115" t="s">
        <v>134</v>
      </c>
      <c r="C19" s="216"/>
      <c r="D19" s="140" t="s">
        <v>135</v>
      </c>
      <c r="E19" s="216"/>
      <c r="F19" s="204" t="s">
        <v>136</v>
      </c>
      <c r="G19" s="216"/>
      <c r="H19" s="205" t="s">
        <v>137</v>
      </c>
      <c r="I19" s="216"/>
      <c r="J19" s="216"/>
      <c r="K19" s="216"/>
      <c r="L19" s="216"/>
      <c r="M19" s="216"/>
      <c r="N19" s="216"/>
      <c r="O19" s="216"/>
      <c r="P19" s="216"/>
    </row>
    <row r="20" spans="1:16" s="17" customFormat="1" ht="47.1" customHeight="1">
      <c r="A20" s="216"/>
      <c r="B20" s="115" t="s">
        <v>138</v>
      </c>
      <c r="C20" s="216"/>
      <c r="D20" s="140" t="s">
        <v>79</v>
      </c>
      <c r="E20" s="216"/>
      <c r="F20" s="204" t="s">
        <v>136</v>
      </c>
      <c r="G20" s="216"/>
      <c r="H20" s="205" t="s">
        <v>139</v>
      </c>
      <c r="I20" s="216"/>
      <c r="J20" s="216"/>
      <c r="K20" s="216"/>
      <c r="L20" s="216"/>
      <c r="M20" s="216"/>
      <c r="N20" s="216"/>
      <c r="O20" s="216"/>
      <c r="P20" s="216"/>
    </row>
    <row r="21" spans="1:16" s="17" customFormat="1" ht="43.15">
      <c r="A21" s="216"/>
      <c r="B21" s="115" t="s">
        <v>140</v>
      </c>
      <c r="C21" s="216"/>
      <c r="D21" s="140" t="s">
        <v>79</v>
      </c>
      <c r="E21" s="216"/>
      <c r="F21" s="204" t="s">
        <v>141</v>
      </c>
      <c r="G21" s="216"/>
      <c r="H21" s="206"/>
      <c r="I21" s="216"/>
      <c r="J21" s="216"/>
      <c r="K21" s="216"/>
      <c r="L21" s="216"/>
      <c r="M21" s="216"/>
      <c r="N21" s="216"/>
      <c r="O21" s="216"/>
      <c r="P21" s="216"/>
    </row>
    <row r="22" spans="1:16" s="17" customFormat="1" ht="43.15">
      <c r="A22" s="216"/>
      <c r="B22" s="116" t="s">
        <v>142</v>
      </c>
      <c r="C22" s="216"/>
      <c r="D22" s="141" t="s">
        <v>79</v>
      </c>
      <c r="E22" s="216"/>
      <c r="F22" s="204" t="s">
        <v>143</v>
      </c>
      <c r="G22" s="216"/>
      <c r="H22" s="209"/>
      <c r="I22" s="216"/>
      <c r="J22" s="216"/>
      <c r="K22" s="216"/>
      <c r="L22" s="216"/>
      <c r="M22" s="216"/>
      <c r="N22" s="216"/>
      <c r="O22" s="216"/>
      <c r="P22" s="216"/>
    </row>
    <row r="23" spans="1:16" s="17" customFormat="1" ht="15">
      <c r="A23" s="216"/>
      <c r="B23" s="33"/>
      <c r="C23" s="216"/>
      <c r="D23" s="110"/>
      <c r="E23" s="216"/>
      <c r="F23" s="110"/>
      <c r="G23" s="216"/>
      <c r="H23" s="216"/>
      <c r="I23" s="216"/>
      <c r="J23" s="216"/>
      <c r="K23" s="216"/>
      <c r="L23" s="216"/>
      <c r="M23" s="216"/>
      <c r="N23" s="216"/>
      <c r="O23" s="216"/>
      <c r="P23" s="216"/>
    </row>
    <row r="24" spans="1:16" s="17" customFormat="1" ht="15">
      <c r="A24" s="216"/>
      <c r="B24" s="111" t="s">
        <v>144</v>
      </c>
      <c r="C24" s="216"/>
      <c r="D24" s="112"/>
      <c r="E24" s="216"/>
      <c r="F24" s="112"/>
      <c r="G24" s="216"/>
      <c r="H24" s="237"/>
      <c r="I24" s="216"/>
      <c r="J24" s="216"/>
      <c r="K24" s="216"/>
      <c r="L24" s="216"/>
      <c r="M24" s="216"/>
      <c r="N24" s="216"/>
      <c r="O24" s="216"/>
      <c r="P24" s="216"/>
    </row>
    <row r="25" spans="1:16" s="17" customFormat="1" ht="15">
      <c r="A25" s="216"/>
      <c r="B25" s="113" t="s">
        <v>133</v>
      </c>
      <c r="C25" s="216"/>
      <c r="D25" s="114"/>
      <c r="E25" s="216"/>
      <c r="F25" s="114"/>
      <c r="G25" s="216"/>
      <c r="H25" s="206"/>
      <c r="I25" s="216"/>
      <c r="J25" s="216"/>
      <c r="K25" s="216"/>
      <c r="L25" s="216"/>
      <c r="M25" s="216"/>
      <c r="N25" s="216"/>
      <c r="O25" s="216"/>
      <c r="P25" s="216"/>
    </row>
    <row r="26" spans="1:16" s="17" customFormat="1" ht="45">
      <c r="A26" s="216"/>
      <c r="B26" s="115" t="s">
        <v>145</v>
      </c>
      <c r="C26" s="216"/>
      <c r="D26" s="140" t="s">
        <v>79</v>
      </c>
      <c r="E26" s="216"/>
      <c r="F26" s="140" t="s">
        <v>146</v>
      </c>
      <c r="G26" s="216"/>
      <c r="H26" s="206"/>
      <c r="I26" s="216"/>
      <c r="J26" s="216"/>
      <c r="K26" s="216"/>
      <c r="L26" s="216"/>
      <c r="M26" s="216"/>
      <c r="N26" s="216"/>
      <c r="O26" s="216"/>
      <c r="P26" s="216"/>
    </row>
    <row r="27" spans="1:16" s="17" customFormat="1" ht="45">
      <c r="A27" s="238"/>
      <c r="B27" s="117" t="s">
        <v>147</v>
      </c>
      <c r="C27" s="239"/>
      <c r="D27" s="140" t="s">
        <v>79</v>
      </c>
      <c r="E27" s="216"/>
      <c r="F27" s="140" t="s">
        <v>146</v>
      </c>
      <c r="G27" s="216"/>
      <c r="H27" s="206"/>
      <c r="I27" s="216"/>
      <c r="J27" s="216"/>
      <c r="K27" s="216"/>
      <c r="L27" s="216"/>
      <c r="M27" s="216"/>
      <c r="N27" s="216"/>
      <c r="O27" s="216"/>
      <c r="P27" s="216"/>
    </row>
    <row r="28" spans="1:16" s="17" customFormat="1" ht="45">
      <c r="A28" s="216"/>
      <c r="B28" s="115" t="s">
        <v>148</v>
      </c>
      <c r="C28" s="216"/>
      <c r="D28" s="140" t="s">
        <v>79</v>
      </c>
      <c r="E28" s="216"/>
      <c r="F28" s="140" t="s">
        <v>146</v>
      </c>
      <c r="G28" s="216"/>
      <c r="H28" s="206"/>
      <c r="I28" s="216"/>
      <c r="J28" s="216"/>
      <c r="K28" s="216"/>
      <c r="L28" s="216"/>
      <c r="M28" s="216"/>
      <c r="N28" s="216"/>
      <c r="O28" s="216"/>
      <c r="P28" s="216"/>
    </row>
    <row r="29" spans="1:16" s="17" customFormat="1" ht="45">
      <c r="A29" s="216"/>
      <c r="B29" s="118" t="s">
        <v>147</v>
      </c>
      <c r="C29" s="239"/>
      <c r="D29" s="140" t="s">
        <v>79</v>
      </c>
      <c r="E29" s="216"/>
      <c r="F29" s="140" t="s">
        <v>146</v>
      </c>
      <c r="G29" s="216"/>
      <c r="H29" s="206"/>
      <c r="I29" s="216"/>
      <c r="J29" s="216"/>
      <c r="K29" s="216"/>
      <c r="L29" s="216"/>
      <c r="M29" s="216"/>
      <c r="N29" s="216"/>
      <c r="O29" s="216"/>
      <c r="P29" s="216"/>
    </row>
    <row r="30" spans="1:16" s="17" customFormat="1" ht="45">
      <c r="A30" s="216"/>
      <c r="B30" s="115" t="s">
        <v>149</v>
      </c>
      <c r="C30" s="216"/>
      <c r="D30" s="140" t="s">
        <v>79</v>
      </c>
      <c r="E30" s="216"/>
      <c r="F30" s="140" t="s">
        <v>146</v>
      </c>
      <c r="G30" s="216"/>
      <c r="H30" s="206"/>
      <c r="I30" s="216"/>
      <c r="J30" s="216"/>
      <c r="K30" s="216"/>
      <c r="L30" s="216"/>
      <c r="M30" s="216"/>
      <c r="N30" s="216"/>
      <c r="O30" s="216"/>
      <c r="P30" s="216"/>
    </row>
    <row r="31" spans="1:16" s="17" customFormat="1" ht="15">
      <c r="A31" s="216"/>
      <c r="B31" s="119" t="s">
        <v>150</v>
      </c>
      <c r="C31" s="239"/>
      <c r="D31" s="141">
        <v>31502</v>
      </c>
      <c r="E31" s="216"/>
      <c r="F31" s="204" t="s">
        <v>151</v>
      </c>
      <c r="G31" s="216"/>
      <c r="H31" s="206" t="s">
        <v>152</v>
      </c>
      <c r="I31" s="216"/>
      <c r="J31" s="216"/>
      <c r="K31" s="216"/>
      <c r="L31" s="216"/>
      <c r="M31" s="216"/>
      <c r="N31" s="216"/>
      <c r="O31" s="216"/>
      <c r="P31" s="216"/>
    </row>
    <row r="32" spans="1:16" s="17" customFormat="1" ht="15">
      <c r="A32" s="216"/>
      <c r="B32" s="120"/>
      <c r="C32" s="216"/>
      <c r="D32" s="110"/>
      <c r="E32" s="216"/>
      <c r="F32" s="110"/>
      <c r="G32" s="216"/>
      <c r="H32" s="240"/>
      <c r="I32" s="216"/>
      <c r="J32" s="216"/>
      <c r="K32" s="216"/>
      <c r="L32" s="216"/>
      <c r="M32" s="216"/>
      <c r="N32" s="216"/>
      <c r="O32" s="216"/>
      <c r="P32" s="216"/>
    </row>
    <row r="33" spans="1:15" s="17" customFormat="1" ht="15">
      <c r="A33" s="216"/>
      <c r="B33" s="111" t="s">
        <v>153</v>
      </c>
      <c r="C33" s="216"/>
      <c r="D33" s="121"/>
      <c r="E33" s="216"/>
      <c r="F33" s="121"/>
      <c r="G33" s="216"/>
      <c r="H33" s="206"/>
      <c r="I33" s="216"/>
      <c r="J33" s="216"/>
      <c r="K33" s="216"/>
      <c r="L33" s="216"/>
      <c r="M33" s="216"/>
      <c r="N33" s="216"/>
      <c r="O33" s="216"/>
    </row>
    <row r="34" spans="1:15" s="17" customFormat="1" ht="15">
      <c r="A34" s="216"/>
      <c r="B34" s="113" t="s">
        <v>154</v>
      </c>
      <c r="C34" s="216"/>
      <c r="D34" s="140" t="s">
        <v>79</v>
      </c>
      <c r="E34" s="216"/>
      <c r="F34" s="140" t="s">
        <v>155</v>
      </c>
      <c r="G34" s="216"/>
      <c r="H34" s="206"/>
      <c r="I34" s="216"/>
      <c r="J34" s="216"/>
      <c r="K34" s="216"/>
      <c r="L34" s="216"/>
      <c r="M34" s="216"/>
      <c r="N34" s="216"/>
      <c r="O34" s="216"/>
    </row>
    <row r="35" spans="1:15" s="17" customFormat="1" ht="15">
      <c r="A35" s="216"/>
      <c r="B35" s="113" t="s">
        <v>156</v>
      </c>
      <c r="C35" s="216"/>
      <c r="D35" s="140" t="s">
        <v>79</v>
      </c>
      <c r="E35" s="216"/>
      <c r="F35" s="140" t="s">
        <v>157</v>
      </c>
      <c r="G35" s="216"/>
      <c r="H35" s="206"/>
      <c r="I35" s="216"/>
      <c r="J35" s="216"/>
      <c r="K35" s="216"/>
      <c r="L35" s="216"/>
      <c r="M35" s="216"/>
      <c r="N35" s="216"/>
      <c r="O35" s="216"/>
    </row>
    <row r="36" spans="1:15" s="17" customFormat="1" ht="30">
      <c r="A36" s="216"/>
      <c r="B36" s="126" t="s">
        <v>158</v>
      </c>
      <c r="C36" s="216"/>
      <c r="D36" s="140" t="s">
        <v>159</v>
      </c>
      <c r="E36" s="216"/>
      <c r="F36" s="140" t="str">
        <f>IF(D36=Lists!$K$4,"&lt; Ingresar dirección web de la fuente de los datos &gt;",IF(D36=Lists!$K$5,"&lt; Incluir referencia a sección del Informe EITI o dirección web &gt;",IF(D36=Lists!$K$6,"&lt; Incluir referencia a elementos que prueban la inaplicabilidad &gt;","")))</f>
        <v/>
      </c>
      <c r="G36" s="216"/>
      <c r="H36" s="206"/>
      <c r="I36" s="216"/>
      <c r="J36" s="216"/>
      <c r="K36" s="216"/>
      <c r="L36" s="216"/>
      <c r="M36" s="216"/>
      <c r="N36" s="216"/>
      <c r="O36" s="216"/>
    </row>
    <row r="37" spans="1:15" s="17" customFormat="1" ht="15">
      <c r="A37" s="216"/>
      <c r="B37" s="33"/>
      <c r="C37" s="216"/>
      <c r="D37" s="110"/>
      <c r="E37" s="216"/>
      <c r="F37" s="110"/>
      <c r="G37" s="216"/>
      <c r="H37" s="216"/>
      <c r="I37" s="216"/>
      <c r="J37" s="216"/>
      <c r="K37" s="216"/>
      <c r="L37" s="216"/>
      <c r="M37" s="216"/>
      <c r="N37" s="216"/>
      <c r="O37" s="216"/>
    </row>
    <row r="38" spans="1:15" s="17" customFormat="1" ht="15">
      <c r="A38" s="216"/>
      <c r="B38" s="111" t="s">
        <v>160</v>
      </c>
      <c r="C38" s="216"/>
      <c r="D38" s="121"/>
      <c r="E38" s="216"/>
      <c r="F38" s="121"/>
      <c r="G38" s="216"/>
      <c r="H38" s="237"/>
      <c r="I38" s="216"/>
      <c r="J38" s="216"/>
      <c r="K38" s="216"/>
      <c r="L38" s="216"/>
      <c r="M38" s="216"/>
      <c r="N38" s="216"/>
      <c r="O38" s="216"/>
    </row>
    <row r="39" spans="1:15" s="17" customFormat="1" ht="15">
      <c r="A39" s="216"/>
      <c r="B39" s="113" t="s">
        <v>161</v>
      </c>
      <c r="C39" s="216"/>
      <c r="D39" s="140" t="s">
        <v>79</v>
      </c>
      <c r="E39" s="216"/>
      <c r="F39" s="204" t="s">
        <v>162</v>
      </c>
      <c r="G39" s="216"/>
      <c r="H39" s="206"/>
      <c r="I39" s="216"/>
      <c r="J39" s="216"/>
      <c r="K39" s="216"/>
      <c r="L39" s="216"/>
      <c r="M39" s="216"/>
      <c r="N39" s="216"/>
      <c r="O39" s="216"/>
    </row>
    <row r="40" spans="1:15" s="17" customFormat="1" ht="15">
      <c r="A40" s="216"/>
      <c r="B40" s="115" t="s">
        <v>163</v>
      </c>
      <c r="C40" s="216"/>
      <c r="D40" s="140" t="s">
        <v>79</v>
      </c>
      <c r="E40" s="216"/>
      <c r="F40" s="204" t="s">
        <v>162</v>
      </c>
      <c r="G40" s="216"/>
      <c r="H40" s="206"/>
      <c r="I40" s="216"/>
      <c r="J40" s="216"/>
      <c r="K40" s="216"/>
      <c r="L40" s="216"/>
      <c r="M40" s="216"/>
      <c r="N40" s="216"/>
      <c r="O40" s="216"/>
    </row>
    <row r="41" spans="1:15" s="17" customFormat="1" ht="15">
      <c r="A41" s="216"/>
      <c r="B41" s="113" t="s">
        <v>164</v>
      </c>
      <c r="C41" s="216"/>
      <c r="D41" s="140" t="s">
        <v>79</v>
      </c>
      <c r="E41" s="216"/>
      <c r="F41" s="204" t="s">
        <v>162</v>
      </c>
      <c r="G41" s="216"/>
      <c r="H41" s="206"/>
      <c r="I41" s="216"/>
      <c r="J41" s="216"/>
      <c r="K41" s="216"/>
      <c r="L41" s="216"/>
      <c r="M41" s="216"/>
      <c r="N41" s="216"/>
      <c r="O41" s="216"/>
    </row>
    <row r="42" spans="1:15" s="17" customFormat="1" ht="15">
      <c r="A42" s="216"/>
      <c r="B42" s="113" t="s">
        <v>165</v>
      </c>
      <c r="C42" s="216"/>
      <c r="D42" s="140" t="s">
        <v>79</v>
      </c>
      <c r="E42" s="216"/>
      <c r="F42" s="204" t="s">
        <v>166</v>
      </c>
      <c r="G42" s="216"/>
      <c r="H42" s="206"/>
      <c r="I42" s="216"/>
      <c r="J42" s="216"/>
      <c r="K42" s="216"/>
      <c r="L42" s="216"/>
      <c r="M42" s="216"/>
      <c r="N42" s="216"/>
      <c r="O42" s="216"/>
    </row>
    <row r="43" spans="1:15" s="17" customFormat="1" ht="30">
      <c r="A43" s="216"/>
      <c r="B43" s="126" t="s">
        <v>167</v>
      </c>
      <c r="C43" s="216"/>
      <c r="D43" s="141" t="s">
        <v>159</v>
      </c>
      <c r="E43" s="216"/>
      <c r="F43" s="140" t="str">
        <f>IF(D43=Lists!$K$4,"&lt; Ingresar dirección web de la fuente de los datos &gt;",IF(D43=Lists!$K$5,"&lt; Incluir referencia a sección del Informe EITI o dirección web &gt;",IF(D43=Lists!$K$6,"&lt; Incluir referencia a elementos que prueban la inaplicabilidad &gt;","")))</f>
        <v/>
      </c>
      <c r="G43" s="216"/>
      <c r="H43" s="209"/>
      <c r="I43" s="216"/>
      <c r="J43" s="216"/>
      <c r="K43" s="216"/>
      <c r="L43" s="216"/>
      <c r="M43" s="216"/>
      <c r="N43" s="216"/>
      <c r="O43" s="216"/>
    </row>
    <row r="44" spans="1:15" s="17" customFormat="1" ht="15">
      <c r="A44" s="216"/>
      <c r="B44" s="33"/>
      <c r="C44" s="216"/>
      <c r="D44" s="110"/>
      <c r="E44" s="216"/>
      <c r="F44" s="110"/>
      <c r="G44" s="216"/>
      <c r="H44" s="216"/>
      <c r="I44" s="216"/>
      <c r="J44" s="216"/>
      <c r="K44" s="216"/>
      <c r="L44" s="216"/>
      <c r="M44" s="216"/>
      <c r="N44" s="216"/>
      <c r="O44" s="216"/>
    </row>
    <row r="45" spans="1:15" s="17" customFormat="1" ht="15">
      <c r="A45" s="216"/>
      <c r="B45" s="111" t="s">
        <v>168</v>
      </c>
      <c r="C45" s="216"/>
      <c r="D45" s="242"/>
      <c r="E45" s="216"/>
      <c r="F45" s="242"/>
      <c r="G45" s="216"/>
      <c r="H45" s="237"/>
      <c r="I45" s="216"/>
      <c r="J45" s="216"/>
      <c r="K45" s="216"/>
      <c r="L45" s="216"/>
      <c r="M45" s="216"/>
      <c r="N45" s="216"/>
      <c r="O45" s="216"/>
    </row>
    <row r="46" spans="1:15" s="17" customFormat="1" ht="15">
      <c r="A46" s="216"/>
      <c r="B46" s="113" t="s">
        <v>169</v>
      </c>
      <c r="C46" s="216"/>
      <c r="D46" s="140" t="s">
        <v>159</v>
      </c>
      <c r="E46" s="216"/>
      <c r="F46" s="140" t="str">
        <f>IF(D46=Lists!$K$4,"&lt; Ingresar dirección web de la fuente de los datos &gt;",IF(D46=Lists!$K$5,"&lt; Incluir referencia a sección del Informe EITI o dirección web &gt;",IF(D46=Lists!$K$6,"&lt; Incluir referencia a elementos que prueban la inaplicabilidad &gt;","")))</f>
        <v/>
      </c>
      <c r="G46" s="216"/>
      <c r="H46" s="206"/>
      <c r="I46" s="216"/>
      <c r="J46" s="216"/>
      <c r="K46" s="216"/>
      <c r="L46" s="216"/>
      <c r="M46" s="216"/>
      <c r="N46" s="216"/>
      <c r="O46" s="216"/>
    </row>
    <row r="47" spans="1:15" s="17" customFormat="1" ht="15">
      <c r="A47" s="216"/>
      <c r="B47" s="115" t="s">
        <v>170</v>
      </c>
      <c r="C47" s="216"/>
      <c r="D47" s="140" t="s">
        <v>159</v>
      </c>
      <c r="E47" s="216"/>
      <c r="F47" s="140" t="str">
        <f>IF(D47=Lists!$K$4,"&lt; Ingresar dirección web de la fuente de los datos &gt;",IF(D47=Lists!$K$5,"&lt; Incluir referencia a sección del Informe EITI o dirección web &gt;",IF(D47=Lists!$K$6,"&lt; Incluir referencia a elementos que prueban la inaplicabilidad &gt;","")))</f>
        <v/>
      </c>
      <c r="G47" s="216"/>
      <c r="H47" s="206"/>
      <c r="I47" s="216"/>
      <c r="J47" s="216"/>
      <c r="K47" s="216"/>
      <c r="L47" s="216"/>
      <c r="M47" s="216"/>
      <c r="N47" s="216"/>
      <c r="O47" s="216"/>
    </row>
    <row r="48" spans="1:15" s="17" customFormat="1" ht="15">
      <c r="A48" s="216"/>
      <c r="B48" s="122" t="s">
        <v>171</v>
      </c>
      <c r="C48" s="216"/>
      <c r="D48" s="142" t="s">
        <v>172</v>
      </c>
      <c r="E48" s="216"/>
      <c r="F48" s="141" t="str">
        <f>IF(D48="&lt; nombre del registro &gt;","&lt; Ingresar dirección web de la fuente de los datos &gt;",IF(D48=Lists!$K$5,"&lt; Incluir referencia a sección del Informe EITI o dirección web &gt;",IF(D48=Lists!$K$6,"&lt; Incluir referencia a elementos que prueban la inaplicabilidad &gt;","")))</f>
        <v/>
      </c>
      <c r="G48" s="216"/>
      <c r="H48" s="209"/>
      <c r="I48" s="216"/>
      <c r="J48" s="216"/>
      <c r="K48" s="216"/>
      <c r="L48" s="216"/>
      <c r="M48" s="216"/>
      <c r="N48" s="216"/>
      <c r="O48" s="216"/>
    </row>
    <row r="49" spans="1:9" s="17" customFormat="1" ht="15">
      <c r="A49" s="216"/>
      <c r="B49" s="33"/>
      <c r="C49" s="216"/>
      <c r="D49" s="110"/>
      <c r="E49" s="216"/>
      <c r="F49" s="110"/>
      <c r="G49" s="216"/>
      <c r="H49" s="216"/>
      <c r="I49" s="216"/>
    </row>
    <row r="50" spans="1:9" s="17" customFormat="1" ht="15">
      <c r="A50" s="216"/>
      <c r="B50" s="111" t="s">
        <v>173</v>
      </c>
      <c r="C50" s="216"/>
      <c r="D50" s="242"/>
      <c r="E50" s="216"/>
      <c r="F50" s="242"/>
      <c r="G50" s="216"/>
      <c r="H50" s="237"/>
      <c r="I50" s="216"/>
    </row>
    <row r="51" spans="1:9" s="17" customFormat="1" ht="15">
      <c r="A51" s="216"/>
      <c r="B51" s="123" t="s">
        <v>174</v>
      </c>
      <c r="C51" s="216"/>
      <c r="D51" s="140" t="s">
        <v>79</v>
      </c>
      <c r="E51" s="216"/>
      <c r="F51" s="140" t="s">
        <v>175</v>
      </c>
      <c r="G51" s="216"/>
      <c r="H51" s="206"/>
      <c r="I51" s="216"/>
    </row>
    <row r="52" spans="1:9" s="17" customFormat="1" ht="60">
      <c r="A52" s="216"/>
      <c r="B52" s="124" t="s">
        <v>176</v>
      </c>
      <c r="C52" s="216"/>
      <c r="D52" s="140" t="s">
        <v>79</v>
      </c>
      <c r="E52" s="216"/>
      <c r="F52" s="140" t="s">
        <v>177</v>
      </c>
      <c r="G52" s="216"/>
      <c r="H52" s="206"/>
      <c r="I52" s="216"/>
    </row>
    <row r="53" spans="1:9" s="17" customFormat="1" ht="36" customHeight="1">
      <c r="A53" s="216"/>
      <c r="B53" s="125" t="s">
        <v>178</v>
      </c>
      <c r="C53" s="216"/>
      <c r="D53" s="141" t="s">
        <v>79</v>
      </c>
      <c r="E53" s="216"/>
      <c r="F53" s="140" t="s">
        <v>177</v>
      </c>
      <c r="G53" s="216"/>
      <c r="H53" s="209"/>
      <c r="I53" s="216"/>
    </row>
    <row r="54" spans="1:9" s="17" customFormat="1" ht="15">
      <c r="A54" s="216"/>
      <c r="B54" s="33"/>
      <c r="C54" s="216"/>
      <c r="D54" s="110"/>
      <c r="E54" s="216"/>
      <c r="F54" s="110"/>
      <c r="G54" s="216"/>
      <c r="H54" s="216"/>
      <c r="I54" s="216"/>
    </row>
    <row r="55" spans="1:9" s="17" customFormat="1" ht="15">
      <c r="A55" s="216"/>
      <c r="B55" s="111" t="s">
        <v>179</v>
      </c>
      <c r="C55" s="216"/>
      <c r="D55" s="242"/>
      <c r="E55" s="216"/>
      <c r="F55" s="242"/>
      <c r="G55" s="216"/>
      <c r="H55" s="237"/>
      <c r="I55" s="216"/>
    </row>
    <row r="56" spans="1:9" s="17" customFormat="1" ht="30">
      <c r="A56" s="216"/>
      <c r="B56" s="126" t="s">
        <v>180</v>
      </c>
      <c r="C56" s="216"/>
      <c r="D56" s="140" t="s">
        <v>79</v>
      </c>
      <c r="E56" s="216"/>
      <c r="F56" s="141" t="s">
        <v>157</v>
      </c>
      <c r="G56" s="216"/>
      <c r="H56" s="209"/>
      <c r="I56" s="216"/>
    </row>
    <row r="57" spans="1:9" s="17" customFormat="1" ht="15">
      <c r="A57" s="216"/>
      <c r="B57" s="33"/>
      <c r="C57" s="216"/>
      <c r="D57" s="110"/>
      <c r="E57" s="216"/>
      <c r="F57" s="110"/>
      <c r="G57" s="216"/>
      <c r="H57" s="216"/>
      <c r="I57" s="216"/>
    </row>
    <row r="58" spans="1:9" s="17" customFormat="1" ht="15">
      <c r="A58" s="216"/>
      <c r="B58" s="111" t="s">
        <v>181</v>
      </c>
      <c r="C58" s="216"/>
      <c r="D58" s="242"/>
      <c r="E58" s="216"/>
      <c r="F58" s="242"/>
      <c r="G58" s="216"/>
      <c r="H58" s="237"/>
      <c r="I58" s="216"/>
    </row>
    <row r="59" spans="1:9" s="17" customFormat="1" ht="15">
      <c r="A59" s="216"/>
      <c r="B59" s="190" t="s">
        <v>182</v>
      </c>
      <c r="C59" s="216"/>
      <c r="D59" s="243"/>
      <c r="E59" s="216"/>
      <c r="F59" s="243"/>
      <c r="G59" s="216"/>
      <c r="H59" s="206"/>
      <c r="I59" s="216"/>
    </row>
    <row r="60" spans="1:9" s="17" customFormat="1" ht="15">
      <c r="A60" s="216"/>
      <c r="B60" s="123" t="s">
        <v>183</v>
      </c>
      <c r="C60" s="216"/>
      <c r="D60" s="140" t="s">
        <v>79</v>
      </c>
      <c r="E60" s="216"/>
      <c r="F60" s="140" t="s">
        <v>157</v>
      </c>
      <c r="G60" s="216"/>
      <c r="H60" s="206"/>
      <c r="I60" s="216"/>
    </row>
    <row r="61" spans="1:9" s="17" customFormat="1" ht="15">
      <c r="A61" s="216"/>
      <c r="B61" s="123" t="s">
        <v>184</v>
      </c>
      <c r="C61" s="216"/>
      <c r="D61" s="140" t="s">
        <v>79</v>
      </c>
      <c r="E61" s="216"/>
      <c r="F61" s="140" t="s">
        <v>157</v>
      </c>
      <c r="G61" s="216"/>
      <c r="H61" s="206"/>
      <c r="I61" s="216"/>
    </row>
    <row r="62" spans="1:9" s="17" customFormat="1" ht="15">
      <c r="A62" s="216"/>
      <c r="B62" s="143" t="s">
        <v>185</v>
      </c>
      <c r="C62" s="216"/>
      <c r="D62" s="140">
        <v>48870000</v>
      </c>
      <c r="E62" s="216"/>
      <c r="F62" s="140" t="s">
        <v>186</v>
      </c>
      <c r="G62" s="216"/>
      <c r="H62" s="206"/>
      <c r="I62" s="216"/>
    </row>
    <row r="63" spans="1:9" s="17" customFormat="1" ht="15">
      <c r="A63" s="216"/>
      <c r="B63" s="124" t="str">
        <f>LEFT(B62,SEARCH(",",B62))&amp;" valor"</f>
        <v>Petróleo crudo (2709), valor</v>
      </c>
      <c r="C63" s="216"/>
      <c r="D63" s="140">
        <v>795000000</v>
      </c>
      <c r="E63" s="216"/>
      <c r="F63" s="140" t="s">
        <v>187</v>
      </c>
      <c r="G63" s="216"/>
      <c r="H63" s="206" t="s">
        <v>188</v>
      </c>
      <c r="I63" s="216"/>
    </row>
    <row r="64" spans="1:9" s="17" customFormat="1" ht="15">
      <c r="A64" s="216"/>
      <c r="B64" s="143" t="s">
        <v>189</v>
      </c>
      <c r="C64" s="216"/>
      <c r="D64" s="140">
        <v>1230</v>
      </c>
      <c r="E64" s="216"/>
      <c r="F64" s="140" t="s">
        <v>190</v>
      </c>
      <c r="G64" s="216"/>
      <c r="H64" s="206"/>
      <c r="I64" s="216"/>
    </row>
    <row r="65" spans="1:9" s="17" customFormat="1" ht="15">
      <c r="A65" s="216"/>
      <c r="B65" s="124" t="str">
        <f>LEFT(B64,SEARCH(",",B64))&amp;" valor"</f>
        <v>Gas natural (2711), valor</v>
      </c>
      <c r="C65" s="216"/>
      <c r="D65" s="140">
        <v>1106000000</v>
      </c>
      <c r="E65" s="216"/>
      <c r="F65" s="140" t="s">
        <v>187</v>
      </c>
      <c r="G65" s="216"/>
      <c r="H65" s="206" t="s">
        <v>191</v>
      </c>
      <c r="I65" s="216"/>
    </row>
    <row r="66" spans="1:9" s="17" customFormat="1" ht="15">
      <c r="A66" s="216"/>
      <c r="B66" s="143" t="s">
        <v>192</v>
      </c>
      <c r="C66" s="216"/>
      <c r="D66" s="140">
        <v>142642</v>
      </c>
      <c r="E66" s="216"/>
      <c r="F66" s="140" t="s">
        <v>193</v>
      </c>
      <c r="G66" s="216"/>
      <c r="H66" s="206"/>
      <c r="I66" s="216"/>
    </row>
    <row r="67" spans="1:9" s="17" customFormat="1" ht="15">
      <c r="A67" s="216"/>
      <c r="B67" s="124" t="str">
        <f>LEFT(B66,SEARCH(",",B66))&amp;" valor"</f>
        <v>Oro (7108), valor</v>
      </c>
      <c r="C67" s="216"/>
      <c r="D67" s="140">
        <v>5821285325.7568197</v>
      </c>
      <c r="E67" s="216"/>
      <c r="F67" s="140" t="s">
        <v>187</v>
      </c>
      <c r="G67" s="216"/>
      <c r="H67" s="206"/>
      <c r="I67" s="216"/>
    </row>
    <row r="68" spans="1:9" s="17" customFormat="1" ht="15">
      <c r="A68" s="216"/>
      <c r="B68" s="143" t="s">
        <v>194</v>
      </c>
      <c r="C68" s="216"/>
      <c r="D68" s="140">
        <v>4162</v>
      </c>
      <c r="E68" s="216"/>
      <c r="F68" s="140" t="s">
        <v>193</v>
      </c>
      <c r="G68" s="216"/>
      <c r="H68" s="206" t="s">
        <v>195</v>
      </c>
      <c r="I68" s="216"/>
    </row>
    <row r="69" spans="1:9" s="17" customFormat="1" ht="15">
      <c r="A69" s="216"/>
      <c r="B69" s="124" t="str">
        <f>LEFT(B68,SEARCH(",",B68))&amp;" valor"</f>
        <v>Plata (7106), valor</v>
      </c>
      <c r="C69" s="216"/>
      <c r="D69" s="140">
        <v>2103405424.3776023</v>
      </c>
      <c r="E69" s="216"/>
      <c r="F69" s="140" t="s">
        <v>187</v>
      </c>
      <c r="G69" s="216"/>
      <c r="H69" s="206"/>
      <c r="I69" s="216"/>
    </row>
    <row r="70" spans="1:9" s="17" customFormat="1" ht="15">
      <c r="A70" s="216"/>
      <c r="B70" s="143" t="s">
        <v>196</v>
      </c>
      <c r="C70" s="216"/>
      <c r="D70" s="140">
        <v>1474674</v>
      </c>
      <c r="E70" s="216"/>
      <c r="F70" s="140" t="s">
        <v>197</v>
      </c>
      <c r="G70" s="216"/>
      <c r="H70" s="206" t="s">
        <v>195</v>
      </c>
      <c r="I70" s="216"/>
    </row>
    <row r="71" spans="1:9" s="17" customFormat="1" ht="15">
      <c r="A71" s="216"/>
      <c r="B71" s="124" t="str">
        <f>LEFT(B70,SEARCH(",",B70))&amp;" valor"</f>
        <v>Carbón (2701), valor</v>
      </c>
      <c r="C71" s="216"/>
      <c r="D71" s="140">
        <v>4314148875.8773994</v>
      </c>
      <c r="E71" s="216"/>
      <c r="F71" s="140" t="s">
        <v>187</v>
      </c>
      <c r="G71" s="216"/>
      <c r="H71" s="206"/>
      <c r="I71" s="216"/>
    </row>
    <row r="72" spans="1:9" s="17" customFormat="1" ht="15">
      <c r="A72" s="216"/>
      <c r="B72" s="143" t="s">
        <v>198</v>
      </c>
      <c r="C72" s="216"/>
      <c r="D72" s="140">
        <v>2436951</v>
      </c>
      <c r="E72" s="216"/>
      <c r="F72" s="140" t="s">
        <v>197</v>
      </c>
      <c r="G72" s="216"/>
      <c r="H72" s="206" t="s">
        <v>195</v>
      </c>
      <c r="I72" s="216"/>
    </row>
    <row r="73" spans="1:9" s="17" customFormat="1" ht="15">
      <c r="A73" s="216"/>
      <c r="B73" s="124" t="str">
        <f>LEFT(B72,SEARCH(",",B72))&amp;" valor"</f>
        <v>Cobre (2603), valor</v>
      </c>
      <c r="C73" s="216"/>
      <c r="D73" s="140">
        <v>15897465532.022499</v>
      </c>
      <c r="E73" s="216"/>
      <c r="F73" s="140" t="s">
        <v>187</v>
      </c>
      <c r="G73" s="216"/>
      <c r="H73" s="206"/>
      <c r="I73" s="216"/>
    </row>
    <row r="74" spans="1:9" s="17" customFormat="1" ht="15.75">
      <c r="A74" s="216"/>
      <c r="B74" s="143" t="s">
        <v>199</v>
      </c>
      <c r="C74" s="216"/>
      <c r="D74" s="140">
        <v>289195</v>
      </c>
      <c r="E74" s="216"/>
      <c r="F74" s="140" t="s">
        <v>197</v>
      </c>
      <c r="G74" s="216"/>
      <c r="H74" s="206" t="s">
        <v>195</v>
      </c>
      <c r="I74" s="216"/>
    </row>
    <row r="75" spans="1:9" s="17" customFormat="1" ht="15">
      <c r="A75" s="216"/>
      <c r="B75" s="124" t="str">
        <f>LEFT(B74,SEARCH(",",B74))&amp;" valor"</f>
        <v>Plomo (2607), valor</v>
      </c>
      <c r="C75" s="216"/>
      <c r="D75" s="207">
        <v>648859349.10813725</v>
      </c>
      <c r="E75" s="216"/>
      <c r="F75" s="140" t="s">
        <v>187</v>
      </c>
      <c r="G75" s="216"/>
      <c r="H75" s="206"/>
      <c r="I75" s="216"/>
    </row>
    <row r="76" spans="1:9" s="17" customFormat="1" ht="15.75">
      <c r="A76" s="216"/>
      <c r="B76" s="143" t="s">
        <v>200</v>
      </c>
      <c r="C76" s="216"/>
      <c r="D76" s="140">
        <v>18601</v>
      </c>
      <c r="E76" s="216"/>
      <c r="F76" s="140" t="s">
        <v>197</v>
      </c>
      <c r="G76" s="216"/>
      <c r="H76" s="206" t="s">
        <v>195</v>
      </c>
      <c r="I76" s="216"/>
    </row>
    <row r="77" spans="1:9" s="17" customFormat="1" ht="15">
      <c r="A77" s="216"/>
      <c r="B77" s="125" t="str">
        <f>LEFT(B76,SEARCH(",",B76))&amp;" valor"</f>
        <v>Estaño (2609), valor</v>
      </c>
      <c r="C77" s="216"/>
      <c r="D77" s="208">
        <v>375108504.80940557</v>
      </c>
      <c r="E77" s="216"/>
      <c r="F77" s="141" t="s">
        <v>187</v>
      </c>
      <c r="G77" s="216"/>
      <c r="H77" s="206"/>
      <c r="I77" s="216"/>
    </row>
    <row r="78" spans="1:9" s="17" customFormat="1" ht="15">
      <c r="A78" s="216"/>
      <c r="B78" s="33"/>
      <c r="C78" s="216"/>
      <c r="D78" s="110"/>
      <c r="E78" s="216"/>
      <c r="F78" s="110"/>
      <c r="G78" s="216"/>
      <c r="H78" s="209" t="s">
        <v>195</v>
      </c>
      <c r="I78" s="216"/>
    </row>
    <row r="79" spans="1:9" s="17" customFormat="1" ht="15">
      <c r="A79" s="216"/>
      <c r="B79" s="111" t="s">
        <v>201</v>
      </c>
      <c r="C79" s="216"/>
      <c r="D79" s="242"/>
      <c r="E79" s="216"/>
      <c r="F79" s="242"/>
      <c r="G79" s="216"/>
      <c r="H79" s="237"/>
      <c r="I79" s="216"/>
    </row>
    <row r="80" spans="1:9" s="17" customFormat="1" ht="30">
      <c r="A80" s="216"/>
      <c r="B80" s="123" t="s">
        <v>202</v>
      </c>
      <c r="C80" s="216"/>
      <c r="D80" s="140" t="s">
        <v>79</v>
      </c>
      <c r="E80" s="216"/>
      <c r="F80" s="140" t="s">
        <v>203</v>
      </c>
      <c r="G80" s="216"/>
      <c r="H80" s="206"/>
      <c r="I80" s="216"/>
    </row>
    <row r="81" spans="1:9" s="17" customFormat="1" ht="30">
      <c r="A81" s="216"/>
      <c r="B81" s="123" t="s">
        <v>204</v>
      </c>
      <c r="C81" s="216"/>
      <c r="D81" s="140" t="s">
        <v>79</v>
      </c>
      <c r="E81" s="216"/>
      <c r="F81" s="140" t="s">
        <v>203</v>
      </c>
      <c r="G81" s="216"/>
      <c r="H81" s="206"/>
      <c r="I81" s="216"/>
    </row>
    <row r="82" spans="1:9" s="17" customFormat="1" ht="15">
      <c r="A82" s="216"/>
      <c r="B82" s="143" t="s">
        <v>185</v>
      </c>
      <c r="C82" s="216"/>
      <c r="D82" s="140">
        <v>2367000</v>
      </c>
      <c r="E82" s="216"/>
      <c r="F82" s="140" t="s">
        <v>186</v>
      </c>
      <c r="G82" s="216"/>
      <c r="H82" s="206"/>
      <c r="I82" s="216"/>
    </row>
    <row r="83" spans="1:9" s="17" customFormat="1" ht="15">
      <c r="A83" s="216"/>
      <c r="B83" s="124" t="str">
        <f>LEFT(B82,SEARCH(",",B82))&amp;" valor"</f>
        <v>Petróleo crudo (2709), valor</v>
      </c>
      <c r="C83" s="216"/>
      <c r="D83" s="140">
        <v>139000000</v>
      </c>
      <c r="E83" s="216"/>
      <c r="F83" s="140" t="s">
        <v>187</v>
      </c>
      <c r="G83" s="216"/>
      <c r="H83" s="206" t="s">
        <v>205</v>
      </c>
      <c r="I83" s="216"/>
    </row>
    <row r="84" spans="1:9" s="17" customFormat="1" ht="15">
      <c r="A84" s="216"/>
      <c r="B84" s="143" t="s">
        <v>189</v>
      </c>
      <c r="C84" s="216"/>
      <c r="D84" s="140">
        <v>51399000</v>
      </c>
      <c r="E84" s="216"/>
      <c r="F84" s="140" t="s">
        <v>206</v>
      </c>
      <c r="G84" s="216"/>
      <c r="H84" s="206"/>
      <c r="I84" s="216"/>
    </row>
    <row r="85" spans="1:9" s="17" customFormat="1" ht="15">
      <c r="A85" s="216"/>
      <c r="B85" s="124" t="str">
        <f>LEFT(B84,SEARCH(",",B84))&amp;" valor"</f>
        <v>Gas natural (2711), valor</v>
      </c>
      <c r="C85" s="216"/>
      <c r="D85" s="140">
        <v>1042000000</v>
      </c>
      <c r="E85" s="216"/>
      <c r="F85" s="140" t="s">
        <v>187</v>
      </c>
      <c r="G85" s="216"/>
      <c r="H85" s="206" t="s">
        <v>205</v>
      </c>
      <c r="I85" s="216"/>
    </row>
    <row r="86" spans="1:9" s="17" customFormat="1" ht="15">
      <c r="A86" s="216"/>
      <c r="B86" s="143" t="s">
        <v>192</v>
      </c>
      <c r="C86" s="216"/>
      <c r="D86" s="140">
        <v>200</v>
      </c>
      <c r="E86" s="216"/>
      <c r="F86" s="140" t="s">
        <v>193</v>
      </c>
      <c r="G86" s="216"/>
      <c r="H86" s="206"/>
      <c r="I86" s="216"/>
    </row>
    <row r="87" spans="1:9" s="17" customFormat="1" ht="15">
      <c r="A87" s="216"/>
      <c r="B87" s="124" t="str">
        <f>LEFT(B86,SEARCH(",",B86))&amp;" valor"</f>
        <v>Oro (7108), valor</v>
      </c>
      <c r="C87" s="216"/>
      <c r="D87" s="140">
        <v>8239140000</v>
      </c>
      <c r="E87" s="216"/>
      <c r="F87" s="140" t="s">
        <v>187</v>
      </c>
      <c r="G87" s="216"/>
      <c r="H87" s="206" t="s">
        <v>205</v>
      </c>
      <c r="I87" s="216"/>
    </row>
    <row r="88" spans="1:9" s="17" customFormat="1" ht="15">
      <c r="A88" s="216"/>
      <c r="B88" s="143" t="s">
        <v>194</v>
      </c>
      <c r="C88" s="216"/>
      <c r="D88" s="140">
        <v>240</v>
      </c>
      <c r="E88" s="216"/>
      <c r="F88" s="140" t="s">
        <v>193</v>
      </c>
      <c r="G88" s="216"/>
      <c r="H88" s="206"/>
      <c r="I88" s="216"/>
    </row>
    <row r="89" spans="1:9" s="17" customFormat="1" ht="15">
      <c r="A89" s="216"/>
      <c r="B89" s="124" t="str">
        <f>LEFT(B88,SEARCH(",",B88))&amp;" valor"</f>
        <v>Plata (7106), valor</v>
      </c>
      <c r="C89" s="216"/>
      <c r="D89" s="140">
        <v>1226900</v>
      </c>
      <c r="E89" s="216"/>
      <c r="F89" s="140" t="s">
        <v>187</v>
      </c>
      <c r="G89" s="216"/>
      <c r="H89" s="206" t="s">
        <v>205</v>
      </c>
      <c r="I89" s="216"/>
    </row>
    <row r="90" spans="1:9" s="17" customFormat="1" ht="15">
      <c r="A90" s="216"/>
      <c r="B90" s="143" t="s">
        <v>196</v>
      </c>
      <c r="C90" s="216"/>
      <c r="D90" s="140">
        <v>12031200</v>
      </c>
      <c r="E90" s="216"/>
      <c r="F90" s="140" t="s">
        <v>193</v>
      </c>
      <c r="G90" s="216"/>
      <c r="H90" s="206"/>
      <c r="I90" s="216"/>
    </row>
    <row r="91" spans="1:9" s="17" customFormat="1" ht="15">
      <c r="A91" s="216"/>
      <c r="B91" s="124" t="str">
        <f>LEFT(B90,SEARCH(",",B90))&amp;" valor"</f>
        <v>Carbón (2701), valor</v>
      </c>
      <c r="C91" s="216"/>
      <c r="D91" s="140">
        <v>2563050000</v>
      </c>
      <c r="E91" s="216"/>
      <c r="F91" s="140" t="s">
        <v>187</v>
      </c>
      <c r="G91" s="216"/>
      <c r="H91" s="206" t="s">
        <v>205</v>
      </c>
      <c r="I91" s="216"/>
    </row>
    <row r="92" spans="1:9" s="17" customFormat="1" ht="15">
      <c r="A92" s="216"/>
      <c r="B92" s="143" t="s">
        <v>198</v>
      </c>
      <c r="C92" s="216"/>
      <c r="D92" s="140">
        <v>2473010</v>
      </c>
      <c r="E92" s="216"/>
      <c r="F92" s="140" t="s">
        <v>197</v>
      </c>
      <c r="G92" s="216"/>
      <c r="H92" s="206"/>
      <c r="I92" s="216"/>
    </row>
    <row r="93" spans="1:9" s="17" customFormat="1" ht="15">
      <c r="A93" s="216"/>
      <c r="B93" s="124" t="str">
        <f>LEFT(B92,SEARCH(",",B92))&amp;" valor"</f>
        <v>Cobre (2603), valor</v>
      </c>
      <c r="C93" s="216"/>
      <c r="D93" s="140">
        <v>14925370000</v>
      </c>
      <c r="E93" s="216"/>
      <c r="F93" s="140" t="s">
        <v>187</v>
      </c>
      <c r="G93" s="216"/>
      <c r="H93" s="206" t="s">
        <v>205</v>
      </c>
      <c r="I93" s="216"/>
    </row>
    <row r="94" spans="1:9" s="17" customFormat="1" ht="15.75">
      <c r="A94" s="216"/>
      <c r="B94" s="143" t="s">
        <v>199</v>
      </c>
      <c r="C94" s="216"/>
      <c r="D94" s="140">
        <v>784970</v>
      </c>
      <c r="E94" s="216"/>
      <c r="F94" s="140" t="s">
        <v>197</v>
      </c>
      <c r="G94" s="216"/>
      <c r="H94" s="206"/>
      <c r="I94" s="216"/>
    </row>
    <row r="95" spans="1:9" s="17" customFormat="1" ht="15.75">
      <c r="A95" s="216"/>
      <c r="B95" s="124" t="str">
        <f>LEFT(B94,SEARCH(",",B94))&amp;" valor"</f>
        <v>Plomo (2607), valor</v>
      </c>
      <c r="C95" s="216"/>
      <c r="D95" s="140">
        <v>1529750000</v>
      </c>
      <c r="E95" s="216"/>
      <c r="F95" s="140" t="s">
        <v>187</v>
      </c>
      <c r="G95" s="216"/>
      <c r="H95" s="206" t="s">
        <v>205</v>
      </c>
      <c r="I95" s="216"/>
    </row>
    <row r="96" spans="1:9" s="17" customFormat="1" ht="15.75">
      <c r="A96" s="216"/>
      <c r="B96" s="143" t="s">
        <v>200</v>
      </c>
      <c r="C96" s="216"/>
      <c r="D96" s="140">
        <v>16260</v>
      </c>
      <c r="E96" s="216"/>
      <c r="F96" s="140" t="s">
        <v>197</v>
      </c>
      <c r="G96" s="216"/>
      <c r="H96" s="206"/>
      <c r="I96" s="216"/>
    </row>
    <row r="97" spans="1:16" s="17" customFormat="1" ht="15.75">
      <c r="A97" s="216"/>
      <c r="B97" s="125" t="str">
        <f>LEFT(B96,SEARCH(",",B96))&amp;" valor"</f>
        <v>Estaño (2609), valor</v>
      </c>
      <c r="C97" s="216"/>
      <c r="D97" s="141">
        <v>335110000</v>
      </c>
      <c r="E97" s="216"/>
      <c r="F97" s="141" t="s">
        <v>187</v>
      </c>
      <c r="G97" s="216"/>
      <c r="H97" s="209" t="s">
        <v>205</v>
      </c>
      <c r="I97" s="216"/>
      <c r="J97" s="216"/>
      <c r="K97" s="216"/>
      <c r="L97" s="216"/>
      <c r="M97" s="216"/>
      <c r="N97" s="216"/>
      <c r="O97" s="216"/>
      <c r="P97" s="216"/>
    </row>
    <row r="98" spans="1:16" s="17" customFormat="1" ht="15">
      <c r="A98" s="216"/>
      <c r="B98" s="33"/>
      <c r="C98" s="216"/>
      <c r="D98" s="110"/>
      <c r="E98" s="216"/>
      <c r="F98" s="110"/>
      <c r="G98" s="216"/>
      <c r="H98" s="216"/>
      <c r="I98" s="216"/>
      <c r="J98" s="216"/>
      <c r="K98" s="216"/>
      <c r="L98" s="216"/>
      <c r="M98" s="216"/>
      <c r="N98" s="216"/>
      <c r="O98" s="216"/>
      <c r="P98" s="216"/>
    </row>
    <row r="99" spans="1:16" s="17" customFormat="1" ht="15">
      <c r="A99" s="216"/>
      <c r="B99" s="111" t="s">
        <v>207</v>
      </c>
      <c r="C99" s="216"/>
      <c r="D99" s="242"/>
      <c r="E99" s="216"/>
      <c r="F99" s="127"/>
      <c r="G99" s="216"/>
      <c r="H99" s="237"/>
      <c r="I99" s="216"/>
      <c r="J99" s="216"/>
      <c r="K99" s="216"/>
      <c r="L99" s="216"/>
      <c r="M99" s="216"/>
      <c r="N99" s="216"/>
      <c r="O99" s="216"/>
      <c r="P99" s="216"/>
    </row>
    <row r="100" spans="1:16" s="17" customFormat="1" ht="30">
      <c r="A100" s="216"/>
      <c r="B100" s="123" t="s">
        <v>208</v>
      </c>
      <c r="C100" s="216"/>
      <c r="D100" s="140" t="s">
        <v>79</v>
      </c>
      <c r="E100" s="216"/>
      <c r="F100" s="140" t="str">
        <f>IF(D100=Lists!$K$4,"&lt; Ingresar dirección web de la fuente de los datos &gt;",IF(D100=Lists!$K$5,"&lt; Incluir referencia a sección del Informe EITI o dirección web &gt;",IF(D100=Lists!$K$6,"&lt; Incluir referencia a elementos que prueban la inaplicabilidad &gt;","")))</f>
        <v>&lt; Ingresar dirección web de la fuente de los datos &gt;</v>
      </c>
      <c r="G100" s="216"/>
      <c r="H100" s="206"/>
      <c r="I100" s="216"/>
      <c r="J100" s="216"/>
      <c r="K100" s="216"/>
      <c r="L100" s="216"/>
      <c r="M100" s="216"/>
      <c r="N100" s="216"/>
      <c r="O100" s="216"/>
      <c r="P100" s="216"/>
    </row>
    <row r="101" spans="1:16" s="17" customFormat="1" ht="30">
      <c r="A101" s="216"/>
      <c r="B101" s="128" t="s">
        <v>209</v>
      </c>
      <c r="C101" s="216"/>
      <c r="D101" s="140" t="s">
        <v>135</v>
      </c>
      <c r="E101" s="216"/>
      <c r="F101" s="140" t="str">
        <f>IF(D101=Lists!$K$4,"&lt; Ingresar dirección web de la fuente de los datos &gt;",IF(D101=Lists!$K$5,"&lt; Incluir referencia a sección del Informe EITI o dirección web &gt;",IF(D101=Lists!$K$6,"&lt; Incluir referencia a elementos que prueban la inaplicabilidad &gt;","")))</f>
        <v>&lt; Incluir referencia a sección del Informe EITI o dirección web &gt;</v>
      </c>
      <c r="G101" s="216"/>
      <c r="H101" s="206"/>
      <c r="I101" s="216"/>
      <c r="J101" s="216"/>
      <c r="K101" s="216"/>
      <c r="L101" s="216"/>
      <c r="M101" s="216"/>
      <c r="N101" s="216"/>
      <c r="O101" s="216"/>
      <c r="P101" s="216"/>
    </row>
    <row r="102" spans="1:16" s="17" customFormat="1" ht="45">
      <c r="A102" s="216"/>
      <c r="B102" s="129" t="s">
        <v>210</v>
      </c>
      <c r="C102" s="216"/>
      <c r="D102" s="130">
        <f>('Parte 5 - Datos de empresas'!J316/'Parte 4 - Ingresos del gobierno'!J37)</f>
        <v>0.66679467084597677</v>
      </c>
      <c r="E102" s="216"/>
      <c r="F102" s="131" t="s">
        <v>211</v>
      </c>
      <c r="G102" s="216"/>
      <c r="H102" s="209"/>
      <c r="I102" s="216"/>
      <c r="J102" s="216"/>
      <c r="K102" s="216"/>
      <c r="L102" s="216"/>
      <c r="M102" s="216"/>
      <c r="N102" s="216"/>
      <c r="O102" s="216"/>
      <c r="P102" s="216"/>
    </row>
    <row r="103" spans="1:16" s="17" customFormat="1" ht="15">
      <c r="A103" s="216"/>
      <c r="B103" s="33"/>
      <c r="C103" s="216"/>
      <c r="D103" s="110"/>
      <c r="E103" s="216"/>
      <c r="F103" s="110"/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</row>
    <row r="104" spans="1:16" s="17" customFormat="1" ht="15">
      <c r="A104" s="216"/>
      <c r="B104" s="111" t="s">
        <v>212</v>
      </c>
      <c r="C104" s="216"/>
      <c r="D104" s="127"/>
      <c r="E104" s="216"/>
      <c r="F104" s="127"/>
      <c r="G104" s="216"/>
      <c r="H104" s="237"/>
      <c r="I104" s="216"/>
      <c r="J104" s="216"/>
      <c r="K104" s="216"/>
      <c r="L104" s="216"/>
      <c r="M104" s="216"/>
      <c r="N104" s="216"/>
      <c r="O104" s="216"/>
      <c r="P104" s="216"/>
    </row>
    <row r="105" spans="1:16" s="17" customFormat="1" ht="30">
      <c r="A105" s="216"/>
      <c r="B105" s="128" t="s">
        <v>213</v>
      </c>
      <c r="C105" s="216"/>
      <c r="D105" s="140" t="s">
        <v>159</v>
      </c>
      <c r="E105" s="216"/>
      <c r="F105" s="140" t="str">
        <f>IF(D105=Lists!$K$4,"&lt; Ingresar dirección web de la fuente de los datos &gt;",IF(D105=Lists!$K$5,"&lt; Incluir referencia a sección del Informe EITI o dirección web &gt;",IF(D105=Lists!$K$6,"&lt; Incluir referencia a elementos que prueban la inaplicabilidad &gt;","")))</f>
        <v/>
      </c>
      <c r="G105" s="216"/>
      <c r="H105" s="206"/>
      <c r="I105" s="216"/>
      <c r="J105" s="216"/>
      <c r="K105" s="216"/>
      <c r="L105" s="216"/>
      <c r="M105" s="216"/>
      <c r="N105" s="216"/>
      <c r="O105" s="216"/>
      <c r="P105" s="216"/>
    </row>
    <row r="106" spans="1:16" s="17" customFormat="1" ht="15">
      <c r="A106" s="216"/>
      <c r="B106" s="177" t="s">
        <v>214</v>
      </c>
      <c r="C106" s="244"/>
      <c r="D106" s="112"/>
      <c r="E106" s="244"/>
      <c r="F106" s="112"/>
      <c r="G106" s="216"/>
      <c r="H106" s="206"/>
      <c r="I106" s="216"/>
      <c r="J106" s="216"/>
      <c r="K106" s="216"/>
      <c r="L106" s="216"/>
      <c r="M106" s="216"/>
      <c r="N106" s="216"/>
      <c r="O106" s="216"/>
      <c r="P106" s="216"/>
    </row>
    <row r="107" spans="1:16" s="17" customFormat="1" ht="15.75">
      <c r="A107" s="216"/>
      <c r="B107" s="143" t="s">
        <v>185</v>
      </c>
      <c r="C107" s="216"/>
      <c r="D107" s="140" t="s">
        <v>159</v>
      </c>
      <c r="E107" s="216"/>
      <c r="F107" s="140" t="s">
        <v>215</v>
      </c>
      <c r="G107" s="216"/>
      <c r="H107" s="206"/>
      <c r="I107" s="216"/>
      <c r="J107" s="216"/>
      <c r="K107" s="216"/>
      <c r="L107" s="216"/>
      <c r="M107" s="216"/>
      <c r="N107" s="216"/>
      <c r="O107" s="216"/>
      <c r="P107" s="216"/>
    </row>
    <row r="108" spans="1:16" s="17" customFormat="1" ht="15.75">
      <c r="A108" s="216"/>
      <c r="B108" s="143" t="s">
        <v>189</v>
      </c>
      <c r="C108" s="216"/>
      <c r="D108" s="140" t="s">
        <v>159</v>
      </c>
      <c r="E108" s="216"/>
      <c r="F108" s="140" t="s">
        <v>216</v>
      </c>
      <c r="G108" s="216"/>
      <c r="H108" s="206"/>
      <c r="I108" s="216"/>
      <c r="J108" s="216"/>
      <c r="K108" s="216"/>
      <c r="L108" s="216"/>
      <c r="M108" s="216"/>
      <c r="N108" s="216"/>
      <c r="O108" s="216"/>
      <c r="P108" s="216"/>
    </row>
    <row r="109" spans="1:16" s="17" customFormat="1" ht="15">
      <c r="A109" s="216"/>
      <c r="B109" s="178" t="s">
        <v>217</v>
      </c>
      <c r="C109" s="245"/>
      <c r="D109" s="141"/>
      <c r="E109" s="245"/>
      <c r="F109" s="141" t="s">
        <v>197</v>
      </c>
      <c r="G109" s="216"/>
      <c r="H109" s="206"/>
      <c r="I109" s="216"/>
      <c r="J109" s="216"/>
      <c r="K109" s="216"/>
      <c r="L109" s="216"/>
      <c r="M109" s="216"/>
      <c r="N109" s="216"/>
      <c r="O109" s="216"/>
      <c r="P109" s="216"/>
    </row>
    <row r="110" spans="1:16" s="17" customFormat="1" ht="15">
      <c r="A110" s="216"/>
      <c r="B110" s="177" t="s">
        <v>218</v>
      </c>
      <c r="C110" s="244"/>
      <c r="D110" s="112"/>
      <c r="E110" s="244"/>
      <c r="F110" s="112"/>
      <c r="G110" s="216"/>
      <c r="H110" s="206"/>
      <c r="I110" s="216"/>
      <c r="J110" s="216"/>
      <c r="K110" s="216"/>
      <c r="L110" s="216"/>
      <c r="M110" s="216"/>
      <c r="N110" s="216"/>
      <c r="O110" s="216"/>
      <c r="P110" s="216"/>
    </row>
    <row r="111" spans="1:16" s="17" customFormat="1" ht="15.75">
      <c r="A111" s="216"/>
      <c r="B111" s="143" t="s">
        <v>185</v>
      </c>
      <c r="C111" s="216"/>
      <c r="D111" s="140" t="s">
        <v>159</v>
      </c>
      <c r="E111" s="216"/>
      <c r="F111" s="140" t="s">
        <v>215</v>
      </c>
      <c r="G111" s="216"/>
      <c r="H111" s="206"/>
      <c r="I111" s="216"/>
      <c r="J111" s="216"/>
      <c r="K111" s="216"/>
      <c r="L111" s="216"/>
      <c r="M111" s="216"/>
      <c r="N111" s="216"/>
      <c r="O111" s="216"/>
      <c r="P111" s="216"/>
    </row>
    <row r="112" spans="1:16" s="17" customFormat="1" ht="15">
      <c r="A112" s="216"/>
      <c r="B112" s="124" t="str">
        <f>LEFT(B111,SEARCH(",",B111))&amp;" valor"</f>
        <v>Petróleo crudo (2709), valor</v>
      </c>
      <c r="C112" s="216"/>
      <c r="D112" s="140"/>
      <c r="E112" s="216"/>
      <c r="F112" s="140" t="s">
        <v>187</v>
      </c>
      <c r="G112" s="216"/>
      <c r="H112" s="206" t="s">
        <v>205</v>
      </c>
      <c r="I112" s="216"/>
      <c r="J112" s="216"/>
      <c r="K112" s="216"/>
      <c r="L112" s="216"/>
      <c r="M112" s="216"/>
      <c r="N112" s="216"/>
      <c r="O112" s="216"/>
      <c r="P112" s="216"/>
    </row>
    <row r="113" spans="1:9" s="17" customFormat="1" ht="15.75">
      <c r="A113" s="216"/>
      <c r="B113" s="143" t="s">
        <v>189</v>
      </c>
      <c r="C113" s="216"/>
      <c r="D113" s="140" t="s">
        <v>159</v>
      </c>
      <c r="E113" s="216"/>
      <c r="F113" s="140" t="s">
        <v>216</v>
      </c>
      <c r="G113" s="216"/>
      <c r="H113" s="206"/>
      <c r="I113" s="216"/>
    </row>
    <row r="114" spans="1:9" s="17" customFormat="1" ht="15">
      <c r="A114" s="216"/>
      <c r="B114" s="124" t="str">
        <f>LEFT(B113,SEARCH(",",B113))&amp;" valor"</f>
        <v>Gas natural (2711), valor</v>
      </c>
      <c r="C114" s="216"/>
      <c r="D114" s="140"/>
      <c r="E114" s="216"/>
      <c r="F114" s="140" t="s">
        <v>187</v>
      </c>
      <c r="G114" s="216"/>
      <c r="H114" s="206" t="s">
        <v>205</v>
      </c>
      <c r="I114" s="216"/>
    </row>
    <row r="115" spans="1:9" s="17" customFormat="1" ht="15.75">
      <c r="A115" s="216"/>
      <c r="B115" s="143" t="s">
        <v>217</v>
      </c>
      <c r="C115" s="216"/>
      <c r="D115" s="140" t="s">
        <v>159</v>
      </c>
      <c r="E115" s="216"/>
      <c r="F115" s="140" t="s">
        <v>197</v>
      </c>
      <c r="G115" s="216"/>
      <c r="H115" s="206"/>
      <c r="I115" s="216"/>
    </row>
    <row r="116" spans="1:9" s="17" customFormat="1" ht="15">
      <c r="A116" s="216"/>
      <c r="B116" s="124" t="str">
        <f>LEFT(B115,SEARCH(",",B115))&amp;" valor"</f>
        <v>Agregar productos básicos aquí, valor</v>
      </c>
      <c r="C116" s="216"/>
      <c r="D116" s="140"/>
      <c r="E116" s="216"/>
      <c r="F116" s="140" t="s">
        <v>187</v>
      </c>
      <c r="G116" s="216"/>
      <c r="H116" s="206" t="s">
        <v>205</v>
      </c>
      <c r="I116" s="216"/>
    </row>
    <row r="117" spans="1:9" s="17" customFormat="1" ht="30">
      <c r="A117" s="216"/>
      <c r="B117" s="176" t="s">
        <v>219</v>
      </c>
      <c r="C117" s="245"/>
      <c r="D117" s="141"/>
      <c r="E117" s="245"/>
      <c r="F117" s="141" t="s">
        <v>187</v>
      </c>
      <c r="G117" s="245"/>
      <c r="H117" s="209"/>
      <c r="I117" s="216"/>
    </row>
    <row r="118" spans="1:9" s="17" customFormat="1" ht="15">
      <c r="A118" s="216"/>
      <c r="B118" s="33"/>
      <c r="C118" s="216"/>
      <c r="D118" s="216"/>
      <c r="E118" s="216"/>
      <c r="F118" s="24"/>
      <c r="G118" s="216"/>
      <c r="H118" s="216"/>
      <c r="I118" s="216"/>
    </row>
    <row r="119" spans="1:9" s="17" customFormat="1" ht="15.95" customHeight="1">
      <c r="A119" s="216"/>
      <c r="B119" s="111" t="s">
        <v>220</v>
      </c>
      <c r="C119" s="216"/>
      <c r="D119" s="127"/>
      <c r="E119" s="216"/>
      <c r="F119" s="127"/>
      <c r="G119" s="216"/>
      <c r="H119" s="237"/>
      <c r="I119" s="216"/>
    </row>
    <row r="120" spans="1:9" s="17" customFormat="1" ht="30">
      <c r="A120" s="216"/>
      <c r="B120" s="128" t="s">
        <v>221</v>
      </c>
      <c r="C120" s="216"/>
      <c r="D120" s="140" t="s">
        <v>159</v>
      </c>
      <c r="E120" s="216"/>
      <c r="F120" s="140" t="str">
        <f>IF(D120=Lists!$K$4,"&lt; Ingresar dirección web de la fuente de los datos &gt;",IF(D120=Lists!$K$5,"&lt; Incluir referencia a sección del Informe EITI o dirección web &gt;",IF(D120=Lists!$K$6,"&lt; Incluir referencia a elementos que prueban la inaplicabilidad &gt;","")))</f>
        <v/>
      </c>
      <c r="G120" s="216"/>
      <c r="H120" s="206"/>
      <c r="I120" s="216"/>
    </row>
    <row r="121" spans="1:9" s="17" customFormat="1" ht="30.75" customHeight="1">
      <c r="A121" s="216"/>
      <c r="B121" s="133" t="s">
        <v>222</v>
      </c>
      <c r="C121" s="216"/>
      <c r="D121" s="141"/>
      <c r="E121" s="216"/>
      <c r="F121" s="141" t="s">
        <v>187</v>
      </c>
      <c r="G121" s="216"/>
      <c r="H121" s="209"/>
      <c r="I121" s="216"/>
    </row>
    <row r="122" spans="1:9" s="17" customFormat="1" ht="15">
      <c r="A122" s="216"/>
      <c r="B122" s="33"/>
      <c r="C122" s="216"/>
      <c r="D122" s="110"/>
      <c r="E122" s="216"/>
      <c r="F122" s="24"/>
      <c r="G122" s="216"/>
      <c r="H122" s="216"/>
      <c r="I122" s="216"/>
    </row>
    <row r="123" spans="1:9" s="17" customFormat="1" ht="15">
      <c r="A123" s="216"/>
      <c r="B123" s="111" t="s">
        <v>223</v>
      </c>
      <c r="C123" s="216"/>
      <c r="D123" s="127"/>
      <c r="E123" s="216"/>
      <c r="F123" s="127"/>
      <c r="G123" s="216"/>
      <c r="H123" s="237"/>
      <c r="I123" s="216"/>
    </row>
    <row r="124" spans="1:9" s="17" customFormat="1" ht="15.75">
      <c r="A124" s="216"/>
      <c r="B124" s="128" t="s">
        <v>224</v>
      </c>
      <c r="C124" s="216"/>
      <c r="D124" s="140" t="s">
        <v>159</v>
      </c>
      <c r="E124" s="216"/>
      <c r="F124" s="140" t="str">
        <f>IF(D124=Lists!$K$4,"&lt; Ingresar dirección web de la fuente de los datos &gt;",IF(D124=Lists!$K$5,"&lt; Incluir referencia a sección del Informe EITI o dirección web &gt;",IF(D124=Lists!$K$6,"&lt; Incluir referencia a elementos que prueban la inaplicabilidad &gt;","")))</f>
        <v/>
      </c>
      <c r="G124" s="216"/>
      <c r="H124" s="241"/>
      <c r="I124" s="216"/>
    </row>
    <row r="125" spans="1:9" s="17" customFormat="1" ht="30.75" customHeight="1">
      <c r="A125" s="216"/>
      <c r="B125" s="133" t="s">
        <v>225</v>
      </c>
      <c r="C125" s="216"/>
      <c r="D125" s="141"/>
      <c r="E125" s="216"/>
      <c r="F125" s="141" t="s">
        <v>187</v>
      </c>
      <c r="G125" s="216"/>
      <c r="H125" s="246" t="s">
        <v>226</v>
      </c>
      <c r="I125" s="216"/>
    </row>
    <row r="126" spans="1:9" s="17" customFormat="1" ht="15">
      <c r="A126" s="216"/>
      <c r="B126" s="33"/>
      <c r="C126" s="216"/>
      <c r="D126" s="110"/>
      <c r="E126" s="216"/>
      <c r="F126" s="24"/>
      <c r="G126" s="216"/>
      <c r="H126" s="216"/>
      <c r="I126" s="216"/>
    </row>
    <row r="127" spans="1:9" s="17" customFormat="1" ht="30">
      <c r="A127" s="216"/>
      <c r="B127" s="111" t="s">
        <v>227</v>
      </c>
      <c r="C127" s="216"/>
      <c r="D127" s="127"/>
      <c r="E127" s="216"/>
      <c r="F127" s="127"/>
      <c r="G127" s="216"/>
      <c r="H127" s="237"/>
      <c r="I127" s="216"/>
    </row>
    <row r="128" spans="1:9" s="17" customFormat="1" ht="30">
      <c r="A128" s="216"/>
      <c r="B128" s="128" t="s">
        <v>228</v>
      </c>
      <c r="C128" s="216"/>
      <c r="D128" s="140" t="s">
        <v>135</v>
      </c>
      <c r="E128" s="216"/>
      <c r="F128" s="204" t="s">
        <v>166</v>
      </c>
      <c r="G128" s="216"/>
      <c r="H128" s="206"/>
      <c r="I128" s="216"/>
    </row>
    <row r="129" spans="1:9" s="17" customFormat="1" ht="30">
      <c r="A129" s="216"/>
      <c r="B129" s="133" t="s">
        <v>229</v>
      </c>
      <c r="C129" s="216"/>
      <c r="D129" s="141">
        <v>343810000</v>
      </c>
      <c r="E129" s="216"/>
      <c r="F129" s="141" t="s">
        <v>95</v>
      </c>
      <c r="G129" s="216"/>
      <c r="H129" s="209"/>
      <c r="I129" s="216"/>
    </row>
    <row r="130" spans="1:9" s="17" customFormat="1" ht="15">
      <c r="A130" s="216"/>
      <c r="B130" s="33"/>
      <c r="C130" s="216"/>
      <c r="D130" s="110"/>
      <c r="E130" s="216"/>
      <c r="F130" s="24"/>
      <c r="G130" s="216"/>
      <c r="H130" s="216"/>
      <c r="I130" s="216"/>
    </row>
    <row r="131" spans="1:9" s="17" customFormat="1" ht="15">
      <c r="A131" s="216"/>
      <c r="B131" s="111" t="s">
        <v>230</v>
      </c>
      <c r="C131" s="216"/>
      <c r="D131" s="127"/>
      <c r="E131" s="216"/>
      <c r="F131" s="127"/>
      <c r="G131" s="216"/>
      <c r="H131" s="237"/>
      <c r="I131" s="216"/>
    </row>
    <row r="132" spans="1:9" s="17" customFormat="1" ht="15">
      <c r="A132" s="216"/>
      <c r="B132" s="128" t="str">
        <f>"¿El gobierno divulga información sobre"&amp;RIGHT(B131,LEN(B131)-SEARCH(":",B131,1))&amp;"?"</f>
        <v>¿El gobierno divulga información sobre Pagos directos subnacionales?</v>
      </c>
      <c r="C132" s="216"/>
      <c r="D132" s="140" t="s">
        <v>79</v>
      </c>
      <c r="E132" s="216"/>
      <c r="F132" s="204" t="s">
        <v>231</v>
      </c>
      <c r="G132" s="216"/>
      <c r="H132" s="206"/>
      <c r="I132" s="216"/>
    </row>
    <row r="133" spans="1:9" s="17" customFormat="1" ht="30">
      <c r="A133" s="216"/>
      <c r="B133" s="133" t="s">
        <v>232</v>
      </c>
      <c r="C133" s="216"/>
      <c r="D133" s="141">
        <v>4965000000</v>
      </c>
      <c r="E133" s="216"/>
      <c r="F133" s="141" t="s">
        <v>187</v>
      </c>
      <c r="G133" s="216"/>
      <c r="H133" s="209" t="s">
        <v>233</v>
      </c>
      <c r="I133" s="216"/>
    </row>
    <row r="134" spans="1:9" s="17" customFormat="1" ht="15">
      <c r="A134" s="216"/>
      <c r="B134" s="33"/>
      <c r="C134" s="216"/>
      <c r="D134" s="110"/>
      <c r="E134" s="216"/>
      <c r="F134" s="24"/>
      <c r="G134" s="216"/>
      <c r="H134" s="216"/>
      <c r="I134" s="216"/>
    </row>
    <row r="135" spans="1:9" s="17" customFormat="1" ht="15">
      <c r="A135" s="216"/>
      <c r="B135" s="111" t="s">
        <v>234</v>
      </c>
      <c r="C135" s="216"/>
      <c r="D135" s="127"/>
      <c r="E135" s="216"/>
      <c r="F135" s="24"/>
      <c r="G135" s="216"/>
      <c r="H135" s="237"/>
      <c r="I135" s="216"/>
    </row>
    <row r="136" spans="1:9" s="17" customFormat="1" ht="30">
      <c r="A136" s="216"/>
      <c r="B136" s="129" t="s">
        <v>235</v>
      </c>
      <c r="C136" s="216"/>
      <c r="D136" s="201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2.2465753424657535</v>
      </c>
      <c r="E136" s="216"/>
      <c r="F136" s="24"/>
      <c r="G136" s="216"/>
      <c r="H136" s="209"/>
      <c r="I136" s="216"/>
    </row>
    <row r="137" spans="1:9" s="17" customFormat="1" ht="15">
      <c r="A137" s="216"/>
      <c r="B137" s="33"/>
      <c r="C137" s="216"/>
      <c r="D137" s="110"/>
      <c r="E137" s="216"/>
      <c r="F137" s="24"/>
      <c r="G137" s="216"/>
      <c r="H137" s="216"/>
      <c r="I137" s="216"/>
    </row>
    <row r="138" spans="1:9" s="17" customFormat="1" ht="15">
      <c r="A138" s="216"/>
      <c r="B138" s="111" t="s">
        <v>236</v>
      </c>
      <c r="C138" s="216"/>
      <c r="D138" s="127"/>
      <c r="E138" s="216"/>
      <c r="F138" s="127"/>
      <c r="G138" s="216"/>
      <c r="H138" s="237"/>
      <c r="I138" s="216"/>
    </row>
    <row r="139" spans="1:9" s="17" customFormat="1" ht="45">
      <c r="A139" s="216"/>
      <c r="B139" s="123" t="s">
        <v>237</v>
      </c>
      <c r="C139" s="216"/>
      <c r="D139" s="140" t="s">
        <v>79</v>
      </c>
      <c r="E139" s="216"/>
      <c r="F139" s="204" t="s">
        <v>231</v>
      </c>
      <c r="G139" s="216"/>
      <c r="H139" s="206"/>
      <c r="I139" s="216"/>
    </row>
    <row r="140" spans="1:9" s="17" customFormat="1" ht="30">
      <c r="A140" s="216"/>
      <c r="B140" s="124" t="s">
        <v>238</v>
      </c>
      <c r="C140" s="216"/>
      <c r="D140" s="140" t="s">
        <v>79</v>
      </c>
      <c r="E140" s="216"/>
      <c r="F140" s="204" t="s">
        <v>231</v>
      </c>
      <c r="G140" s="216"/>
      <c r="H140" s="206"/>
      <c r="I140" s="216"/>
    </row>
    <row r="141" spans="1:9" s="17" customFormat="1" ht="15">
      <c r="A141" s="216"/>
      <c r="B141" s="113" t="s">
        <v>239</v>
      </c>
      <c r="C141" s="216"/>
      <c r="D141" s="140" t="s">
        <v>79</v>
      </c>
      <c r="E141" s="216"/>
      <c r="F141" s="204" t="s">
        <v>231</v>
      </c>
      <c r="G141" s="216"/>
      <c r="H141" s="206" t="s">
        <v>240</v>
      </c>
      <c r="I141" s="216"/>
    </row>
    <row r="142" spans="1:9" s="17" customFormat="1" ht="15">
      <c r="A142" s="216"/>
      <c r="B142" s="115" t="s">
        <v>241</v>
      </c>
      <c r="C142" s="216"/>
      <c r="D142" s="140" t="s">
        <v>79</v>
      </c>
      <c r="E142" s="216"/>
      <c r="F142" s="204" t="s">
        <v>231</v>
      </c>
      <c r="G142" s="216"/>
      <c r="H142" s="206"/>
      <c r="I142" s="216"/>
    </row>
    <row r="143" spans="1:9" s="17" customFormat="1" ht="15">
      <c r="A143" s="216"/>
      <c r="B143" s="113" t="s">
        <v>242</v>
      </c>
      <c r="C143" s="216"/>
      <c r="D143" s="140" t="s">
        <v>79</v>
      </c>
      <c r="E143" s="216"/>
      <c r="F143" s="204" t="s">
        <v>231</v>
      </c>
      <c r="G143" s="216"/>
      <c r="H143" s="206"/>
      <c r="I143" s="216"/>
    </row>
    <row r="144" spans="1:9" s="17" customFormat="1" ht="15">
      <c r="A144" s="216"/>
      <c r="B144" s="116" t="s">
        <v>243</v>
      </c>
      <c r="C144" s="216"/>
      <c r="D144" s="141" t="s">
        <v>79</v>
      </c>
      <c r="E144" s="216"/>
      <c r="F144" s="204" t="s">
        <v>231</v>
      </c>
      <c r="G144" s="216"/>
      <c r="H144" s="209"/>
      <c r="I144" s="216"/>
    </row>
    <row r="145" spans="1:16" s="17" customFormat="1" ht="15">
      <c r="A145" s="216"/>
      <c r="B145" s="33"/>
      <c r="C145" s="216"/>
      <c r="D145" s="110"/>
      <c r="E145" s="216"/>
      <c r="F145" s="24"/>
      <c r="G145" s="216"/>
      <c r="H145" s="216"/>
      <c r="I145" s="216"/>
      <c r="J145" s="216"/>
      <c r="K145" s="216"/>
      <c r="L145" s="216"/>
      <c r="M145" s="216"/>
      <c r="N145" s="216"/>
      <c r="O145" s="216"/>
      <c r="P145" s="216"/>
    </row>
    <row r="146" spans="1:16" s="17" customFormat="1" ht="30">
      <c r="A146" s="216"/>
      <c r="B146" s="111" t="s">
        <v>244</v>
      </c>
      <c r="C146" s="216"/>
      <c r="D146" s="127"/>
      <c r="E146" s="216"/>
      <c r="F146" s="127"/>
      <c r="G146" s="216"/>
      <c r="H146" s="237"/>
      <c r="I146" s="216"/>
      <c r="J146" s="216"/>
      <c r="K146" s="216"/>
      <c r="L146" s="216"/>
      <c r="M146" s="216"/>
      <c r="N146" s="216"/>
      <c r="O146" s="216"/>
      <c r="P146" s="216"/>
    </row>
    <row r="147" spans="1:16" s="17" customFormat="1" ht="45">
      <c r="A147" s="216"/>
      <c r="B147" s="128" t="s">
        <v>245</v>
      </c>
      <c r="C147" s="216"/>
      <c r="D147" s="140" t="s">
        <v>79</v>
      </c>
      <c r="E147" s="216"/>
      <c r="F147" s="140" t="s">
        <v>246</v>
      </c>
      <c r="G147" s="216"/>
      <c r="H147" s="206"/>
      <c r="I147" s="216"/>
      <c r="J147" s="216"/>
      <c r="K147" s="216"/>
      <c r="L147" s="216"/>
      <c r="M147" s="216"/>
      <c r="N147" s="216"/>
      <c r="O147" s="216"/>
      <c r="P147" s="216"/>
    </row>
    <row r="148" spans="1:16" s="17" customFormat="1" ht="30">
      <c r="A148" s="216"/>
      <c r="B148" s="133" t="s">
        <v>247</v>
      </c>
      <c r="C148" s="216"/>
      <c r="D148" s="141" t="s">
        <v>248</v>
      </c>
      <c r="E148" s="216"/>
      <c r="F148" s="144" t="str">
        <f>IF(D148=Lists!$K$4,"&lt; Ingresar dirección web de la fuente de los datos &gt;",IF(D148=Lists!$K$5,"&lt; Incluir referencia a sección del Informe EITI &gt;",IF(D148=Lists!$K$6,"&lt; Incluir referencia a elementos que prueban la inaplicabilidad &gt;","")))</f>
        <v/>
      </c>
      <c r="G148" s="216"/>
      <c r="H148" s="209"/>
      <c r="I148" s="216"/>
      <c r="J148" s="216"/>
      <c r="K148" s="216"/>
      <c r="L148" s="216"/>
      <c r="M148" s="216"/>
      <c r="N148" s="216"/>
      <c r="O148" s="216"/>
      <c r="P148" s="216"/>
    </row>
    <row r="149" spans="1:16" s="17" customFormat="1" ht="15">
      <c r="A149" s="216"/>
      <c r="B149" s="33"/>
      <c r="C149" s="216"/>
      <c r="D149" s="110"/>
      <c r="E149" s="216"/>
      <c r="F149" s="24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</row>
    <row r="150" spans="1:16" s="17" customFormat="1" ht="15">
      <c r="A150" s="216"/>
      <c r="B150" s="111" t="s">
        <v>249</v>
      </c>
      <c r="C150" s="216"/>
      <c r="D150" s="127"/>
      <c r="E150" s="216"/>
      <c r="F150" s="127"/>
      <c r="G150" s="216"/>
      <c r="H150" s="237"/>
      <c r="I150" s="216"/>
      <c r="J150" s="216"/>
      <c r="K150" s="216"/>
      <c r="L150" s="216"/>
      <c r="M150" s="216"/>
      <c r="N150" s="216"/>
      <c r="O150" s="216"/>
      <c r="P150" s="216"/>
    </row>
    <row r="151" spans="1:16" s="17" customFormat="1" ht="15">
      <c r="A151" s="216"/>
      <c r="B151" s="128" t="s">
        <v>250</v>
      </c>
      <c r="C151" s="216"/>
      <c r="D151" s="140" t="s">
        <v>79</v>
      </c>
      <c r="E151" s="216"/>
      <c r="F151" s="140" t="str">
        <f>IF(D151=Lists!$K$4,"&lt; Ingresar dirección web de la fuente de los datos &gt;",IF(D151=Lists!$K$5,"&lt; Incluir referencia a sección del Informe EITI o dirección web &gt;",IF(D151=Lists!$K$6,"&lt; Incluir referencia a elementos que prueban la inaplicabilidad &gt;","")))</f>
        <v>&lt; Ingresar dirección web de la fuente de los datos &gt;</v>
      </c>
      <c r="G151" s="216"/>
      <c r="H151" s="206"/>
      <c r="I151" s="216"/>
      <c r="J151" s="216"/>
      <c r="K151" s="216"/>
      <c r="L151" s="216"/>
      <c r="M151" s="216"/>
      <c r="N151" s="216"/>
      <c r="O151" s="216"/>
      <c r="P151" s="216"/>
    </row>
    <row r="152" spans="1:16" s="17" customFormat="1" ht="30">
      <c r="A152" s="216"/>
      <c r="B152" s="132" t="s">
        <v>251</v>
      </c>
      <c r="C152" s="216"/>
      <c r="D152" s="140" t="s">
        <v>248</v>
      </c>
      <c r="E152" s="216"/>
      <c r="F152" s="140" t="s">
        <v>187</v>
      </c>
      <c r="G152" s="216"/>
      <c r="H152" s="206"/>
      <c r="I152" s="216"/>
      <c r="J152" s="216"/>
      <c r="K152" s="216"/>
      <c r="L152" s="216"/>
      <c r="M152" s="216"/>
      <c r="N152" s="216"/>
      <c r="O152" s="216"/>
      <c r="P152" s="216"/>
    </row>
    <row r="153" spans="1:16" s="17" customFormat="1" ht="30">
      <c r="A153" s="216"/>
      <c r="B153" s="133" t="s">
        <v>252</v>
      </c>
      <c r="C153" s="216"/>
      <c r="D153" s="141" t="s">
        <v>248</v>
      </c>
      <c r="E153" s="216"/>
      <c r="F153" s="141" t="s">
        <v>187</v>
      </c>
      <c r="G153" s="216"/>
      <c r="H153" s="209"/>
      <c r="I153" s="216"/>
      <c r="J153" s="216"/>
      <c r="K153" s="216"/>
      <c r="L153" s="216"/>
      <c r="M153" s="216"/>
      <c r="N153" s="216"/>
      <c r="O153" s="216"/>
      <c r="P153" s="216"/>
    </row>
    <row r="154" spans="1:16" s="17" customFormat="1" ht="15">
      <c r="A154" s="216"/>
      <c r="B154" s="33"/>
      <c r="C154" s="216"/>
      <c r="D154" s="110"/>
      <c r="E154" s="216"/>
      <c r="F154" s="24"/>
      <c r="G154" s="216"/>
      <c r="H154" s="216"/>
      <c r="I154" s="216"/>
      <c r="J154" s="216"/>
      <c r="K154" s="216"/>
      <c r="L154" s="216"/>
      <c r="M154" s="216"/>
      <c r="N154" s="216"/>
      <c r="O154" s="216"/>
      <c r="P154" s="216"/>
    </row>
    <row r="155" spans="1:16" s="17" customFormat="1" ht="15">
      <c r="A155" s="216"/>
      <c r="B155" s="111" t="s">
        <v>253</v>
      </c>
      <c r="C155" s="216"/>
      <c r="D155" s="127"/>
      <c r="E155" s="216"/>
      <c r="F155" s="127"/>
      <c r="G155" s="216"/>
      <c r="H155" s="237"/>
      <c r="I155" s="216"/>
      <c r="J155" s="216"/>
      <c r="K155" s="216"/>
      <c r="L155" s="216"/>
      <c r="M155" s="216"/>
      <c r="N155" s="216"/>
      <c r="O155" s="216"/>
      <c r="P155" s="216"/>
    </row>
    <row r="156" spans="1:16" s="17" customFormat="1" ht="45">
      <c r="A156" s="216"/>
      <c r="B156" s="128" t="s">
        <v>254</v>
      </c>
      <c r="C156" s="216"/>
      <c r="D156" s="140" t="s">
        <v>79</v>
      </c>
      <c r="E156" s="216"/>
      <c r="F156" s="204" t="s">
        <v>255</v>
      </c>
      <c r="G156" s="216"/>
      <c r="H156" s="206"/>
      <c r="I156" s="216"/>
      <c r="J156" s="216"/>
      <c r="K156" s="216"/>
      <c r="L156" s="216"/>
      <c r="M156" s="216"/>
      <c r="N156" s="216"/>
      <c r="O156" s="216"/>
      <c r="P156" s="216"/>
    </row>
    <row r="157" spans="1:16" s="17" customFormat="1" ht="30">
      <c r="A157" s="216"/>
      <c r="B157" s="128" t="s">
        <v>256</v>
      </c>
      <c r="C157" s="216"/>
      <c r="D157" s="140" t="s">
        <v>79</v>
      </c>
      <c r="E157" s="216"/>
      <c r="F157" s="204" t="s">
        <v>255</v>
      </c>
      <c r="G157" s="216"/>
      <c r="H157" s="206"/>
      <c r="I157" s="216"/>
      <c r="J157" s="216"/>
      <c r="K157" s="216"/>
      <c r="L157" s="216"/>
      <c r="M157" s="216"/>
      <c r="N157" s="216"/>
      <c r="O157" s="216"/>
      <c r="P157" s="216"/>
    </row>
    <row r="158" spans="1:16" s="17" customFormat="1" ht="30">
      <c r="A158" s="216"/>
      <c r="B158" s="129" t="s">
        <v>257</v>
      </c>
      <c r="C158" s="216"/>
      <c r="D158" s="141" t="s">
        <v>79</v>
      </c>
      <c r="E158" s="216"/>
      <c r="F158" s="212" t="s">
        <v>255</v>
      </c>
      <c r="G158" s="216"/>
      <c r="H158" s="209"/>
      <c r="I158" s="216"/>
      <c r="J158" s="216"/>
      <c r="K158" s="216"/>
      <c r="L158" s="216"/>
      <c r="M158" s="216"/>
      <c r="N158" s="216"/>
      <c r="O158" s="216"/>
      <c r="P158" s="216"/>
    </row>
    <row r="159" spans="1:16" s="17" customFormat="1" ht="15">
      <c r="A159" s="216"/>
      <c r="B159" s="33"/>
      <c r="C159" s="216"/>
      <c r="D159" s="110"/>
      <c r="E159" s="216"/>
      <c r="F159" s="24"/>
      <c r="G159" s="216"/>
      <c r="H159" s="216"/>
      <c r="I159" s="216"/>
      <c r="J159" s="216"/>
      <c r="K159" s="216"/>
      <c r="L159" s="216"/>
      <c r="M159" s="216"/>
      <c r="N159" s="216"/>
      <c r="O159" s="216"/>
      <c r="P159" s="216"/>
    </row>
    <row r="160" spans="1:16" s="17" customFormat="1" ht="15">
      <c r="A160" s="216"/>
      <c r="B160" s="111" t="s">
        <v>258</v>
      </c>
      <c r="C160" s="216"/>
      <c r="D160" s="127"/>
      <c r="E160" s="216"/>
      <c r="F160" s="127"/>
      <c r="G160" s="216"/>
      <c r="H160" s="206"/>
      <c r="I160" s="216"/>
      <c r="J160" s="216"/>
      <c r="K160" s="216"/>
      <c r="L160" s="216"/>
      <c r="M160" s="216"/>
      <c r="N160" s="216"/>
      <c r="O160" s="216"/>
      <c r="P160" s="216"/>
    </row>
    <row r="161" spans="1:9" s="17" customFormat="1" ht="15">
      <c r="A161" s="216"/>
      <c r="B161" s="128" t="s">
        <v>259</v>
      </c>
      <c r="C161" s="216"/>
      <c r="D161" s="140" t="s">
        <v>79</v>
      </c>
      <c r="E161" s="216"/>
      <c r="F161" s="204" t="s">
        <v>162</v>
      </c>
      <c r="G161" s="216"/>
      <c r="H161" s="206"/>
      <c r="I161" s="216"/>
    </row>
    <row r="162" spans="1:9" s="17" customFormat="1" ht="30">
      <c r="A162" s="216"/>
      <c r="B162" s="132" t="s">
        <v>260</v>
      </c>
      <c r="C162" s="216"/>
      <c r="D162" s="140"/>
      <c r="E162" s="216"/>
      <c r="F162" s="140" t="s">
        <v>187</v>
      </c>
      <c r="G162" s="216"/>
      <c r="H162" s="206"/>
      <c r="I162" s="216"/>
    </row>
    <row r="163" spans="1:9" s="17" customFormat="1" ht="30">
      <c r="A163" s="216"/>
      <c r="B163" s="132" t="s">
        <v>261</v>
      </c>
      <c r="C163" s="216"/>
      <c r="D163" s="140"/>
      <c r="E163" s="238"/>
      <c r="F163" s="140" t="s">
        <v>187</v>
      </c>
      <c r="G163" s="216"/>
      <c r="H163" s="206"/>
      <c r="I163" s="216"/>
    </row>
    <row r="164" spans="1:9" s="17" customFormat="1" ht="15">
      <c r="A164" s="216"/>
      <c r="B164" s="128" t="s">
        <v>262</v>
      </c>
      <c r="C164" s="216"/>
      <c r="D164" s="140" t="s">
        <v>79</v>
      </c>
      <c r="E164" s="216"/>
      <c r="F164" s="204" t="s">
        <v>162</v>
      </c>
      <c r="G164" s="216"/>
      <c r="H164" s="206"/>
      <c r="I164" s="216"/>
    </row>
    <row r="165" spans="1:9" s="17" customFormat="1" ht="30">
      <c r="A165" s="216"/>
      <c r="B165" s="132" t="s">
        <v>263</v>
      </c>
      <c r="C165" s="216"/>
      <c r="D165" s="140">
        <v>1153000000</v>
      </c>
      <c r="E165" s="216"/>
      <c r="F165" s="140" t="s">
        <v>95</v>
      </c>
      <c r="G165" s="216"/>
      <c r="H165" s="206" t="s">
        <v>264</v>
      </c>
      <c r="I165" s="216"/>
    </row>
    <row r="166" spans="1:9" s="17" customFormat="1" ht="30">
      <c r="A166" s="216"/>
      <c r="B166" s="132" t="s">
        <v>265</v>
      </c>
      <c r="C166" s="216"/>
      <c r="D166" s="140">
        <v>682000000</v>
      </c>
      <c r="E166" s="216"/>
      <c r="F166" s="140" t="s">
        <v>95</v>
      </c>
      <c r="G166" s="216"/>
      <c r="H166" s="206" t="s">
        <v>266</v>
      </c>
      <c r="I166" s="216"/>
    </row>
    <row r="167" spans="1:9" s="17" customFormat="1" ht="30">
      <c r="A167" s="216"/>
      <c r="B167" s="128" t="s">
        <v>267</v>
      </c>
      <c r="C167" s="216"/>
      <c r="D167" s="140" t="s">
        <v>89</v>
      </c>
      <c r="E167" s="216"/>
      <c r="F167" s="140" t="str">
        <f>IF(D167=Lists!$K$4,"&lt; Ingresar dirección web de la fuente de los datos &gt;",IF(D167=Lists!$K$5,"&lt; Incluir referencia a sección del Informe EITI o dirección web &gt;",IF(D167=Lists!$K$6,"&lt; Incluir referencia a elementos que prueban la inaplicabilidad &gt;","")))</f>
        <v>&lt; Incluir referencia a elementos que prueban la inaplicabilidad &gt;</v>
      </c>
      <c r="G167" s="216"/>
      <c r="H167" s="206"/>
      <c r="I167" s="216"/>
    </row>
    <row r="168" spans="1:9" s="17" customFormat="1" ht="30">
      <c r="A168" s="216"/>
      <c r="B168" s="132" t="s">
        <v>268</v>
      </c>
      <c r="C168" s="216"/>
      <c r="D168" s="140" t="s">
        <v>248</v>
      </c>
      <c r="E168" s="216"/>
      <c r="F168" s="140" t="s">
        <v>187</v>
      </c>
      <c r="G168" s="216"/>
      <c r="H168" s="206"/>
      <c r="I168" s="216"/>
    </row>
    <row r="169" spans="1:9" s="17" customFormat="1" ht="30">
      <c r="A169" s="216"/>
      <c r="B169" s="133" t="s">
        <v>269</v>
      </c>
      <c r="C169" s="216"/>
      <c r="D169" s="140" t="s">
        <v>248</v>
      </c>
      <c r="E169" s="216"/>
      <c r="F169" s="140" t="s">
        <v>187</v>
      </c>
      <c r="G169" s="216"/>
      <c r="H169" s="209"/>
      <c r="I169" s="216"/>
    </row>
    <row r="170" spans="1:9" s="17" customFormat="1" ht="15">
      <c r="A170" s="216"/>
      <c r="B170" s="33"/>
      <c r="C170" s="216"/>
      <c r="D170" s="110"/>
      <c r="E170" s="216"/>
      <c r="F170" s="24"/>
      <c r="G170" s="216"/>
      <c r="H170" s="216"/>
      <c r="I170" s="216"/>
    </row>
    <row r="171" spans="1:9" s="17" customFormat="1" ht="15">
      <c r="A171" s="216"/>
      <c r="B171" s="111" t="s">
        <v>270</v>
      </c>
      <c r="C171" s="216"/>
      <c r="D171" s="127"/>
      <c r="E171" s="216"/>
      <c r="F171" s="127"/>
      <c r="G171" s="216"/>
      <c r="H171" s="237"/>
      <c r="I171" s="216"/>
    </row>
    <row r="172" spans="1:9" s="17" customFormat="1" ht="30">
      <c r="A172" s="216"/>
      <c r="B172" s="128" t="s">
        <v>271</v>
      </c>
      <c r="C172" s="216"/>
      <c r="D172" s="140" t="s">
        <v>159</v>
      </c>
      <c r="E172" s="216"/>
      <c r="F172" s="140" t="str">
        <f>IF(D172=Lists!$K$4,"&lt; Ingresar dirección web de la fuente de los datos &gt;",IF(D172=Lists!$K$5,"&lt; Incluir referencia a sección del Informe EITI o dirección web &gt;",IF(D172=Lists!$K$6,"&lt; Incluir referencia a elementos que prueban la inaplicabilidad &gt;","")))</f>
        <v/>
      </c>
      <c r="G172" s="216"/>
      <c r="H172" s="206"/>
      <c r="I172" s="216"/>
    </row>
    <row r="173" spans="1:9" s="17" customFormat="1" ht="30">
      <c r="A173" s="216"/>
      <c r="B173" s="133" t="s">
        <v>272</v>
      </c>
      <c r="C173" s="216"/>
      <c r="D173" s="141" t="s">
        <v>248</v>
      </c>
      <c r="E173" s="216"/>
      <c r="F173" s="141" t="s">
        <v>187</v>
      </c>
      <c r="G173" s="216"/>
      <c r="H173" s="209"/>
      <c r="I173" s="216"/>
    </row>
    <row r="174" spans="1:9" s="17" customFormat="1" ht="15">
      <c r="A174" s="216"/>
      <c r="B174" s="33"/>
      <c r="C174" s="216"/>
      <c r="D174" s="110"/>
      <c r="E174" s="216"/>
      <c r="F174" s="24"/>
      <c r="G174" s="216"/>
      <c r="H174" s="216"/>
      <c r="I174" s="216"/>
    </row>
    <row r="175" spans="1:9" s="17" customFormat="1" ht="15">
      <c r="A175" s="216"/>
      <c r="B175" s="111" t="s">
        <v>273</v>
      </c>
      <c r="C175" s="216"/>
      <c r="D175" s="134"/>
      <c r="E175" s="216"/>
      <c r="F175" s="135"/>
      <c r="G175" s="216"/>
      <c r="H175" s="237"/>
      <c r="I175" s="216"/>
    </row>
    <row r="176" spans="1:9" s="17" customFormat="1" ht="15">
      <c r="A176" s="216"/>
      <c r="B176" s="136" t="s">
        <v>274</v>
      </c>
      <c r="C176" s="216"/>
      <c r="D176" s="140" t="s">
        <v>79</v>
      </c>
      <c r="E176" s="216"/>
      <c r="F176" s="140" t="str">
        <f>IF(D176=Lists!$K$4,"&lt; Ingresar dirección web de la fuente de los datos &gt;",IF(D176=Lists!$K$5,"&lt; Incluir referencia a sección del Informe EITI o dirección web &gt;",IF(D176=Lists!$K$6,"&lt; Incluir referencia a elementos que prueban la inaplicabilidad &gt;","")))</f>
        <v>&lt; Ingresar dirección web de la fuente de los datos &gt;</v>
      </c>
      <c r="G176" s="216"/>
      <c r="H176" s="206"/>
      <c r="I176" s="216"/>
    </row>
    <row r="177" spans="1:9" s="17" customFormat="1" ht="30">
      <c r="A177" s="216"/>
      <c r="B177" s="128" t="s">
        <v>275</v>
      </c>
      <c r="C177" s="216"/>
      <c r="D177" s="140">
        <v>66587000000</v>
      </c>
      <c r="E177" s="216"/>
      <c r="F177" s="140" t="s">
        <v>95</v>
      </c>
      <c r="G177" s="216"/>
      <c r="H177" s="206"/>
      <c r="I177" s="216"/>
    </row>
    <row r="178" spans="1:9" s="17" customFormat="1" ht="15">
      <c r="A178" s="216"/>
      <c r="B178" s="123" t="s">
        <v>276</v>
      </c>
      <c r="C178" s="216"/>
      <c r="D178" s="140" t="s">
        <v>248</v>
      </c>
      <c r="E178" s="216"/>
      <c r="F178" s="140" t="s">
        <v>187</v>
      </c>
      <c r="G178" s="216"/>
      <c r="H178" s="206"/>
      <c r="I178" s="216"/>
    </row>
    <row r="179" spans="1:9" s="17" customFormat="1" ht="15">
      <c r="A179" s="216"/>
      <c r="B179" s="113" t="s">
        <v>277</v>
      </c>
      <c r="C179" s="216"/>
      <c r="D179" s="210">
        <v>534665000000</v>
      </c>
      <c r="E179" s="216"/>
      <c r="F179" s="140" t="s">
        <v>95</v>
      </c>
      <c r="G179" s="216"/>
      <c r="H179" s="206"/>
      <c r="I179" s="216"/>
    </row>
    <row r="180" spans="1:9" s="17" customFormat="1" ht="15">
      <c r="A180" s="216"/>
      <c r="B180" s="113" t="s">
        <v>278</v>
      </c>
      <c r="C180" s="216"/>
      <c r="D180" s="140">
        <v>15714000000</v>
      </c>
      <c r="E180" s="216"/>
      <c r="F180" s="140" t="s">
        <v>95</v>
      </c>
      <c r="G180" s="216"/>
      <c r="H180" s="206"/>
      <c r="I180" s="216"/>
    </row>
    <row r="181" spans="1:9" s="17" customFormat="1" ht="15">
      <c r="A181" s="216"/>
      <c r="B181" s="113" t="s">
        <v>279</v>
      </c>
      <c r="C181" s="216"/>
      <c r="D181" s="210">
        <v>142626000000</v>
      </c>
      <c r="E181" s="216"/>
      <c r="F181" s="140" t="s">
        <v>95</v>
      </c>
      <c r="G181" s="216"/>
      <c r="H181" s="206"/>
      <c r="I181" s="216"/>
    </row>
    <row r="182" spans="1:9" s="17" customFormat="1" ht="15">
      <c r="A182" s="216"/>
      <c r="B182" s="113" t="s">
        <v>280</v>
      </c>
      <c r="C182" s="216"/>
      <c r="D182" s="140">
        <v>31910000000</v>
      </c>
      <c r="E182" s="216"/>
      <c r="F182" s="140" t="s">
        <v>187</v>
      </c>
      <c r="G182" s="216"/>
      <c r="H182" s="206"/>
      <c r="I182" s="216"/>
    </row>
    <row r="183" spans="1:9" s="17" customFormat="1" ht="15">
      <c r="A183" s="216"/>
      <c r="B183" s="113" t="s">
        <v>281</v>
      </c>
      <c r="C183" s="216"/>
      <c r="D183" s="140">
        <v>47626000000</v>
      </c>
      <c r="E183" s="216"/>
      <c r="F183" s="140" t="s">
        <v>187</v>
      </c>
      <c r="G183" s="216"/>
      <c r="H183" s="206"/>
      <c r="I183" s="216"/>
    </row>
    <row r="184" spans="1:9" s="17" customFormat="1" ht="15">
      <c r="A184" s="216"/>
      <c r="B184" s="113" t="s">
        <v>282</v>
      </c>
      <c r="C184" s="216"/>
      <c r="D184" s="140">
        <v>192190</v>
      </c>
      <c r="E184" s="216"/>
      <c r="F184" s="140" t="s">
        <v>283</v>
      </c>
      <c r="G184" s="216"/>
      <c r="H184" s="206" t="s">
        <v>284</v>
      </c>
      <c r="I184" s="216"/>
    </row>
    <row r="185" spans="1:9" s="17" customFormat="1" ht="15">
      <c r="A185" s="216"/>
      <c r="B185" s="113" t="s">
        <v>285</v>
      </c>
      <c r="C185" s="216"/>
      <c r="D185" s="140">
        <v>14244</v>
      </c>
      <c r="E185" s="216"/>
      <c r="F185" s="140" t="s">
        <v>283</v>
      </c>
      <c r="G185" s="216"/>
      <c r="H185" s="206" t="s">
        <v>284</v>
      </c>
      <c r="I185" s="216"/>
    </row>
    <row r="186" spans="1:9" s="17" customFormat="1" ht="15">
      <c r="A186" s="216"/>
      <c r="B186" s="113" t="s">
        <v>286</v>
      </c>
      <c r="C186" s="216"/>
      <c r="D186" s="140">
        <v>206434</v>
      </c>
      <c r="E186" s="216"/>
      <c r="F186" s="140" t="s">
        <v>283</v>
      </c>
      <c r="G186" s="216"/>
      <c r="H186" s="206" t="s">
        <v>287</v>
      </c>
      <c r="I186" s="216"/>
    </row>
    <row r="187" spans="1:9" s="17" customFormat="1" ht="15">
      <c r="A187" s="216"/>
      <c r="B187" s="113" t="s">
        <v>288</v>
      </c>
      <c r="C187" s="216"/>
      <c r="D187" s="140">
        <v>16776483</v>
      </c>
      <c r="E187" s="216"/>
      <c r="F187" s="140" t="s">
        <v>283</v>
      </c>
      <c r="G187" s="216"/>
      <c r="H187" s="206" t="s">
        <v>289</v>
      </c>
      <c r="I187" s="216"/>
    </row>
    <row r="188" spans="1:9" s="17" customFormat="1" ht="15">
      <c r="A188" s="216"/>
      <c r="B188" s="113" t="s">
        <v>290</v>
      </c>
      <c r="C188" s="216"/>
      <c r="D188" s="140">
        <v>5549000000</v>
      </c>
      <c r="E188" s="216"/>
      <c r="F188" s="140" t="s">
        <v>187</v>
      </c>
      <c r="G188" s="216"/>
      <c r="H188" s="206"/>
      <c r="I188" s="216"/>
    </row>
    <row r="189" spans="1:9" s="17" customFormat="1" ht="15">
      <c r="A189" s="216"/>
      <c r="B189" s="122" t="s">
        <v>291</v>
      </c>
      <c r="C189" s="216"/>
      <c r="D189" s="211">
        <v>121545000000</v>
      </c>
      <c r="E189" s="216"/>
      <c r="F189" s="141" t="s">
        <v>95</v>
      </c>
      <c r="G189" s="216"/>
      <c r="H189" s="209"/>
      <c r="I189" s="216"/>
    </row>
    <row r="190" spans="1:9" s="17" customFormat="1" ht="15">
      <c r="A190" s="216"/>
      <c r="B190" s="24"/>
      <c r="C190" s="216"/>
      <c r="D190" s="137"/>
      <c r="E190" s="216"/>
      <c r="F190" s="24"/>
      <c r="G190" s="216"/>
      <c r="H190" s="216"/>
      <c r="I190" s="216"/>
    </row>
    <row r="191" spans="1:9" s="17" customFormat="1" ht="15">
      <c r="A191" s="216"/>
      <c r="B191" s="111" t="s">
        <v>292</v>
      </c>
      <c r="C191" s="216"/>
      <c r="D191" s="112"/>
      <c r="E191" s="216"/>
      <c r="F191" s="112"/>
      <c r="G191" s="216"/>
      <c r="H191" s="237"/>
      <c r="I191" s="216"/>
    </row>
    <row r="192" spans="1:9" s="17" customFormat="1" ht="15">
      <c r="A192" s="216"/>
      <c r="B192" s="113" t="s">
        <v>133</v>
      </c>
      <c r="C192" s="216"/>
      <c r="D192" s="114"/>
      <c r="E192" s="216"/>
      <c r="F192" s="114"/>
      <c r="G192" s="216"/>
      <c r="H192" s="206"/>
      <c r="I192" s="216"/>
    </row>
    <row r="193" spans="1:9" s="17" customFormat="1" ht="30">
      <c r="A193" s="216"/>
      <c r="B193" s="124" t="s">
        <v>293</v>
      </c>
      <c r="C193" s="216"/>
      <c r="D193" s="140" t="s">
        <v>79</v>
      </c>
      <c r="E193" s="216"/>
      <c r="F193" s="204" t="s">
        <v>294</v>
      </c>
      <c r="G193" s="216"/>
      <c r="H193" s="206"/>
      <c r="I193" s="216"/>
    </row>
    <row r="194" spans="1:9" s="17" customFormat="1" ht="45">
      <c r="A194" s="238"/>
      <c r="B194" s="189" t="s">
        <v>295</v>
      </c>
      <c r="C194" s="239"/>
      <c r="D194" s="140" t="s">
        <v>79</v>
      </c>
      <c r="E194" s="216"/>
      <c r="F194" s="204" t="s">
        <v>294</v>
      </c>
      <c r="G194" s="216"/>
      <c r="H194" s="206"/>
      <c r="I194" s="216"/>
    </row>
    <row r="195" spans="1:9" s="17" customFormat="1" ht="30">
      <c r="A195" s="216"/>
      <c r="B195" s="125" t="s">
        <v>296</v>
      </c>
      <c r="C195" s="239"/>
      <c r="D195" s="141" t="s">
        <v>79</v>
      </c>
      <c r="E195" s="216"/>
      <c r="F195" s="204" t="s">
        <v>294</v>
      </c>
      <c r="G195" s="216"/>
      <c r="H195" s="209"/>
      <c r="I195" s="216"/>
    </row>
    <row r="196" spans="1:9" s="17" customFormat="1" ht="15.6" thickBot="1">
      <c r="A196" s="216"/>
      <c r="B196" s="138"/>
      <c r="C196" s="233"/>
      <c r="D196" s="139"/>
      <c r="E196" s="233"/>
      <c r="F196" s="138"/>
      <c r="G196" s="233"/>
      <c r="H196" s="233"/>
      <c r="I196" s="216"/>
    </row>
    <row r="197" spans="1:9" s="17" customFormat="1" ht="15">
      <c r="A197" s="216"/>
      <c r="B197" s="24"/>
      <c r="C197" s="216"/>
      <c r="D197" s="137"/>
      <c r="E197" s="216"/>
      <c r="F197" s="24"/>
      <c r="G197" s="216"/>
      <c r="H197" s="216"/>
      <c r="I197" s="216"/>
    </row>
    <row r="198" spans="1:9" s="17" customFormat="1" ht="15.6" thickBot="1">
      <c r="A198" s="216"/>
      <c r="B198" s="279" t="s">
        <v>33</v>
      </c>
      <c r="C198" s="280"/>
      <c r="D198" s="280"/>
      <c r="E198" s="280"/>
      <c r="F198" s="280"/>
      <c r="G198" s="280"/>
      <c r="H198" s="280"/>
      <c r="I198" s="216"/>
    </row>
    <row r="199" spans="1:9" s="17" customFormat="1" ht="15">
      <c r="A199" s="216"/>
      <c r="B199" s="281" t="s">
        <v>297</v>
      </c>
      <c r="C199" s="282"/>
      <c r="D199" s="282"/>
      <c r="E199" s="282"/>
      <c r="F199" s="282"/>
      <c r="G199" s="282"/>
      <c r="H199" s="282"/>
      <c r="I199" s="216"/>
    </row>
    <row r="200" spans="1:9" s="17" customFormat="1" ht="15.6" thickBot="1">
      <c r="A200" s="216"/>
      <c r="B200" s="195"/>
      <c r="C200" s="195"/>
      <c r="D200" s="195"/>
      <c r="E200" s="195"/>
      <c r="F200" s="195"/>
      <c r="G200" s="195"/>
      <c r="H200" s="195"/>
      <c r="I200" s="216"/>
    </row>
    <row r="201" spans="1:9" s="17" customFormat="1" ht="15">
      <c r="A201" s="216"/>
      <c r="B201" s="276" t="s">
        <v>35</v>
      </c>
      <c r="C201" s="276"/>
      <c r="D201" s="276"/>
      <c r="E201" s="276"/>
      <c r="F201" s="276"/>
      <c r="G201" s="216"/>
      <c r="H201" s="216"/>
      <c r="I201" s="216"/>
    </row>
    <row r="202" spans="1:9" s="17" customFormat="1" ht="15">
      <c r="A202" s="216"/>
      <c r="B202" s="259" t="s">
        <v>36</v>
      </c>
      <c r="C202" s="259"/>
      <c r="D202" s="259"/>
      <c r="E202" s="259"/>
      <c r="F202" s="259"/>
      <c r="G202" s="216"/>
      <c r="H202" s="216"/>
      <c r="I202" s="216"/>
    </row>
    <row r="203" spans="1:9" s="17" customFormat="1" ht="15">
      <c r="A203" s="216"/>
      <c r="B203" s="269" t="s">
        <v>38</v>
      </c>
      <c r="C203" s="269"/>
      <c r="D203" s="269"/>
      <c r="E203" s="269"/>
      <c r="F203" s="269"/>
      <c r="G203" s="216"/>
      <c r="H203" s="216"/>
      <c r="I203" s="216"/>
    </row>
    <row r="204" spans="1:9" s="17" customFormat="1" ht="15">
      <c r="A204" s="216"/>
      <c r="B204" s="216"/>
      <c r="C204" s="216"/>
      <c r="D204" s="216"/>
      <c r="E204" s="216"/>
      <c r="F204" s="216"/>
      <c r="G204" s="216"/>
      <c r="H204" s="216"/>
      <c r="I204" s="216"/>
    </row>
    <row r="205" spans="1:9" ht="16.149999999999999"/>
    <row r="206" spans="1:9" ht="16.149999999999999"/>
    <row r="207" spans="1:9" ht="16.149999999999999"/>
    <row r="208" spans="1:9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  <row r="221" ht="16.149999999999999"/>
    <row r="222" ht="16.149999999999999"/>
    <row r="223" ht="16.149999999999999"/>
    <row r="224" ht="16.149999999999999"/>
    <row r="225" ht="16.149999999999999"/>
  </sheetData>
  <mergeCells count="13">
    <mergeCell ref="B203:F203"/>
    <mergeCell ref="B2:H2"/>
    <mergeCell ref="B3:H3"/>
    <mergeCell ref="B4:H4"/>
    <mergeCell ref="B5:H5"/>
    <mergeCell ref="B6:H6"/>
    <mergeCell ref="B7:H7"/>
    <mergeCell ref="B8:H8"/>
    <mergeCell ref="B198:H198"/>
    <mergeCell ref="B199:H199"/>
    <mergeCell ref="B9:H9"/>
    <mergeCell ref="B201:F201"/>
    <mergeCell ref="B202:F202"/>
  </mergeCells>
  <dataValidations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62:D77 D109 D82:D97 D112 D114 D116" xr:uid="{00000000-0002-0000-0200-000002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05 D100:D101 D80:D81 D60:D61 D56 D51:D53 D46:D47 D39:D43 D34:D36 D26:D30 D19:D22 D192:D195 D176 D172 D167 D164 D161 D156:D158 D151 D147 D139:D144 D132 D128 D124 D120 D107:D108 D111 D113 D115" xr:uid="{E192EF1E-9B5F-4EB1-BF02-36F681E971D7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17" xr:uid="{7082261E-C7B1-4F74-81CF-A7794A2F9992}">
      <formula1>0</formula1>
    </dataValidation>
    <dataValidation type="textLength" allowBlank="1" showInputMessage="1" showErrorMessage="1" errorTitle="Por favor, no editar estas celda" error="Por favor, no edite estas celdas" sqref="B100:B102 B120:B121 B136 B132:B133 B128:B129 B124:B125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83" xr:uid="{F0E1D529-6024-C440-9C3A-D651A8CEE9CC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81" xr:uid="{15992B27-E7B7-EA4E-AAFE-3346B4743093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80" xr:uid="{B7AF4AD1-67BE-DA41-B6A2-40EFC9E68CE4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79" xr:uid="{B91B4FBB-CECC-2F46-A820-D292ED27B4E6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77:D178" xr:uid="{B1F92AD2-A999-E44A-8FC7-63426B026516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82" xr:uid="{86EA9454-6300-BE4F-BEDE-949247A6848F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73 D168:D169 D129 D162:D163 D152:D153 D148 D133 D121 D125 D165:D166" xr:uid="{F804F85A-1323-4293-B007-2F02CD36D823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86" xr:uid="{BC188EA7-0819-2B43-A20B-C3EAEBDBB313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87" xr:uid="{5501083E-F33A-D246-96FF-0300AA63C444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88:F189 F177:F183 F133 F152:F153 F129 F125 F121 F173 F168:F169 F165:F166 F162:F163" xr:uid="{AC31C3E7-FBB3-4643-8A12-05F034B46A91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88" xr:uid="{1B480F1A-93D6-5542-9A48-C1889716F08D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89" xr:uid="{026531F3-84CB-AD42-9CC9-45F9A839DC37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4 B62 B107:B109 B113 B111 B92 B90 B88 B86 B84 B82 B76 B74 B72 B70 B68 B66 B115 B96 B94" xr:uid="{8E4A7729-626F-4674-B975-3B334A3975DE}">
      <formula1>Commodities_list</formula1>
    </dataValidation>
    <dataValidation type="whole" allowBlank="1" showInputMessage="1" showErrorMessage="1" errorTitle="Por favor, no editar estas celda" error="Por favor, no edite estas celdas" sqref="B172:B173 B161:B166 B156:B158 B151:B153 B147:B148 B139:B144 B192:B195" xr:uid="{286182BE-B58B-4B5D-8529-F453ED5F7915}">
      <formula1>10000</formula1>
      <formula2>50000</formula2>
    </dataValidation>
    <dataValidation type="whole" allowBlank="1" showInputMessage="1" showErrorMessage="1" errorTitle="Por favor, no editar estas celda" error="Por favor, no edite estas celdas" sqref="B196:H197 B176:B189" xr:uid="{41BDBFD2-EE60-47A7-B7DF-916D7BB2FB21}">
      <formula1>4</formula1>
      <formula2>5</formula2>
    </dataValidation>
    <dataValidation allowBlank="1" showInputMessage="1" showErrorMessage="1" promptTitle="Nombre del registro" prompt="Ingrese el nombre del Registro de Beneficiarios Reales" sqref="D48" xr:uid="{3ACD06CC-881D-4ACF-957D-1D1389DCCC4F}"/>
    <dataValidation allowBlank="1" showInputMessage="1" showErrorMessage="1" promptTitle="Additional relevant files" prompt="If several files relevant to the report exist, please indicate as such here. If several, please copy this into several rows." sqref="D48" xr:uid="{ACF95B12-CE0D-4155-BB96-D3B1A0319ACF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84:F187" xr:uid="{541820E9-9F26-4712-A681-25A67BF16B28}">
      <formula1>0</formula1>
    </dataValidation>
    <dataValidation allowBlank="1" showInputMessage="1" showErrorMessage="1" errorTitle="Por favor, no editar estas celda" error="Por favor, no edite estas celdas" sqref="B167:B169" xr:uid="{07FE9B1E-D8D5-4CDF-B4C7-CACFEBEDBF5D}"/>
    <dataValidation type="whole" allowBlank="1" showInputMessage="1" showErrorMessage="1" errorTitle="No editar estas celdas" error="Por favor, no edite estas celdas" sqref="B200 B198" xr:uid="{E4F00D57-2632-4898-9727-4E3D1C975A91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85" xr:uid="{89BC8B43-6F46-3B41-B272-D5CDEC061597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84" xr:uid="{6301CBDC-0134-7E4B-AC4D-0140F78DDBA7}">
      <formula1>2</formula1>
    </dataValidation>
    <dataValidation type="whole" showInputMessage="1" showErrorMessage="1" sqref="A67:C67 A69:C69 A71:C71 A73:C73 A75:C75 B60:B61 A65:C65 A76:A81 A66 A68 A70 A72 A74 B170:D170 F170 B174:D174 F174 D25 F32 D32 F37 D37 F44 D44 F49 D49 F54 D54 D78 B63 F78 C80:C97 F98 F102:F103 B80:B81 E105 B106:G106 B110:G110 C176:C189 D18 G176:G190 F118 C120:C121 F122 B126:D126 F126 B130:D130 F130 C132:C133 F145 C147:C148 F149 B154:D154 F154 B159:D159 C161:C169 C66 C68 C70 C72 C74 C100:C102 B103:D103 H122 C124:C125 C128:C129 B122:D122 C136 C139:C144 C151:C153 C156:C158 B149:D149 C172:C173 F159 F18 F59 B116:B117 B145:D145 C192:C195 C111:C117 H149 H145 H137 H134 H130 H126 H98 H103 E107:E109 G107:G109 H118 C107:C109 I1:I16 H23 B114 F25 D59 C59:C64 A1:A64 B98:D98 B83 B85 B87 B89 B91 B93 E136:G137 H174 H170 H159 H154 H57 H54 H49 H44 H37 H32 A191:A195 F190 G192:G195 E192:E195 B118:D118 G105 B190:D190 H190 B105:C105 B137:D137 B112 B11:F11 B201:F203 B1:H1 B10:H10 B12:H16 B77:B78 G18:G23 B18:C23 E18:E23 D23 F23 G25:G32 B25:C32 E25:E32 E34:E37 G34:G37 B34:C37 B39:C44 E39:E44 G39:G44 G46:G49 B46:C49 E46:E49 E51:E54 G51:G54 B51:C54 B56:C57 D57 F57 E56:E57 G56:G57 G59:G78 C76:C78 E59:E78 E80:E98 G80:G98 E100:E103 G100:G103 E111:E118 G111:G118 E120:E122 G120:G122 E124:E126 G124:G126 G128:G130 E128:E130 E132:E134 F134 B134:D134 G132:G134 G139:G145 E139:E145 G147:G149 E147:E149 G151:G154 E151:E154 E156:E159 G156:G159 E161:E170 G161:G170 G172:G174 E172:E174 E176:E190 B95 B97" xr:uid="{6A93E331-6DF3-4956-AEDE-9E6DEEE23BF9}">
      <formula1>999999</formula1>
      <formula2>99999999</formula2>
    </dataValidation>
    <dataValidation showInputMessage="1" showErrorMessage="1" sqref="B59" xr:uid="{E96A8412-175F-4338-B466-F567B8680AE6}"/>
    <dataValidation type="textLength" allowBlank="1" showInputMessage="1" showErrorMessage="1" sqref="H132:H133 H192:H195 H21:H22 H34:H36 H39:H43 H46:H48 H51:H53 H56 H25:H31 H80:H97 H100:H102 H105:H117 H120:H121 H124:H125 H128:H129 H59:H78 H136 H139:H144 H147:H148 H151:H153 H156:H158 H176:H189 H172:H173 H18 H161:H16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" xr:uid="{B194A574-5B45-4E41-BDD2-3357019AB56D}">
      <formula1>0</formula1>
    </dataValidation>
    <dataValidation type="whole" showInputMessage="1" showErrorMessage="1" errorTitle="No editar estas celdas" error="Por favor, no edite estas celdas" sqref="B2:H9 B17:H17 B24:H24 B33:H33 B38:H38 B45:H45 B50:H50 B55:H55 B58:H58 B79:H79 B99:H99 B104:H104 B119:H119 B123:H123 B127:H127 B131:H131 B135:H135 B138:H138 B146:H146 B150:H150 B155:H155 B160:H160 B171:H171 B175:H175 B191:H191 D102 D136" xr:uid="{F30C273A-6525-4313-BF64-AEB86719648F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2 F64 F66 F68 F70 F72 F74 F76 F82 F84 F86 F88 F90 F92 F94 F96 F107:F109 F111 F113 F115" xr:uid="{1E50F8E2-0B17-4391-BAF8-975C7216C2F1}">
      <formula1>"&lt;Unidad&gt;,Sm3,Sm3 o.e.,Barriles,Toneladas,oz,carats,Pce"</formula1>
    </dataValidation>
  </dataValidations>
  <hyperlinks>
    <hyperlink ref="B17" r:id="rId1" location="r2-1" xr:uid="{5A9E6F2E-F75F-4613-BCE5-DAE3830E9433}"/>
    <hyperlink ref="B24" r:id="rId2" location="r2-2" xr:uid="{9EEB24ED-4F15-4654-A093-9A2CDEC620E7}"/>
    <hyperlink ref="B45" r:id="rId3" location="r2-5" xr:uid="{6AA888B1-2B6A-416B-A3F3-5176DEF23A7F}"/>
    <hyperlink ref="B50" r:id="rId4" location="r2-6" xr:uid="{01F560B5-DE27-4091-8DBC-6C7C65AAAD9C}"/>
    <hyperlink ref="B55" r:id="rId5" location="r3-1" xr:uid="{F4A5A3E8-D564-47C5-9A9D-012B6AE3A183}"/>
    <hyperlink ref="B59" r:id="rId6" xr:uid="{5629E617-97AF-4813-9199-00CF57C8EFE2}"/>
    <hyperlink ref="B79" r:id="rId7" location="r3-3" xr:uid="{596FB6E7-DDDC-4791-B7B5-57254A7E2D63}"/>
    <hyperlink ref="B99" r:id="rId8" location="r4-1" display="Requisito EITI 4.1: Exhaustividad:" xr:uid="{3ADE26BD-6F9B-4348-AE1B-767D65D3197D}"/>
    <hyperlink ref="B104" r:id="rId9" location="r4-2" xr:uid="{68272F0F-4EF2-4643-8191-D3C5F8F82FC8}"/>
    <hyperlink ref="B119" r:id="rId10" location="r4-3" xr:uid="{8976D102-2B57-486D-9F6E-2FED7D5E3EBF}"/>
    <hyperlink ref="B123" r:id="rId11" location="r4-4" xr:uid="{5405BB76-4EFA-4560-98BC-6657DF8888B6}"/>
    <hyperlink ref="B127" r:id="rId12" location="r4-5" xr:uid="{14F16EEB-7A41-435D-81BE-F8C0D6026CBE}"/>
    <hyperlink ref="B131" r:id="rId13" location="r4-6" xr:uid="{72625F05-9538-4F42-9D56-F11D50B66602}"/>
    <hyperlink ref="B135" r:id="rId14" location="r4-8" xr:uid="{85A4A745-4B02-4342-8C89-1E018863F02B}"/>
    <hyperlink ref="B138" r:id="rId15" location="r4-9" xr:uid="{2B3B1BF5-F1B5-43D0-94E1-4C601F40EB9F}"/>
    <hyperlink ref="B150" r:id="rId16" location="r5-2" xr:uid="{5170280F-3A6A-4BCB-A4F4-2983E2A171F0}"/>
    <hyperlink ref="B155" r:id="rId17" location="r5-3" xr:uid="{A14545EF-A821-45E6-A250-E0751C850B03}"/>
    <hyperlink ref="B171" r:id="rId18" location="r6-2" xr:uid="{C5ACF7DA-33DB-4C87-8B71-B502EEF32AB2}"/>
    <hyperlink ref="B175" r:id="rId19" location="r6-3" xr:uid="{82B73FE3-3742-43A3-88AB-0C1130A954A4}"/>
    <hyperlink ref="B160" r:id="rId20" location="r6-1" xr:uid="{D42A866D-00B2-48CB-811E-C36960802287}"/>
    <hyperlink ref="B33" r:id="rId21" location="r2-3" xr:uid="{429489B9-91F4-4508-8126-D671411128E9}"/>
    <hyperlink ref="B177" r:id="rId22" xr:uid="{9467FE18-9DEA-409E-80E9-0E740FA9B773}"/>
    <hyperlink ref="B58" r:id="rId23" location="r3-2" xr:uid="{84C4156F-F452-4B78-8F55-728BC1BE5BBE}"/>
    <hyperlink ref="B191" r:id="rId24" location="r6-4" xr:uid="{BEC9EB93-2091-4E3D-8D24-61E838673103}"/>
    <hyperlink ref="B199:F199" r:id="rId25" display="Give us your feedback or report a conflict in the data! Write to us at  data@eiti.org" xr:uid="{3FA22EFF-FF94-4799-88A3-B6E47F7EA5DF}"/>
    <hyperlink ref="B198:F198" r:id="rId26" display="Puede acceder a la versión más reciente de las plantillas de datos resumidos en https://eiti.org/es/documento/plantilla-datos-resumidos-del-eiti" xr:uid="{DFC4351A-1437-4B57-8F7F-3B63F3CD0A0B}"/>
    <hyperlink ref="B146" r:id="rId27" location="r5-1" xr:uid="{429D3239-C81F-4D5A-A222-0160ECE29C2C}"/>
    <hyperlink ref="B38" r:id="rId28" location="r2-4" xr:uid="{540E7463-F688-4393-80D0-CE06E5F07704}"/>
    <hyperlink ref="F20" r:id="rId29" display="www.gob.pe" xr:uid="{B1A39BFF-1A20-BF45-ADE6-8ADE17246D1A}"/>
    <hyperlink ref="F21" r:id="rId30" display="www.gob.pe" xr:uid="{424B9259-04BB-6641-91DE-A99F17CA7C15}"/>
    <hyperlink ref="F22" r:id="rId31" display="www.gob.pe" xr:uid="{6ACCAB12-0293-324C-9028-8EEC0EE730FE}"/>
    <hyperlink ref="F19" r:id="rId32" display="www.gob.pe" xr:uid="{F0521B74-9BC7-8845-8AE6-D905BEAE3521}"/>
    <hyperlink ref="F31" r:id="rId33" xr:uid="{E52E4352-1ACF-D74A-BFA6-4A703D470EAC}"/>
    <hyperlink ref="F41" r:id="rId34" xr:uid="{E07A4283-DA82-E240-A63D-164E90A3CFA4}"/>
    <hyperlink ref="F42" r:id="rId35" xr:uid="{A917AD11-67FC-8940-8B12-23D9A1D06E00}"/>
    <hyperlink ref="F39" r:id="rId36" xr:uid="{089FEF0B-E635-2D43-B788-94C7AAD12ED5}"/>
    <hyperlink ref="F40" r:id="rId37" xr:uid="{CCDA938F-444F-FE41-AD26-DAE8C500E0AB}"/>
    <hyperlink ref="F128" r:id="rId38" xr:uid="{172AC0F3-2DA7-0647-8FD1-124FB30A09AD}"/>
    <hyperlink ref="F132" r:id="rId39" xr:uid="{8CE699FA-6CAD-5340-8837-3306843CD7EF}"/>
    <hyperlink ref="F193" r:id="rId40" display="www.oefa.gob.oe" xr:uid="{C204265A-AB02-F94B-9772-349450E52AEA}"/>
    <hyperlink ref="F194" r:id="rId41" display="www.oefa.gob.oe" xr:uid="{3CBEA21F-B7E5-F242-94A7-D74DD77C431D}"/>
    <hyperlink ref="F195" r:id="rId42" display="www.oefa.gob.oe" xr:uid="{E6EE6E9D-5BC4-4A4B-8858-4892739E4107}"/>
    <hyperlink ref="F161" r:id="rId43" xr:uid="{5421A4A2-1D45-AA49-A567-EAC317B283C3}"/>
    <hyperlink ref="F164" r:id="rId44" xr:uid="{53F8B7A2-96C4-2948-84ED-26668CB6D239}"/>
    <hyperlink ref="F156" r:id="rId45" xr:uid="{0CA9E277-EEBC-1F42-80A4-D06C424D63C4}"/>
    <hyperlink ref="F157" r:id="rId46" xr:uid="{01058D97-A144-6B4B-9A43-DFF2D77520D2}"/>
    <hyperlink ref="F158" r:id="rId47" xr:uid="{4CA8A18E-28C9-394B-B51C-D4376C5DA66C}"/>
    <hyperlink ref="F139" r:id="rId48" xr:uid="{1C16A656-A9E1-6D45-A0C7-766AF358FAF6}"/>
    <hyperlink ref="F140" r:id="rId49" xr:uid="{B10008A7-A65F-B149-91D5-00A4C3145EDF}"/>
    <hyperlink ref="F141" r:id="rId50" xr:uid="{BC706D3D-CCF2-5A47-BE15-F968EAC4D2CE}"/>
    <hyperlink ref="F144" r:id="rId51" xr:uid="{FAB98C95-BAD9-8248-82FD-65C810801B3E}"/>
    <hyperlink ref="F143" r:id="rId52" xr:uid="{33315B4E-C252-0148-BF2D-E00F56EDC035}"/>
    <hyperlink ref="F142" r:id="rId53" xr:uid="{155DC4DF-A679-5E4C-8D44-55BBC1B5F7C8}"/>
  </hyperlinks>
  <pageMargins left="0.25" right="0.25" top="0.75" bottom="0.75" header="0.3" footer="0.3"/>
  <pageSetup paperSize="8" fitToHeight="0" orientation="landscape" horizontalDpi="2400" verticalDpi="2400" r:id="rId5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46507AB1-60E8-4E9B-919E-721DEE57AC8F}">
          <x14:formula1>
            <xm:f>Lists!$I$11:$I$168</xm:f>
          </x14:formula1>
          <xm:sqref>F116:F117 F114 F112 F77 F75 F73 F71 F69 F67 F65 F63 F97 F95 F93 F91 F89 F87 F85 F83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41"/>
  <sheetViews>
    <sheetView showGridLines="0" topLeftCell="A17" zoomScale="90" zoomScaleNormal="90" workbookViewId="0">
      <selection activeCell="C19" sqref="C19"/>
    </sheetView>
  </sheetViews>
  <sheetFormatPr defaultColWidth="4" defaultRowHeight="24" customHeight="1"/>
  <cols>
    <col min="1" max="1" width="4" style="17"/>
    <col min="2" max="2" width="48.7109375" style="17" customWidth="1"/>
    <col min="3" max="3" width="44.42578125" style="17" customWidth="1"/>
    <col min="4" max="4" width="38.85546875" style="17" customWidth="1"/>
    <col min="5" max="5" width="23" style="17" customWidth="1"/>
    <col min="6" max="10" width="26.42578125" style="17" customWidth="1"/>
    <col min="11" max="11" width="4" style="17" customWidth="1"/>
    <col min="12" max="33" width="4" style="17"/>
    <col min="34" max="34" width="12.140625" style="17" bestFit="1" customWidth="1"/>
    <col min="35" max="16384" width="4" style="17"/>
  </cols>
  <sheetData>
    <row r="1" spans="2:12" ht="15"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2:12" ht="15">
      <c r="B2" s="270" t="s">
        <v>298</v>
      </c>
      <c r="C2" s="270"/>
      <c r="D2" s="270"/>
      <c r="E2" s="270"/>
      <c r="F2" s="270"/>
      <c r="G2" s="270"/>
      <c r="H2" s="270"/>
      <c r="I2" s="270"/>
      <c r="J2" s="270"/>
      <c r="K2" s="216"/>
      <c r="L2" s="216"/>
    </row>
    <row r="3" spans="2:12">
      <c r="B3" s="271" t="s">
        <v>40</v>
      </c>
      <c r="C3" s="271"/>
      <c r="D3" s="271"/>
      <c r="E3" s="271"/>
      <c r="F3" s="271"/>
      <c r="G3" s="271"/>
      <c r="H3" s="271"/>
      <c r="I3" s="271"/>
      <c r="J3" s="271"/>
      <c r="K3" s="216"/>
      <c r="L3" s="216"/>
    </row>
    <row r="4" spans="2:12" ht="15" customHeight="1">
      <c r="B4" s="273" t="s">
        <v>299</v>
      </c>
      <c r="C4" s="273"/>
      <c r="D4" s="273"/>
      <c r="E4" s="273"/>
      <c r="F4" s="273"/>
      <c r="G4" s="273"/>
      <c r="H4" s="273"/>
      <c r="I4" s="273"/>
      <c r="J4" s="273"/>
      <c r="K4" s="216"/>
      <c r="L4" s="216"/>
    </row>
    <row r="5" spans="2:12" ht="15" customHeight="1">
      <c r="B5" s="273" t="s">
        <v>300</v>
      </c>
      <c r="C5" s="273"/>
      <c r="D5" s="273"/>
      <c r="E5" s="273"/>
      <c r="F5" s="273"/>
      <c r="G5" s="273"/>
      <c r="H5" s="273"/>
      <c r="I5" s="273"/>
      <c r="J5" s="273"/>
      <c r="K5" s="216"/>
      <c r="L5" s="216"/>
    </row>
    <row r="6" spans="2:12" ht="15" customHeight="1">
      <c r="B6" s="273" t="s">
        <v>301</v>
      </c>
      <c r="C6" s="273"/>
      <c r="D6" s="273"/>
      <c r="E6" s="273"/>
      <c r="F6" s="273"/>
      <c r="G6" s="273"/>
      <c r="H6" s="273"/>
      <c r="I6" s="273"/>
      <c r="J6" s="273"/>
      <c r="K6" s="216"/>
      <c r="L6" s="216"/>
    </row>
    <row r="7" spans="2:12" ht="15.75" customHeight="1">
      <c r="B7" s="273" t="s">
        <v>302</v>
      </c>
      <c r="C7" s="273"/>
      <c r="D7" s="273"/>
      <c r="E7" s="273"/>
      <c r="F7" s="273"/>
      <c r="G7" s="273"/>
      <c r="H7" s="273"/>
      <c r="I7" s="273"/>
      <c r="J7" s="273"/>
      <c r="K7" s="216"/>
      <c r="L7" s="216"/>
    </row>
    <row r="8" spans="2:12" ht="15">
      <c r="B8" s="277" t="s">
        <v>303</v>
      </c>
      <c r="C8" s="277"/>
      <c r="D8" s="277"/>
      <c r="E8" s="277"/>
      <c r="F8" s="277"/>
      <c r="G8" s="277"/>
      <c r="H8" s="277"/>
      <c r="I8" s="277"/>
      <c r="J8" s="277"/>
      <c r="K8" s="216"/>
      <c r="L8" s="216"/>
    </row>
    <row r="9" spans="2:12" ht="15"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</row>
    <row r="10" spans="2:12">
      <c r="B10" s="284" t="s">
        <v>304</v>
      </c>
      <c r="C10" s="284"/>
      <c r="D10" s="284"/>
      <c r="E10" s="284"/>
      <c r="F10" s="284"/>
      <c r="G10" s="284"/>
      <c r="H10" s="284"/>
      <c r="I10" s="284"/>
      <c r="J10" s="284"/>
      <c r="K10" s="216"/>
      <c r="L10" s="216"/>
    </row>
    <row r="11" spans="2:12" s="169" customFormat="1" ht="25.5" customHeight="1">
      <c r="B11" s="285" t="s">
        <v>305</v>
      </c>
      <c r="C11" s="285"/>
      <c r="D11" s="285"/>
      <c r="E11" s="285"/>
      <c r="F11" s="285"/>
      <c r="G11" s="285"/>
      <c r="H11" s="285"/>
      <c r="I11" s="285"/>
      <c r="J11" s="285"/>
    </row>
    <row r="12" spans="2:12" s="29" customFormat="1" ht="15">
      <c r="B12" s="286"/>
      <c r="C12" s="286"/>
      <c r="D12" s="286"/>
      <c r="E12" s="286"/>
      <c r="F12" s="286"/>
      <c r="G12" s="286"/>
      <c r="H12" s="286"/>
      <c r="I12" s="286"/>
      <c r="J12" s="286"/>
    </row>
    <row r="13" spans="2:12" s="29" customFormat="1" ht="18.600000000000001">
      <c r="B13" s="287" t="s">
        <v>306</v>
      </c>
      <c r="C13" s="287"/>
      <c r="D13" s="287"/>
      <c r="E13" s="287"/>
      <c r="F13" s="287"/>
      <c r="G13" s="287"/>
      <c r="H13" s="287"/>
      <c r="I13" s="287"/>
      <c r="J13" s="287"/>
    </row>
    <row r="14" spans="2:12" s="29" customFormat="1" ht="15">
      <c r="B14" s="145" t="s">
        <v>307</v>
      </c>
      <c r="C14" s="145" t="s">
        <v>308</v>
      </c>
      <c r="D14" s="216" t="s">
        <v>309</v>
      </c>
      <c r="E14" s="216" t="s">
        <v>310</v>
      </c>
      <c r="F14" s="146"/>
      <c r="G14" s="147"/>
    </row>
    <row r="15" spans="2:12" s="29" customFormat="1" ht="15">
      <c r="B15" s="215" t="s">
        <v>311</v>
      </c>
      <c r="C15" s="216" t="s">
        <v>312</v>
      </c>
      <c r="D15" s="256">
        <v>20131312955</v>
      </c>
      <c r="E15" s="257">
        <f>SUMIF(Government_revenues_table[Entidad gubernamental],Government_agencies[[#This Row],[Nombre completo del organismo]],Government_revenues_table[Valor de ingresos])</f>
        <v>9093169197.6000004</v>
      </c>
      <c r="F15" s="147"/>
      <c r="G15" s="216"/>
      <c r="J15" s="146"/>
      <c r="K15" s="146"/>
      <c r="L15" s="146"/>
    </row>
    <row r="16" spans="2:12" s="29" customFormat="1" ht="15">
      <c r="B16" s="29" t="s">
        <v>313</v>
      </c>
      <c r="C16" s="216" t="s">
        <v>314</v>
      </c>
      <c r="D16" s="256">
        <v>20131368829</v>
      </c>
      <c r="E16" s="257">
        <f>SUMIF(Government_revenues_table[Entidad gubernamental],Government_agencies[[#This Row],[Nombre completo del organismo]],Government_revenues_table[Valor de ingresos])</f>
        <v>0</v>
      </c>
      <c r="F16" s="147"/>
      <c r="G16" s="216"/>
      <c r="J16" s="147"/>
      <c r="K16" s="147"/>
      <c r="L16" s="147"/>
    </row>
    <row r="17" spans="2:12" s="29" customFormat="1" ht="15">
      <c r="B17" s="215" t="s">
        <v>315</v>
      </c>
      <c r="C17" s="29" t="s">
        <v>316</v>
      </c>
      <c r="D17" s="256">
        <v>20521286769</v>
      </c>
      <c r="E17" s="148">
        <f>SUMIF(Government_revenues_table[Entidad gubernamental],Government_agencies[[#This Row],[Nombre completo del organismo]],Government_revenues_table[Valor de ingresos])</f>
        <v>265200000</v>
      </c>
      <c r="J17" s="147"/>
      <c r="K17" s="147"/>
      <c r="L17" s="147"/>
    </row>
    <row r="18" spans="2:12" s="29" customFormat="1" ht="15">
      <c r="B18" s="215" t="s">
        <v>317</v>
      </c>
      <c r="C18" s="29" t="s">
        <v>316</v>
      </c>
      <c r="D18" s="256">
        <v>20376082114</v>
      </c>
      <c r="E18" s="148">
        <f>SUMIF(Government_revenues_table[Entidad gubernamental],Government_agencies[[#This Row],[Nombre completo del organismo]],Government_revenues_table[Valor de ingresos])</f>
        <v>119200000</v>
      </c>
      <c r="J18" s="147"/>
      <c r="K18" s="147"/>
      <c r="L18" s="147"/>
    </row>
    <row r="19" spans="2:12" s="29" customFormat="1" ht="15">
      <c r="B19" s="29" t="s">
        <v>318</v>
      </c>
      <c r="C19" s="216" t="s">
        <v>316</v>
      </c>
      <c r="D19" s="256">
        <v>20112919377</v>
      </c>
      <c r="E19" s="257">
        <f>SUMIF(Government_revenues_table[Entidad gubernamental],Government_agencies[[#This Row],[Nombre completo del organismo]],Government_revenues_table[Valor de ingresos])</f>
        <v>198762737</v>
      </c>
      <c r="J19" s="147"/>
      <c r="K19" s="147"/>
      <c r="L19" s="147"/>
    </row>
    <row r="20" spans="2:12" s="29" customFormat="1" ht="15">
      <c r="B20" s="215" t="s">
        <v>319</v>
      </c>
      <c r="C20" s="256" t="s">
        <v>320</v>
      </c>
      <c r="D20" s="256">
        <v>20196785044</v>
      </c>
      <c r="E20" s="148">
        <f>SUMIF(Government_revenues_table[Entidad gubernamental],Government_agencies[[#This Row],[Nombre completo del organismo]],Government_revenues_table[Valor de ingresos])</f>
        <v>1787733036</v>
      </c>
      <c r="J20" s="147"/>
      <c r="K20" s="147"/>
      <c r="L20" s="147"/>
    </row>
    <row r="21" spans="2:12" s="29" customFormat="1" ht="15">
      <c r="B21" s="256" t="s">
        <v>321</v>
      </c>
      <c r="C21" s="256" t="s">
        <v>320</v>
      </c>
      <c r="D21" s="256">
        <v>20103030791</v>
      </c>
      <c r="E21" s="257">
        <f>SUMIF(Government_revenues_table[Entidad gubernamental],Government_agencies[[#This Row],[Nombre completo del organismo]],Government_revenues_table[Valor de ingresos])</f>
        <v>112217273</v>
      </c>
    </row>
    <row r="22" spans="2:12" s="29" customFormat="1" ht="15">
      <c r="C22" s="216"/>
      <c r="D22" s="148"/>
    </row>
    <row r="23" spans="2:12" s="29" customFormat="1" ht="18.600000000000001">
      <c r="B23" s="287" t="s">
        <v>322</v>
      </c>
      <c r="C23" s="287"/>
      <c r="D23" s="287"/>
      <c r="E23" s="287"/>
      <c r="F23" s="287"/>
      <c r="G23" s="287"/>
      <c r="H23" s="287"/>
      <c r="I23" s="287"/>
      <c r="J23" s="287"/>
    </row>
    <row r="24" spans="2:12" s="29" customFormat="1" ht="15">
      <c r="B24" s="289" t="s">
        <v>323</v>
      </c>
      <c r="C24" s="290"/>
      <c r="D24" s="290"/>
      <c r="E24" s="290"/>
    </row>
    <row r="25" spans="2:12" s="29" customFormat="1" ht="15">
      <c r="B25" s="150" t="s">
        <v>324</v>
      </c>
      <c r="C25" s="151" t="s">
        <v>325</v>
      </c>
      <c r="D25" s="288" t="s">
        <v>326</v>
      </c>
      <c r="E25" s="288"/>
    </row>
    <row r="26" spans="2:12" s="29" customFormat="1" ht="15"/>
    <row r="27" spans="2:12" s="29" customFormat="1" ht="15">
      <c r="B27" s="145" t="s">
        <v>327</v>
      </c>
      <c r="C27" s="145" t="s">
        <v>328</v>
      </c>
      <c r="D27" s="216" t="s">
        <v>329</v>
      </c>
      <c r="E27" s="216" t="s">
        <v>330</v>
      </c>
      <c r="F27" s="216" t="s">
        <v>331</v>
      </c>
      <c r="G27" s="216" t="s">
        <v>332</v>
      </c>
      <c r="H27" s="216" t="s">
        <v>333</v>
      </c>
      <c r="I27" s="216" t="s">
        <v>334</v>
      </c>
    </row>
    <row r="28" spans="2:12" s="29" customFormat="1" ht="15">
      <c r="B28" s="15" t="s">
        <v>335</v>
      </c>
      <c r="C28" s="15" t="s">
        <v>336</v>
      </c>
      <c r="D28" s="15">
        <v>20503238463</v>
      </c>
      <c r="E28" s="15" t="s">
        <v>85</v>
      </c>
      <c r="F28" s="15"/>
      <c r="G28" s="15" t="s">
        <v>337</v>
      </c>
      <c r="H28" s="216"/>
      <c r="I28" s="216">
        <f>SUMIF(Table10[Empresa],Companies[[#This Row],[Nombre completo de la empresa]],Table10[Valor de ingresos])</f>
        <v>1009320</v>
      </c>
    </row>
    <row r="29" spans="2:12" s="29" customFormat="1" ht="15">
      <c r="B29" s="15" t="s">
        <v>338</v>
      </c>
      <c r="C29" s="15" t="s">
        <v>336</v>
      </c>
      <c r="D29" s="15">
        <v>20433819544</v>
      </c>
      <c r="E29" s="15" t="s">
        <v>339</v>
      </c>
      <c r="F29" s="15"/>
      <c r="G29" s="15" t="s">
        <v>340</v>
      </c>
      <c r="H29" s="216"/>
      <c r="I29" s="216">
        <f>SUMIF(Table10[Empresa],Companies[[#This Row],[Nombre completo de la empresa]],Table10[Valor de ingresos])</f>
        <v>365384</v>
      </c>
    </row>
    <row r="30" spans="2:12" s="29" customFormat="1" ht="15">
      <c r="B30" s="15" t="s">
        <v>341</v>
      </c>
      <c r="C30" s="15" t="s">
        <v>336</v>
      </c>
      <c r="D30" s="15">
        <v>20137913250</v>
      </c>
      <c r="E30" s="15" t="s">
        <v>339</v>
      </c>
      <c r="F30" s="15"/>
      <c r="G30" s="15" t="s">
        <v>340</v>
      </c>
      <c r="H30" s="216"/>
      <c r="I30" s="216">
        <f>SUMIF(Table10[Empresa],Companies[[#This Row],[Nombre completo de la empresa]],Table10[Valor de ingresos])</f>
        <v>461115</v>
      </c>
    </row>
    <row r="31" spans="2:12" s="29" customFormat="1" ht="15">
      <c r="B31" s="15" t="s">
        <v>342</v>
      </c>
      <c r="C31" s="15" t="s">
        <v>336</v>
      </c>
      <c r="D31" s="15">
        <v>20516908930</v>
      </c>
      <c r="E31" s="15" t="s">
        <v>85</v>
      </c>
      <c r="F31" s="15"/>
      <c r="G31" s="15"/>
      <c r="H31" s="216"/>
      <c r="I31" s="216">
        <f>SUMIF(Table10[Empresa],Companies[[#This Row],[Nombre completo de la empresa]],Table10[Valor de ingresos])</f>
        <v>19924031.359999999</v>
      </c>
    </row>
    <row r="32" spans="2:12" s="29" customFormat="1" ht="15">
      <c r="B32" s="15" t="s">
        <v>343</v>
      </c>
      <c r="C32" s="15" t="s">
        <v>336</v>
      </c>
      <c r="D32" s="15">
        <v>20506285314</v>
      </c>
      <c r="E32" s="15" t="s">
        <v>339</v>
      </c>
      <c r="F32" s="15"/>
      <c r="G32" s="15" t="s">
        <v>344</v>
      </c>
      <c r="H32" s="216"/>
      <c r="I32" s="216">
        <f>SUMIF(Table10[Empresa],Companies[[#This Row],[Nombre completo de la empresa]],Table10[Valor de ingresos])</f>
        <v>8521754</v>
      </c>
    </row>
    <row r="33" spans="2:9" s="29" customFormat="1" ht="15">
      <c r="B33" s="15" t="s">
        <v>345</v>
      </c>
      <c r="C33" s="15" t="s">
        <v>336</v>
      </c>
      <c r="D33" s="15">
        <v>20356476434</v>
      </c>
      <c r="E33" s="15" t="s">
        <v>346</v>
      </c>
      <c r="F33" s="15"/>
      <c r="G33" s="15"/>
      <c r="H33" s="216"/>
      <c r="I33" s="216">
        <f>SUMIF(Table10[Empresa],Companies[[#This Row],[Nombre completo de la empresa]],Table10[Valor de ingresos])</f>
        <v>115511551</v>
      </c>
    </row>
    <row r="34" spans="2:9" s="29" customFormat="1" ht="15">
      <c r="B34" s="15" t="s">
        <v>347</v>
      </c>
      <c r="C34" s="15" t="s">
        <v>336</v>
      </c>
      <c r="D34" s="15">
        <v>20100079501</v>
      </c>
      <c r="E34" s="15" t="s">
        <v>339</v>
      </c>
      <c r="F34" s="15"/>
      <c r="G34" s="15" t="s">
        <v>348</v>
      </c>
      <c r="H34" s="216"/>
      <c r="I34" s="216">
        <f>SUMIF(Table10[Empresa],Companies[[#This Row],[Nombre completo de la empresa]],Table10[Valor de ingresos])</f>
        <v>33656447</v>
      </c>
    </row>
    <row r="35" spans="2:9" s="29" customFormat="1" ht="15">
      <c r="B35" s="15" t="s">
        <v>349</v>
      </c>
      <c r="C35" s="15" t="s">
        <v>336</v>
      </c>
      <c r="D35" s="15">
        <v>20330262428</v>
      </c>
      <c r="E35" s="15" t="s">
        <v>339</v>
      </c>
      <c r="F35" s="15"/>
      <c r="G35" s="15" t="s">
        <v>350</v>
      </c>
      <c r="H35" s="216"/>
      <c r="I35" s="216">
        <f>SUMIF(Table10[Empresa],Companies[[#This Row],[Nombre completo de la empresa]],Table10[Valor de ingresos])</f>
        <v>2651957239</v>
      </c>
    </row>
    <row r="36" spans="2:9" s="29" customFormat="1" ht="15">
      <c r="B36" s="15" t="s">
        <v>351</v>
      </c>
      <c r="C36" s="15" t="s">
        <v>336</v>
      </c>
      <c r="D36" s="15">
        <v>20114915026</v>
      </c>
      <c r="E36" s="15" t="s">
        <v>339</v>
      </c>
      <c r="F36" s="15"/>
      <c r="G36" s="15"/>
      <c r="H36" s="216"/>
      <c r="I36" s="216">
        <f>SUMIF(Table10[Empresa],Companies[[#This Row],[Nombre completo de la empresa]],Table10[Valor de ingresos])</f>
        <v>91607788</v>
      </c>
    </row>
    <row r="37" spans="2:9" s="29" customFormat="1" ht="15">
      <c r="B37" s="15" t="s">
        <v>352</v>
      </c>
      <c r="C37" s="15" t="s">
        <v>336</v>
      </c>
      <c r="D37" s="15">
        <v>20192779333</v>
      </c>
      <c r="E37" s="15" t="s">
        <v>339</v>
      </c>
      <c r="F37" s="15"/>
      <c r="G37" s="15" t="s">
        <v>353</v>
      </c>
      <c r="H37" s="216"/>
      <c r="I37" s="216">
        <f>SUMIF(Table10[Empresa],Companies[[#This Row],[Nombre completo de la empresa]],Table10[Valor de ingresos])</f>
        <v>21855078</v>
      </c>
    </row>
    <row r="38" spans="2:9" s="29" customFormat="1" ht="15">
      <c r="B38" s="15" t="s">
        <v>354</v>
      </c>
      <c r="C38" s="15" t="s">
        <v>336</v>
      </c>
      <c r="D38" s="15">
        <v>20507845500</v>
      </c>
      <c r="E38" s="15" t="s">
        <v>339</v>
      </c>
      <c r="F38" s="15"/>
      <c r="G38" s="15"/>
      <c r="H38" s="216"/>
      <c r="I38" s="216">
        <f>SUMIF(Table10[Empresa],Companies[[#This Row],[Nombre completo de la empresa]],Table10[Valor de ingresos])</f>
        <v>23063588</v>
      </c>
    </row>
    <row r="39" spans="2:9" s="29" customFormat="1" ht="15">
      <c r="B39" s="15" t="s">
        <v>355</v>
      </c>
      <c r="C39" s="15" t="s">
        <v>336</v>
      </c>
      <c r="D39" s="15">
        <v>20514608041</v>
      </c>
      <c r="E39" s="15" t="s">
        <v>339</v>
      </c>
      <c r="F39" s="15"/>
      <c r="G39" s="15"/>
      <c r="H39" s="216"/>
      <c r="I39" s="216">
        <f>SUMIF(Table10[Empresa],Companies[[#This Row],[Nombre completo de la empresa]],Table10[Valor de ingresos])</f>
        <v>61904140</v>
      </c>
    </row>
    <row r="40" spans="2:9" s="29" customFormat="1" ht="15">
      <c r="B40" s="15" t="s">
        <v>356</v>
      </c>
      <c r="C40" s="15" t="s">
        <v>336</v>
      </c>
      <c r="D40" s="15">
        <v>20140688640</v>
      </c>
      <c r="E40" s="15" t="s">
        <v>339</v>
      </c>
      <c r="F40" s="15"/>
      <c r="G40" s="15"/>
      <c r="H40" s="216"/>
      <c r="I40" s="216">
        <f>SUMIF(Table10[Empresa],Companies[[#This Row],[Nombre completo de la empresa]],Table10[Valor de ingresos])</f>
        <v>82611097</v>
      </c>
    </row>
    <row r="41" spans="2:9" s="29" customFormat="1" ht="15">
      <c r="B41" s="15" t="s">
        <v>357</v>
      </c>
      <c r="C41" s="15" t="s">
        <v>336</v>
      </c>
      <c r="D41" s="15">
        <v>20100056802</v>
      </c>
      <c r="E41" s="15" t="s">
        <v>339</v>
      </c>
      <c r="F41" s="15"/>
      <c r="G41" s="15"/>
      <c r="H41" s="216"/>
      <c r="I41" s="216">
        <f>SUMIF(Table10[Empresa],Companies[[#This Row],[Nombre completo de la empresa]],Table10[Valor de ingresos])</f>
        <v>34531023</v>
      </c>
    </row>
    <row r="42" spans="2:9" s="29" customFormat="1" ht="15">
      <c r="B42" s="15" t="s">
        <v>358</v>
      </c>
      <c r="C42" s="15" t="s">
        <v>336</v>
      </c>
      <c r="D42" s="15">
        <v>20137025354</v>
      </c>
      <c r="E42" s="15" t="s">
        <v>339</v>
      </c>
      <c r="F42" s="15"/>
      <c r="G42" s="15" t="s">
        <v>359</v>
      </c>
      <c r="H42" s="216"/>
      <c r="I42" s="216">
        <f>SUMIF(Table10[Empresa],Companies[[#This Row],[Nombre completo de la empresa]],Table10[Valor de ingresos])</f>
        <v>119272300</v>
      </c>
    </row>
    <row r="43" spans="2:9" s="29" customFormat="1" ht="15">
      <c r="B43" s="15" t="s">
        <v>360</v>
      </c>
      <c r="C43" s="15" t="s">
        <v>336</v>
      </c>
      <c r="D43" s="15">
        <v>20100163552</v>
      </c>
      <c r="E43" s="15" t="s">
        <v>339</v>
      </c>
      <c r="F43" s="15"/>
      <c r="G43" s="15"/>
      <c r="H43" s="216"/>
      <c r="I43" s="216">
        <f>SUMIF(Table10[Empresa],Companies[[#This Row],[Nombre completo de la empresa]],Table10[Valor de ingresos])</f>
        <v>60580511</v>
      </c>
    </row>
    <row r="44" spans="2:9" s="29" customFormat="1" ht="15">
      <c r="B44" s="15" t="s">
        <v>361</v>
      </c>
      <c r="C44" s="15" t="s">
        <v>336</v>
      </c>
      <c r="D44" s="15">
        <v>20332907990</v>
      </c>
      <c r="E44" s="15" t="s">
        <v>339</v>
      </c>
      <c r="F44" s="15"/>
      <c r="G44" s="15" t="s">
        <v>362</v>
      </c>
      <c r="H44" s="216"/>
      <c r="I44" s="216">
        <f>SUMIF(Table10[Empresa],Companies[[#This Row],[Nombre completo de la empresa]],Table10[Valor de ingresos])</f>
        <v>6349841</v>
      </c>
    </row>
    <row r="45" spans="2:9" s="29" customFormat="1" ht="15">
      <c r="B45" s="15" t="s">
        <v>363</v>
      </c>
      <c r="C45" s="15" t="s">
        <v>336</v>
      </c>
      <c r="D45" s="15">
        <v>20517553914</v>
      </c>
      <c r="E45" s="15" t="s">
        <v>85</v>
      </c>
      <c r="F45" s="15"/>
      <c r="G45" s="15"/>
      <c r="H45" s="216"/>
      <c r="I45" s="216">
        <f>SUMIF(Table10[Empresa],Companies[[#This Row],[Nombre completo de la empresa]],Table10[Valor de ingresos])</f>
        <v>6645177</v>
      </c>
    </row>
    <row r="46" spans="2:9" s="29" customFormat="1" ht="15">
      <c r="B46" s="15" t="s">
        <v>364</v>
      </c>
      <c r="C46" s="15" t="s">
        <v>336</v>
      </c>
      <c r="D46" s="15">
        <v>20546353118</v>
      </c>
      <c r="E46" s="15" t="s">
        <v>85</v>
      </c>
      <c r="F46" s="15"/>
      <c r="G46" s="15"/>
      <c r="H46" s="216"/>
      <c r="I46" s="216">
        <f>SUMIF(Table10[Empresa],Companies[[#This Row],[Nombre completo de la empresa]],Table10[Valor de ingresos])</f>
        <v>4361378</v>
      </c>
    </row>
    <row r="47" spans="2:9" s="29" customFormat="1" ht="15">
      <c r="B47" s="15" t="s">
        <v>365</v>
      </c>
      <c r="C47" s="15" t="s">
        <v>336</v>
      </c>
      <c r="D47" s="15">
        <v>20507828915</v>
      </c>
      <c r="E47" s="15" t="s">
        <v>339</v>
      </c>
      <c r="F47" s="15"/>
      <c r="G47" s="15"/>
      <c r="H47" s="216"/>
      <c r="I47" s="216">
        <f>SUMIF(Table10[Empresa],Companies[[#This Row],[Nombre completo de la empresa]],Table10[Valor de ingresos])</f>
        <v>170027968</v>
      </c>
    </row>
    <row r="48" spans="2:9" s="29" customFormat="1" ht="15">
      <c r="B48" s="15" t="s">
        <v>366</v>
      </c>
      <c r="C48" s="15" t="s">
        <v>336</v>
      </c>
      <c r="D48" s="15">
        <v>20100153832</v>
      </c>
      <c r="E48" s="15" t="s">
        <v>346</v>
      </c>
      <c r="F48" s="15"/>
      <c r="G48" s="15" t="s">
        <v>367</v>
      </c>
      <c r="H48" s="216"/>
      <c r="I48" s="216">
        <f>SUMIF(Table10[Empresa],Companies[[#This Row],[Nombre completo de la empresa]],Table10[Valor de ingresos])</f>
        <v>38062424.379999995</v>
      </c>
    </row>
    <row r="49" spans="2:9" s="29" customFormat="1" ht="15">
      <c r="B49" s="15" t="s">
        <v>368</v>
      </c>
      <c r="C49" s="15" t="s">
        <v>336</v>
      </c>
      <c r="D49" s="15">
        <v>20511165181</v>
      </c>
      <c r="E49" s="15" t="s">
        <v>339</v>
      </c>
      <c r="F49" s="15"/>
      <c r="G49" s="15" t="s">
        <v>369</v>
      </c>
      <c r="H49" s="216"/>
      <c r="I49" s="216">
        <f>SUMIF(Table10[Empresa],Companies[[#This Row],[Nombre completo de la empresa]],Table10[Valor de ingresos])</f>
        <v>111959364</v>
      </c>
    </row>
    <row r="50" spans="2:9" s="29" customFormat="1" ht="15">
      <c r="B50" s="15" t="s">
        <v>370</v>
      </c>
      <c r="C50" s="15" t="s">
        <v>336</v>
      </c>
      <c r="D50" s="15">
        <v>20467685661</v>
      </c>
      <c r="E50" s="15" t="s">
        <v>346</v>
      </c>
      <c r="F50" s="15"/>
      <c r="G50" s="15"/>
      <c r="H50" s="216"/>
      <c r="I50" s="216">
        <f>SUMIF(Table10[Empresa],Companies[[#This Row],[Nombre completo de la empresa]],Table10[Valor de ingresos])</f>
        <v>23435399</v>
      </c>
    </row>
    <row r="51" spans="2:9" s="29" customFormat="1" ht="15">
      <c r="B51" s="15" t="s">
        <v>371</v>
      </c>
      <c r="C51" s="15" t="s">
        <v>336</v>
      </c>
      <c r="D51" s="15">
        <v>20205467603</v>
      </c>
      <c r="E51" s="15" t="s">
        <v>339</v>
      </c>
      <c r="F51" s="15"/>
      <c r="G51" s="15"/>
      <c r="H51" s="216"/>
      <c r="I51" s="216">
        <f>SUMIF(Table10[Empresa],Companies[[#This Row],[Nombre completo de la empresa]],Table10[Valor de ingresos])</f>
        <v>94719367</v>
      </c>
    </row>
    <row r="52" spans="2:9" s="29" customFormat="1" ht="15">
      <c r="B52" s="15" t="s">
        <v>372</v>
      </c>
      <c r="C52" s="15" t="s">
        <v>336</v>
      </c>
      <c r="D52" s="15">
        <v>20132367800</v>
      </c>
      <c r="E52" s="15" t="s">
        <v>339</v>
      </c>
      <c r="F52" s="15"/>
      <c r="G52" s="15"/>
      <c r="H52" s="216"/>
      <c r="I52" s="216">
        <f>SUMIF(Table10[Empresa],Companies[[#This Row],[Nombre completo de la empresa]],Table10[Valor de ingresos])</f>
        <v>67701557</v>
      </c>
    </row>
    <row r="53" spans="2:9" s="29" customFormat="1" ht="15">
      <c r="B53" s="15" t="s">
        <v>373</v>
      </c>
      <c r="C53" s="15" t="s">
        <v>336</v>
      </c>
      <c r="D53" s="15">
        <v>20209133394</v>
      </c>
      <c r="E53" s="15" t="s">
        <v>339</v>
      </c>
      <c r="F53" s="15"/>
      <c r="G53" s="15" t="s">
        <v>374</v>
      </c>
      <c r="H53" s="216"/>
      <c r="I53" s="216">
        <f>SUMIF(Table10[Empresa],Companies[[#This Row],[Nombre completo de la empresa]],Table10[Valor de ingresos])</f>
        <v>79364704</v>
      </c>
    </row>
    <row r="54" spans="2:9" s="29" customFormat="1" ht="15">
      <c r="B54" s="15" t="s">
        <v>375</v>
      </c>
      <c r="C54" s="15" t="s">
        <v>336</v>
      </c>
      <c r="D54" s="15">
        <v>20506675457</v>
      </c>
      <c r="E54" s="15" t="s">
        <v>339</v>
      </c>
      <c r="F54" s="15"/>
      <c r="G54" s="15" t="s">
        <v>376</v>
      </c>
      <c r="H54" s="216"/>
      <c r="I54" s="216">
        <f>SUMIF(Table10[Empresa],Companies[[#This Row],[Nombre completo de la empresa]],Table10[Valor de ingresos])</f>
        <v>206293334</v>
      </c>
    </row>
    <row r="55" spans="2:9" s="29" customFormat="1" ht="15">
      <c r="B55" s="15" t="s">
        <v>377</v>
      </c>
      <c r="C55" s="15" t="s">
        <v>336</v>
      </c>
      <c r="D55" s="15">
        <v>20107290177</v>
      </c>
      <c r="E55" s="15" t="s">
        <v>339</v>
      </c>
      <c r="F55" s="15"/>
      <c r="G55" s="15" t="s">
        <v>378</v>
      </c>
      <c r="H55" s="216"/>
      <c r="I55" s="216">
        <f>SUMIF(Table10[Empresa],Companies[[#This Row],[Nombre completo de la empresa]],Table10[Valor de ingresos])</f>
        <v>31463631</v>
      </c>
    </row>
    <row r="56" spans="2:9" s="29" customFormat="1" ht="15">
      <c r="B56" s="15" t="s">
        <v>379</v>
      </c>
      <c r="C56" s="15" t="s">
        <v>336</v>
      </c>
      <c r="D56" s="15">
        <v>20507975977</v>
      </c>
      <c r="E56" s="15" t="s">
        <v>339</v>
      </c>
      <c r="F56" s="15"/>
      <c r="G56" s="15"/>
      <c r="H56" s="216"/>
      <c r="I56" s="216">
        <f>SUMIF(Table10[Empresa],Companies[[#This Row],[Nombre completo de la empresa]],Table10[Valor de ingresos])</f>
        <v>4174485</v>
      </c>
    </row>
    <row r="57" spans="2:9" s="29" customFormat="1" ht="15">
      <c r="B57" s="15" t="s">
        <v>380</v>
      </c>
      <c r="C57" s="15" t="s">
        <v>336</v>
      </c>
      <c r="D57" s="15">
        <v>20538428524</v>
      </c>
      <c r="E57" s="15" t="s">
        <v>339</v>
      </c>
      <c r="F57" s="15"/>
      <c r="G57" s="15" t="s">
        <v>381</v>
      </c>
      <c r="H57" s="216"/>
      <c r="I57" s="216">
        <f>SUMIF(Table10[Empresa],Companies[[#This Row],[Nombre completo de la empresa]],Table10[Valor de ingresos])</f>
        <v>424330375</v>
      </c>
    </row>
    <row r="58" spans="2:9" s="29" customFormat="1" ht="15">
      <c r="B58" s="15" t="s">
        <v>382</v>
      </c>
      <c r="C58" s="15" t="s">
        <v>336</v>
      </c>
      <c r="D58" s="15">
        <v>20137291313</v>
      </c>
      <c r="E58" s="15" t="s">
        <v>339</v>
      </c>
      <c r="F58" s="15"/>
      <c r="G58" s="15" t="s">
        <v>383</v>
      </c>
      <c r="H58" s="216"/>
      <c r="I58" s="216">
        <f>SUMIF(Table10[Empresa],Companies[[#This Row],[Nombre completo de la empresa]],Table10[Valor de ingresos])</f>
        <v>98206795</v>
      </c>
    </row>
    <row r="59" spans="2:9" s="29" customFormat="1" ht="15">
      <c r="B59" s="15" t="s">
        <v>384</v>
      </c>
      <c r="C59" s="15" t="s">
        <v>336</v>
      </c>
      <c r="D59" s="15">
        <v>20100136741</v>
      </c>
      <c r="E59" s="15" t="s">
        <v>339</v>
      </c>
      <c r="F59" s="15"/>
      <c r="G59" s="15" t="s">
        <v>385</v>
      </c>
      <c r="H59" s="216"/>
      <c r="I59" s="216">
        <f>SUMIF(Table10[Empresa],Companies[[#This Row],[Nombre completo de la empresa]],Table10[Valor de ingresos])</f>
        <v>198526858</v>
      </c>
    </row>
    <row r="60" spans="2:9" s="29" customFormat="1" ht="15">
      <c r="B60" s="15" t="s">
        <v>386</v>
      </c>
      <c r="C60" s="15" t="s">
        <v>336</v>
      </c>
      <c r="D60" s="15">
        <v>20100123500</v>
      </c>
      <c r="E60" s="15" t="s">
        <v>339</v>
      </c>
      <c r="F60" s="15"/>
      <c r="G60" s="15"/>
      <c r="H60" s="216"/>
      <c r="I60" s="216">
        <f>SUMIF(Table10[Empresa],Companies[[#This Row],[Nombre completo de la empresa]],Table10[Valor de ingresos])</f>
        <v>5448848</v>
      </c>
    </row>
    <row r="61" spans="2:9" s="29" customFormat="1" ht="15">
      <c r="B61" s="15" t="s">
        <v>387</v>
      </c>
      <c r="C61" s="15" t="s">
        <v>336</v>
      </c>
      <c r="D61" s="15">
        <v>20492744833</v>
      </c>
      <c r="E61" s="15" t="s">
        <v>339</v>
      </c>
      <c r="F61" s="15"/>
      <c r="G61" s="15"/>
      <c r="H61" s="216"/>
      <c r="I61" s="216">
        <f>SUMIF(Table10[Empresa],Companies[[#This Row],[Nombre completo de la empresa]],Table10[Valor de ingresos])</f>
        <v>51830254</v>
      </c>
    </row>
    <row r="62" spans="2:9" s="29" customFormat="1" ht="15">
      <c r="B62" s="15" t="s">
        <v>388</v>
      </c>
      <c r="C62" s="15" t="s">
        <v>336</v>
      </c>
      <c r="D62" s="15">
        <v>20100110513</v>
      </c>
      <c r="E62" s="15" t="s">
        <v>339</v>
      </c>
      <c r="F62" s="15"/>
      <c r="G62" s="15"/>
      <c r="H62" s="216"/>
      <c r="I62" s="216">
        <f>SUMIF(Table10[Empresa],Companies[[#This Row],[Nombre completo de la empresa]],Table10[Valor de ingresos])</f>
        <v>88968140</v>
      </c>
    </row>
    <row r="63" spans="2:9" s="29" customFormat="1" ht="15">
      <c r="B63" s="15" t="s">
        <v>389</v>
      </c>
      <c r="C63" s="15" t="s">
        <v>336</v>
      </c>
      <c r="D63" s="15">
        <v>20305875539</v>
      </c>
      <c r="E63" s="15" t="s">
        <v>346</v>
      </c>
      <c r="F63" s="15"/>
      <c r="G63" s="15"/>
      <c r="H63" s="216"/>
      <c r="I63" s="216">
        <f>SUMIF(Table10[Empresa],Companies[[#This Row],[Nombre completo de la empresa]],Table10[Valor de ingresos])</f>
        <v>229836</v>
      </c>
    </row>
    <row r="64" spans="2:9" s="29" customFormat="1" ht="15">
      <c r="B64" s="15" t="s">
        <v>390</v>
      </c>
      <c r="C64" s="15" t="s">
        <v>336</v>
      </c>
      <c r="D64" s="15">
        <v>20546191541</v>
      </c>
      <c r="E64" s="15" t="s">
        <v>339</v>
      </c>
      <c r="F64" s="15"/>
      <c r="G64" s="15"/>
      <c r="H64" s="216"/>
      <c r="I64" s="216">
        <f>SUMIF(Table10[Empresa],Companies[[#This Row],[Nombre completo de la empresa]],Table10[Valor de ingresos])</f>
        <v>32766261</v>
      </c>
    </row>
    <row r="65" spans="2:9" s="29" customFormat="1" ht="15">
      <c r="B65" s="15" t="s">
        <v>391</v>
      </c>
      <c r="C65" s="15" t="s">
        <v>392</v>
      </c>
      <c r="D65" s="15">
        <v>20100128218</v>
      </c>
      <c r="E65" s="15" t="s">
        <v>346</v>
      </c>
      <c r="F65" s="15"/>
      <c r="G65" s="15" t="s">
        <v>393</v>
      </c>
      <c r="H65" s="216"/>
      <c r="I65" s="216">
        <f>SUMIF(Table10[Empresa],Companies[[#This Row],[Nombre completo de la empresa]],Table10[Valor de ingresos])</f>
        <v>380044337</v>
      </c>
    </row>
    <row r="66" spans="2:9" s="29" customFormat="1" ht="15">
      <c r="B66" s="15" t="s">
        <v>394</v>
      </c>
      <c r="C66" s="15" t="s">
        <v>336</v>
      </c>
      <c r="D66" s="15">
        <v>20510889135</v>
      </c>
      <c r="E66" s="15" t="s">
        <v>346</v>
      </c>
      <c r="F66" s="15"/>
      <c r="G66" s="15" t="s">
        <v>395</v>
      </c>
      <c r="H66" s="216"/>
      <c r="I66" s="216">
        <f>SUMIF(Table10[Empresa],Companies[[#This Row],[Nombre completo de la empresa]],Table10[Valor de ingresos])</f>
        <v>5787210</v>
      </c>
    </row>
    <row r="67" spans="2:9" s="29" customFormat="1" ht="15">
      <c r="B67" s="15" t="s">
        <v>396</v>
      </c>
      <c r="C67" s="15" t="s">
        <v>336</v>
      </c>
      <c r="D67" s="15">
        <v>20510888911</v>
      </c>
      <c r="E67" s="15" t="s">
        <v>346</v>
      </c>
      <c r="F67" s="15"/>
      <c r="G67" s="15" t="s">
        <v>395</v>
      </c>
      <c r="H67" s="216"/>
      <c r="I67" s="216">
        <f>SUMIF(Table10[Empresa],Companies[[#This Row],[Nombre completo de la empresa]],Table10[Valor de ingresos])</f>
        <v>15888339</v>
      </c>
    </row>
    <row r="68" spans="2:9" s="29" customFormat="1" ht="15">
      <c r="B68" s="15" t="s">
        <v>397</v>
      </c>
      <c r="C68" s="15" t="s">
        <v>336</v>
      </c>
      <c r="D68" s="15">
        <v>20504311342</v>
      </c>
      <c r="E68" s="15" t="s">
        <v>85</v>
      </c>
      <c r="F68" s="15"/>
      <c r="G68" s="15" t="s">
        <v>395</v>
      </c>
      <c r="H68" s="216"/>
      <c r="I68" s="216">
        <f>SUMIF(Table10[Empresa],Companies[[#This Row],[Nombre completo de la empresa]],Table10[Valor de ingresos])</f>
        <v>0</v>
      </c>
    </row>
    <row r="69" spans="2:9" s="29" customFormat="1" ht="15">
      <c r="B69" s="15" t="s">
        <v>398</v>
      </c>
      <c r="C69" s="15" t="s">
        <v>336</v>
      </c>
      <c r="D69" s="15">
        <v>20304177552</v>
      </c>
      <c r="E69" s="15" t="s">
        <v>346</v>
      </c>
      <c r="F69" s="15"/>
      <c r="G69" s="15" t="s">
        <v>395</v>
      </c>
      <c r="H69" s="216"/>
      <c r="I69" s="216">
        <f>SUMIF(Table10[Empresa],Companies[[#This Row],[Nombre completo de la empresa]],Table10[Valor de ingresos])</f>
        <v>782346617.19000006</v>
      </c>
    </row>
    <row r="70" spans="2:9" s="29" customFormat="1" ht="15">
      <c r="B70" s="15" t="s">
        <v>399</v>
      </c>
      <c r="C70" s="15" t="s">
        <v>336</v>
      </c>
      <c r="D70" s="15">
        <v>20258262728</v>
      </c>
      <c r="E70" s="15" t="s">
        <v>346</v>
      </c>
      <c r="F70" s="15"/>
      <c r="G70" s="15" t="s">
        <v>400</v>
      </c>
      <c r="H70" s="216"/>
      <c r="I70" s="216">
        <f>SUMIF(Table10[Empresa],Companies[[#This Row],[Nombre completo de la empresa]],Table10[Valor de ingresos])</f>
        <v>32843586</v>
      </c>
    </row>
    <row r="71" spans="2:9" s="29" customFormat="1" ht="15">
      <c r="B71" s="15" t="s">
        <v>401</v>
      </c>
      <c r="C71" s="15" t="s">
        <v>336</v>
      </c>
      <c r="D71" s="15">
        <v>20168702346</v>
      </c>
      <c r="E71" s="15" t="s">
        <v>346</v>
      </c>
      <c r="F71" s="15"/>
      <c r="G71" s="15" t="s">
        <v>402</v>
      </c>
      <c r="H71" s="216"/>
      <c r="I71" s="216">
        <f>SUMIF(Table10[Empresa],Companies[[#This Row],[Nombre completo de la empresa]],Table10[Valor de ingresos])</f>
        <v>33314945.219999999</v>
      </c>
    </row>
    <row r="72" spans="2:9" s="29" customFormat="1" ht="15">
      <c r="B72" s="15" t="s">
        <v>403</v>
      </c>
      <c r="C72" s="15" t="s">
        <v>336</v>
      </c>
      <c r="D72" s="15">
        <v>20203058781</v>
      </c>
      <c r="E72" s="15" t="s">
        <v>346</v>
      </c>
      <c r="F72" s="15"/>
      <c r="G72" s="15"/>
      <c r="H72" s="216"/>
      <c r="I72" s="216">
        <f>SUMIF(Table10[Empresa],Companies[[#This Row],[Nombre completo de la empresa]],Table10[Valor de ingresos])</f>
        <v>8252709</v>
      </c>
    </row>
    <row r="73" spans="2:9" s="29" customFormat="1" ht="15">
      <c r="B73" s="15" t="s">
        <v>404</v>
      </c>
      <c r="C73" s="15" t="s">
        <v>336</v>
      </c>
      <c r="D73" s="15">
        <v>20505792042</v>
      </c>
      <c r="E73" s="15" t="s">
        <v>339</v>
      </c>
      <c r="F73" s="15"/>
      <c r="G73" s="15"/>
      <c r="H73" s="216"/>
      <c r="I73" s="216">
        <f>SUMIF(Table10[Empresa],Companies[[#This Row],[Nombre completo de la empresa]],Table10[Valor de ingresos])</f>
        <v>6880240</v>
      </c>
    </row>
    <row r="74" spans="2:9" s="29" customFormat="1" ht="15">
      <c r="B74" s="15" t="s">
        <v>405</v>
      </c>
      <c r="C74" s="15" t="s">
        <v>336</v>
      </c>
      <c r="D74" s="15">
        <v>20100142989</v>
      </c>
      <c r="E74" s="15" t="s">
        <v>339</v>
      </c>
      <c r="F74" s="15"/>
      <c r="G74" s="15" t="s">
        <v>406</v>
      </c>
      <c r="H74" s="216"/>
      <c r="I74" s="216">
        <f>SUMIF(Table10[Empresa],Companies[[#This Row],[Nombre completo de la empresa]],Table10[Valor de ingresos])</f>
        <v>106768948</v>
      </c>
    </row>
    <row r="75" spans="2:9" s="29" customFormat="1" ht="15">
      <c r="B75" s="15" t="s">
        <v>407</v>
      </c>
      <c r="C75" s="15" t="s">
        <v>336</v>
      </c>
      <c r="D75" s="15">
        <v>20299935648</v>
      </c>
      <c r="E75" s="15" t="s">
        <v>346</v>
      </c>
      <c r="F75" s="15"/>
      <c r="G75" s="15"/>
      <c r="H75" s="216"/>
      <c r="I75" s="216">
        <f>SUMIF(Table10[Empresa],Companies[[#This Row],[Nombre completo de la empresa]],Table10[Valor de ingresos])</f>
        <v>8308248</v>
      </c>
    </row>
    <row r="76" spans="2:9" s="29" customFormat="1" ht="15">
      <c r="B76" s="15" t="s">
        <v>408</v>
      </c>
      <c r="C76" s="15" t="s">
        <v>336</v>
      </c>
      <c r="D76" s="15">
        <v>20170072465</v>
      </c>
      <c r="E76" s="15" t="s">
        <v>339</v>
      </c>
      <c r="F76" s="15"/>
      <c r="G76" s="15" t="s">
        <v>409</v>
      </c>
      <c r="H76" s="216"/>
      <c r="I76" s="216">
        <f>SUMIF(Table10[Empresa],Companies[[#This Row],[Nombre completo de la empresa]],Table10[Valor de ingresos])</f>
        <v>307453050</v>
      </c>
    </row>
    <row r="77" spans="2:9" s="29" customFormat="1" ht="15">
      <c r="B77" s="15" t="s">
        <v>410</v>
      </c>
      <c r="C77" s="15" t="s">
        <v>336</v>
      </c>
      <c r="D77" s="15">
        <v>20217427593</v>
      </c>
      <c r="E77" s="15" t="s">
        <v>339</v>
      </c>
      <c r="F77" s="15"/>
      <c r="G77" s="15" t="s">
        <v>411</v>
      </c>
      <c r="H77" s="216"/>
      <c r="I77" s="216">
        <f>SUMIF(Table10[Empresa],Companies[[#This Row],[Nombre completo de la empresa]],Table10[Valor de ingresos])</f>
        <v>83352518</v>
      </c>
    </row>
    <row r="78" spans="2:9" s="29" customFormat="1" ht="15">
      <c r="B78" s="15" t="s">
        <v>412</v>
      </c>
      <c r="C78" s="15" t="s">
        <v>336</v>
      </c>
      <c r="D78" s="15">
        <v>20100017572</v>
      </c>
      <c r="E78" s="15" t="s">
        <v>339</v>
      </c>
      <c r="F78" s="15"/>
      <c r="G78" s="15" t="s">
        <v>413</v>
      </c>
      <c r="H78" s="216"/>
      <c r="I78" s="216">
        <f>SUMIF(Table10[Empresa],Companies[[#This Row],[Nombre completo de la empresa]],Table10[Valor de ingresos])</f>
        <v>38797667</v>
      </c>
    </row>
    <row r="79" spans="2:9" s="29" customFormat="1" ht="15">
      <c r="B79" s="15" t="s">
        <v>414</v>
      </c>
      <c r="C79" s="15" t="s">
        <v>336</v>
      </c>
      <c r="D79" s="15">
        <v>20506766762</v>
      </c>
      <c r="E79" s="15" t="s">
        <v>346</v>
      </c>
      <c r="F79" s="15"/>
      <c r="G79" s="15"/>
      <c r="H79" s="216"/>
      <c r="I79" s="216">
        <f>SUMIF(Table10[Empresa],Companies[[#This Row],[Nombre completo de la empresa]],Table10[Valor de ingresos])</f>
        <v>2754872</v>
      </c>
    </row>
    <row r="80" spans="2:9" s="29" customFormat="1" ht="15">
      <c r="B80" s="15" t="s">
        <v>415</v>
      </c>
      <c r="C80" s="15" t="s">
        <v>336</v>
      </c>
      <c r="D80" s="15">
        <v>20100147514</v>
      </c>
      <c r="E80" s="15" t="s">
        <v>339</v>
      </c>
      <c r="F80" s="15"/>
      <c r="G80" s="15" t="s">
        <v>416</v>
      </c>
      <c r="H80" s="216"/>
      <c r="I80" s="216">
        <f>SUMIF(Table10[Empresa],Companies[[#This Row],[Nombre completo de la empresa]],Table10[Valor de ingresos])</f>
        <v>1019937171</v>
      </c>
    </row>
    <row r="81" spans="2:10" s="29" customFormat="1" ht="15">
      <c r="B81" s="15" t="s">
        <v>417</v>
      </c>
      <c r="C81" s="15" t="s">
        <v>336</v>
      </c>
      <c r="D81" s="15">
        <v>20510569491</v>
      </c>
      <c r="E81" s="15" t="s">
        <v>346</v>
      </c>
      <c r="F81" s="15"/>
      <c r="G81" s="15" t="s">
        <v>418</v>
      </c>
      <c r="H81" s="216"/>
      <c r="I81" s="216">
        <f>SUMIF(Table10[Empresa],Companies[[#This Row],[Nombre completo de la empresa]],Table10[Valor de ingresos])</f>
        <v>1807678</v>
      </c>
    </row>
    <row r="82" spans="2:10" s="29" customFormat="1" ht="15">
      <c r="B82" s="15" t="s">
        <v>419</v>
      </c>
      <c r="C82" s="15" t="s">
        <v>336</v>
      </c>
      <c r="D82" s="15">
        <v>20499433698</v>
      </c>
      <c r="E82" s="15" t="s">
        <v>346</v>
      </c>
      <c r="F82" s="15"/>
      <c r="G82" s="15" t="s">
        <v>418</v>
      </c>
      <c r="H82" s="216"/>
      <c r="I82" s="216">
        <f>SUMIF(Table10[Empresa],Companies[[#This Row],[Nombre completo de la empresa]],Table10[Valor de ingresos])</f>
        <v>1316639</v>
      </c>
    </row>
    <row r="83" spans="2:10" s="29" customFormat="1" ht="15">
      <c r="B83" s="15" t="s">
        <v>420</v>
      </c>
      <c r="C83" s="15" t="s">
        <v>336</v>
      </c>
      <c r="D83" s="15">
        <v>20383045267</v>
      </c>
      <c r="E83" s="15" t="s">
        <v>339</v>
      </c>
      <c r="F83" s="15"/>
      <c r="G83" s="15" t="s">
        <v>421</v>
      </c>
      <c r="H83" s="216"/>
      <c r="I83" s="216">
        <f>SUMIF(Table10[Empresa],Companies[[#This Row],[Nombre completo de la empresa]],Table10[Valor de ingresos])</f>
        <v>91810415</v>
      </c>
    </row>
    <row r="84" spans="2:10" s="29" customFormat="1" ht="15">
      <c r="C84" s="216"/>
      <c r="F84" s="149"/>
      <c r="G84" s="149"/>
    </row>
    <row r="85" spans="2:10" s="29" customFormat="1" ht="18.600000000000001">
      <c r="B85" s="287" t="s">
        <v>422</v>
      </c>
      <c r="C85" s="287"/>
      <c r="D85" s="287"/>
      <c r="E85" s="287"/>
      <c r="F85" s="287"/>
      <c r="G85" s="287"/>
      <c r="H85" s="287"/>
      <c r="I85" s="287"/>
      <c r="J85" s="287"/>
    </row>
    <row r="86" spans="2:10" s="29" customFormat="1" ht="15">
      <c r="B86" s="145" t="s">
        <v>423</v>
      </c>
      <c r="C86" s="215" t="s">
        <v>424</v>
      </c>
      <c r="D86" s="215" t="s">
        <v>425</v>
      </c>
      <c r="E86" s="215" t="s">
        <v>426</v>
      </c>
      <c r="F86" s="216" t="s">
        <v>427</v>
      </c>
      <c r="G86" s="216" t="s">
        <v>428</v>
      </c>
      <c r="H86" s="216" t="s">
        <v>429</v>
      </c>
      <c r="I86" s="216" t="s">
        <v>430</v>
      </c>
      <c r="J86" s="216" t="s">
        <v>431</v>
      </c>
    </row>
    <row r="87" spans="2:10" s="29" customFormat="1" ht="15">
      <c r="B87" s="222" t="s">
        <v>432</v>
      </c>
      <c r="C87" s="223"/>
      <c r="D87" s="224" t="s">
        <v>397</v>
      </c>
      <c r="E87" s="223"/>
      <c r="F87" s="223"/>
      <c r="G87" s="225"/>
      <c r="H87" s="225"/>
      <c r="I87" s="226">
        <v>27923118.48</v>
      </c>
      <c r="J87" s="225" t="s">
        <v>187</v>
      </c>
    </row>
    <row r="88" spans="2:10" s="29" customFormat="1" ht="120">
      <c r="B88" s="222" t="s">
        <v>433</v>
      </c>
      <c r="C88" s="223"/>
      <c r="D88" s="224" t="s">
        <v>434</v>
      </c>
      <c r="E88" s="223"/>
      <c r="F88" s="223"/>
      <c r="G88" s="225"/>
      <c r="H88" s="225"/>
      <c r="I88" s="227">
        <v>288196368.70999998</v>
      </c>
      <c r="J88" s="225" t="s">
        <v>187</v>
      </c>
    </row>
    <row r="89" spans="2:10" s="29" customFormat="1" ht="30">
      <c r="B89" s="222" t="s">
        <v>435</v>
      </c>
      <c r="C89" s="223"/>
      <c r="D89" s="223" t="s">
        <v>436</v>
      </c>
      <c r="E89" s="223"/>
      <c r="F89" s="223"/>
      <c r="G89" s="225"/>
      <c r="H89" s="225"/>
      <c r="I89" s="226">
        <v>27742267</v>
      </c>
      <c r="J89" s="225" t="s">
        <v>187</v>
      </c>
    </row>
    <row r="90" spans="2:10" s="29" customFormat="1" ht="105">
      <c r="B90" s="222" t="s">
        <v>437</v>
      </c>
      <c r="C90" s="223"/>
      <c r="D90" s="223" t="s">
        <v>438</v>
      </c>
      <c r="E90" s="223"/>
      <c r="F90" s="223"/>
      <c r="G90" s="225"/>
      <c r="H90" s="225"/>
      <c r="I90" s="227">
        <v>465718564</v>
      </c>
      <c r="J90" s="225" t="s">
        <v>187</v>
      </c>
    </row>
    <row r="91" spans="2:10" s="29" customFormat="1" ht="15">
      <c r="B91" s="222" t="s">
        <v>439</v>
      </c>
      <c r="C91" s="223"/>
      <c r="D91" s="223" t="s">
        <v>342</v>
      </c>
      <c r="E91" s="223"/>
      <c r="F91" s="223"/>
      <c r="G91" s="225"/>
      <c r="H91" s="225"/>
      <c r="I91" s="226">
        <v>15599659.359999999</v>
      </c>
      <c r="J91" s="225" t="s">
        <v>187</v>
      </c>
    </row>
    <row r="92" spans="2:10" s="29" customFormat="1" ht="15">
      <c r="B92" s="222" t="s">
        <v>440</v>
      </c>
      <c r="C92" s="223"/>
      <c r="D92" s="223" t="s">
        <v>366</v>
      </c>
      <c r="E92" s="223"/>
      <c r="F92" s="223"/>
      <c r="G92" s="225"/>
      <c r="H92" s="225"/>
      <c r="I92" s="227">
        <v>8481493.3599999994</v>
      </c>
      <c r="J92" s="225" t="s">
        <v>187</v>
      </c>
    </row>
    <row r="93" spans="2:10" s="29" customFormat="1" ht="15">
      <c r="B93" s="222" t="s">
        <v>441</v>
      </c>
      <c r="C93" s="223"/>
      <c r="D93" s="223" t="s">
        <v>366</v>
      </c>
      <c r="E93" s="223"/>
      <c r="F93" s="223"/>
      <c r="G93" s="225"/>
      <c r="H93" s="225"/>
      <c r="I93" s="226">
        <v>23244219.02</v>
      </c>
      <c r="J93" s="225" t="s">
        <v>187</v>
      </c>
    </row>
    <row r="94" spans="2:10" s="29" customFormat="1" ht="30">
      <c r="B94" s="222" t="s">
        <v>442</v>
      </c>
      <c r="C94" s="223"/>
      <c r="D94" s="223" t="s">
        <v>401</v>
      </c>
      <c r="E94" s="223"/>
      <c r="F94" s="223"/>
      <c r="G94" s="225"/>
      <c r="H94" s="225"/>
      <c r="I94" s="227">
        <v>28364315.219999999</v>
      </c>
      <c r="J94" s="225" t="s">
        <v>187</v>
      </c>
    </row>
    <row r="95" spans="2:10" ht="15">
      <c r="B95" s="222" t="s">
        <v>443</v>
      </c>
      <c r="C95" s="223"/>
      <c r="D95" s="223" t="s">
        <v>345</v>
      </c>
      <c r="E95" s="223"/>
      <c r="F95" s="223"/>
      <c r="G95" s="222"/>
      <c r="H95" s="225"/>
      <c r="I95" s="226">
        <v>102639230</v>
      </c>
      <c r="J95" s="225" t="s">
        <v>187</v>
      </c>
    </row>
    <row r="96" spans="2:10" ht="15">
      <c r="B96" s="222" t="s">
        <v>444</v>
      </c>
      <c r="C96" s="223"/>
      <c r="D96" s="223" t="s">
        <v>445</v>
      </c>
      <c r="E96" s="223"/>
      <c r="F96" s="223"/>
      <c r="G96" s="222"/>
      <c r="H96" s="225"/>
      <c r="I96" s="227">
        <v>18469168.550000001</v>
      </c>
      <c r="J96" s="225" t="s">
        <v>187</v>
      </c>
    </row>
    <row r="97" spans="2:10" ht="15">
      <c r="B97" s="222" t="s">
        <v>446</v>
      </c>
      <c r="C97" s="223"/>
      <c r="D97" s="223" t="s">
        <v>335</v>
      </c>
      <c r="E97" s="223"/>
      <c r="F97" s="223"/>
      <c r="G97" s="222"/>
      <c r="H97" s="225"/>
      <c r="I97" s="226">
        <v>1007134</v>
      </c>
      <c r="J97" s="225" t="s">
        <v>187</v>
      </c>
    </row>
    <row r="98" spans="2:10" s="29" customFormat="1" ht="15.6" thickBot="1">
      <c r="B98" s="96"/>
      <c r="C98" s="69"/>
      <c r="D98" s="70"/>
      <c r="E98" s="69"/>
      <c r="F98" s="80"/>
      <c r="G98" s="80"/>
      <c r="H98" s="80"/>
      <c r="I98" s="80"/>
      <c r="J98" s="80"/>
    </row>
    <row r="99" spans="2:10" ht="15">
      <c r="B99" s="24"/>
      <c r="C99" s="24"/>
      <c r="D99" s="24"/>
      <c r="E99" s="24"/>
      <c r="F99" s="216"/>
      <c r="G99" s="216"/>
      <c r="H99" s="216"/>
      <c r="I99" s="216"/>
      <c r="J99" s="216"/>
    </row>
    <row r="100" spans="2:10" s="29" customFormat="1" ht="15.6" thickBot="1">
      <c r="B100" s="279" t="s">
        <v>33</v>
      </c>
      <c r="C100" s="280"/>
      <c r="D100" s="280"/>
      <c r="E100" s="280"/>
      <c r="F100" s="280"/>
      <c r="G100" s="280"/>
      <c r="H100" s="280"/>
      <c r="I100" s="280"/>
      <c r="J100" s="280"/>
    </row>
    <row r="101" spans="2:10" s="29" customFormat="1" ht="15">
      <c r="B101" s="281" t="s">
        <v>34</v>
      </c>
      <c r="C101" s="282"/>
      <c r="D101" s="282"/>
      <c r="E101" s="282"/>
      <c r="F101" s="282"/>
      <c r="G101" s="282"/>
      <c r="H101" s="282"/>
      <c r="I101" s="282"/>
      <c r="J101" s="282"/>
    </row>
    <row r="102" spans="2:10" ht="15.6" thickBot="1">
      <c r="B102" s="24"/>
      <c r="C102" s="24"/>
      <c r="D102" s="24"/>
      <c r="E102" s="24"/>
      <c r="F102" s="216"/>
      <c r="G102" s="195"/>
      <c r="H102" s="195"/>
      <c r="I102" s="195"/>
      <c r="J102" s="195"/>
    </row>
    <row r="103" spans="2:10" ht="15">
      <c r="B103" s="276" t="s">
        <v>35</v>
      </c>
      <c r="C103" s="276"/>
      <c r="D103" s="276"/>
      <c r="E103" s="276"/>
      <c r="F103" s="276"/>
      <c r="G103" s="216"/>
      <c r="H103" s="216"/>
      <c r="I103" s="247"/>
      <c r="J103" s="247"/>
    </row>
    <row r="104" spans="2:10" ht="15" customHeight="1">
      <c r="B104" s="259" t="s">
        <v>36</v>
      </c>
      <c r="C104" s="259"/>
      <c r="D104" s="259"/>
      <c r="E104" s="259"/>
      <c r="F104" s="259"/>
      <c r="G104" s="247"/>
      <c r="H104" s="247"/>
      <c r="I104" s="247"/>
      <c r="J104" s="247"/>
    </row>
    <row r="105" spans="2:10" ht="15">
      <c r="B105" s="269" t="s">
        <v>38</v>
      </c>
      <c r="C105" s="269"/>
      <c r="D105" s="269"/>
      <c r="E105" s="269"/>
      <c r="F105" s="269"/>
      <c r="G105" s="216"/>
      <c r="H105" s="216"/>
      <c r="I105" s="216"/>
      <c r="J105" s="216"/>
    </row>
    <row r="106" spans="2:10" ht="15">
      <c r="B106" s="216"/>
      <c r="C106" s="216"/>
      <c r="D106" s="216"/>
      <c r="E106" s="216"/>
      <c r="F106" s="216"/>
      <c r="G106" s="216"/>
      <c r="H106" s="216"/>
      <c r="I106" s="216"/>
      <c r="J106" s="216"/>
    </row>
    <row r="107" spans="2:10" ht="15">
      <c r="B107" s="216"/>
      <c r="C107" s="216"/>
      <c r="D107" s="216"/>
      <c r="E107" s="216"/>
      <c r="F107" s="216"/>
      <c r="G107" s="216"/>
      <c r="H107" s="216"/>
      <c r="I107" s="216"/>
      <c r="J107" s="216"/>
    </row>
    <row r="108" spans="2:10" s="29" customFormat="1" ht="15">
      <c r="B108" s="216"/>
      <c r="C108" s="216"/>
      <c r="D108" s="216"/>
      <c r="E108" s="216"/>
    </row>
    <row r="109" spans="2:10" ht="15">
      <c r="B109" s="216"/>
      <c r="C109" s="216"/>
      <c r="D109" s="216"/>
      <c r="E109" s="216"/>
      <c r="F109" s="216"/>
      <c r="G109" s="216"/>
      <c r="H109" s="216"/>
      <c r="I109" s="216"/>
      <c r="J109" s="216"/>
    </row>
    <row r="110" spans="2:10" ht="15">
      <c r="B110" s="216"/>
      <c r="C110" s="216"/>
      <c r="D110" s="216"/>
      <c r="E110" s="216"/>
      <c r="F110" s="216"/>
      <c r="G110" s="216"/>
      <c r="H110" s="216"/>
      <c r="I110" s="216"/>
      <c r="J110" s="216"/>
    </row>
    <row r="111" spans="2:10" ht="15">
      <c r="B111" s="216"/>
      <c r="C111" s="216"/>
      <c r="D111" s="216"/>
      <c r="E111" s="216"/>
      <c r="F111" s="216"/>
      <c r="G111" s="216"/>
      <c r="H111" s="216"/>
      <c r="I111" s="216"/>
      <c r="J111" s="216"/>
    </row>
    <row r="112" spans="2:10" ht="15">
      <c r="B112" s="216"/>
      <c r="C112" s="216"/>
      <c r="D112" s="216"/>
      <c r="E112" s="216"/>
      <c r="F112" s="216"/>
      <c r="G112" s="216"/>
      <c r="H112" s="216"/>
      <c r="I112" s="216"/>
      <c r="J112" s="216"/>
    </row>
    <row r="113" spans="2:10" ht="15">
      <c r="B113" s="216"/>
      <c r="C113" s="216"/>
      <c r="D113" s="216"/>
      <c r="E113" s="216"/>
      <c r="F113" s="216"/>
      <c r="G113" s="216"/>
      <c r="H113" s="216"/>
      <c r="I113" s="216"/>
      <c r="J113" s="216"/>
    </row>
    <row r="114" spans="2:10" ht="15">
      <c r="B114" s="216"/>
      <c r="C114" s="216"/>
      <c r="D114" s="216"/>
      <c r="E114" s="216"/>
      <c r="F114" s="216"/>
      <c r="G114" s="216"/>
      <c r="H114" s="216"/>
      <c r="I114" s="216"/>
      <c r="J114" s="216"/>
    </row>
    <row r="115" spans="2:10" ht="15">
      <c r="B115" s="216"/>
      <c r="C115" s="216"/>
      <c r="D115" s="216"/>
      <c r="E115" s="216"/>
      <c r="F115" s="216"/>
      <c r="G115" s="216"/>
      <c r="H115" s="216"/>
      <c r="I115" s="216"/>
      <c r="J115" s="216"/>
    </row>
    <row r="116" spans="2:10" ht="15" customHeight="1">
      <c r="B116" s="216"/>
      <c r="C116" s="216"/>
      <c r="D116" s="216"/>
      <c r="E116" s="216"/>
      <c r="F116" s="216"/>
      <c r="G116" s="216"/>
      <c r="H116" s="216"/>
      <c r="I116" s="216"/>
      <c r="J116" s="216"/>
    </row>
    <row r="117" spans="2:10" ht="15" customHeight="1">
      <c r="B117" s="216"/>
      <c r="C117" s="216"/>
      <c r="D117" s="216"/>
      <c r="E117" s="216"/>
      <c r="F117" s="216"/>
      <c r="G117" s="216"/>
      <c r="H117" s="216"/>
      <c r="I117" s="216"/>
      <c r="J117" s="216"/>
    </row>
    <row r="118" spans="2:10" ht="15">
      <c r="B118" s="216"/>
      <c r="C118" s="216"/>
      <c r="D118" s="216"/>
      <c r="E118" s="216"/>
      <c r="F118" s="216"/>
      <c r="G118" s="216"/>
      <c r="H118" s="216"/>
      <c r="I118" s="216"/>
      <c r="J118" s="216"/>
    </row>
    <row r="119" spans="2:10" ht="15">
      <c r="B119" s="216"/>
      <c r="C119" s="216"/>
      <c r="D119" s="216"/>
      <c r="E119" s="216"/>
      <c r="F119" s="216"/>
      <c r="G119" s="216"/>
      <c r="H119" s="216"/>
      <c r="I119" s="216"/>
      <c r="J119" s="216"/>
    </row>
    <row r="120" spans="2:10" ht="18.75" customHeight="1">
      <c r="B120" s="216"/>
      <c r="C120" s="216"/>
      <c r="D120" s="216"/>
      <c r="E120" s="216"/>
      <c r="F120" s="216"/>
      <c r="G120" s="216"/>
      <c r="H120" s="216"/>
      <c r="I120" s="216"/>
      <c r="J120" s="216"/>
    </row>
    <row r="121" spans="2:10" ht="15">
      <c r="B121" s="216"/>
      <c r="C121" s="216"/>
      <c r="D121" s="216"/>
      <c r="E121" s="216"/>
      <c r="F121" s="216"/>
      <c r="G121" s="216"/>
      <c r="H121" s="216"/>
      <c r="I121" s="216"/>
      <c r="J121" s="216"/>
    </row>
    <row r="122" spans="2:10" ht="15">
      <c r="B122" s="216"/>
      <c r="C122" s="216"/>
      <c r="D122" s="216"/>
      <c r="E122" s="216"/>
      <c r="F122" s="216"/>
      <c r="G122" s="216"/>
      <c r="H122" s="216"/>
      <c r="I122" s="216"/>
      <c r="J122" s="216"/>
    </row>
    <row r="123" spans="2:10" ht="15">
      <c r="B123" s="216"/>
      <c r="C123" s="216"/>
      <c r="D123" s="216"/>
      <c r="E123" s="216"/>
      <c r="F123" s="216"/>
      <c r="G123" s="216"/>
      <c r="H123" s="216"/>
      <c r="I123" s="216"/>
      <c r="J123" s="216"/>
    </row>
    <row r="124" spans="2:10" ht="15">
      <c r="B124" s="216"/>
      <c r="C124" s="216"/>
      <c r="D124" s="216"/>
      <c r="E124" s="216"/>
      <c r="F124" s="216"/>
      <c r="G124" s="216"/>
      <c r="H124" s="216"/>
      <c r="I124" s="216"/>
      <c r="J124" s="216"/>
    </row>
    <row r="125" spans="2:10" ht="15">
      <c r="B125" s="216"/>
      <c r="C125" s="216"/>
      <c r="D125" s="216"/>
      <c r="E125" s="216"/>
      <c r="F125" s="216"/>
      <c r="G125" s="216"/>
      <c r="H125" s="216"/>
      <c r="I125" s="216"/>
      <c r="J125" s="216"/>
    </row>
    <row r="126" spans="2:10" ht="15">
      <c r="B126" s="216"/>
      <c r="C126" s="216"/>
      <c r="D126" s="216"/>
      <c r="E126" s="216"/>
      <c r="F126" s="216"/>
      <c r="G126" s="216"/>
      <c r="H126" s="216"/>
      <c r="I126" s="216"/>
      <c r="J126" s="216"/>
    </row>
    <row r="127" spans="2:10" ht="15">
      <c r="B127" s="216"/>
      <c r="C127" s="216"/>
      <c r="D127" s="216"/>
      <c r="E127" s="216"/>
      <c r="F127" s="216"/>
      <c r="G127" s="216"/>
      <c r="H127" s="216"/>
      <c r="I127" s="216"/>
      <c r="J127" s="216"/>
    </row>
    <row r="128" spans="2:10" ht="15">
      <c r="B128" s="216"/>
      <c r="C128" s="216"/>
      <c r="D128" s="216"/>
      <c r="E128" s="216"/>
      <c r="F128" s="216"/>
      <c r="G128" s="216"/>
      <c r="H128" s="216"/>
      <c r="I128" s="216"/>
      <c r="J128" s="216"/>
    </row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</sheetData>
  <mergeCells count="20">
    <mergeCell ref="B104:F104"/>
    <mergeCell ref="B105:F105"/>
    <mergeCell ref="B7:J7"/>
    <mergeCell ref="B8:J8"/>
    <mergeCell ref="B10:J10"/>
    <mergeCell ref="B11:J11"/>
    <mergeCell ref="B12:J12"/>
    <mergeCell ref="B85:J85"/>
    <mergeCell ref="B100:J100"/>
    <mergeCell ref="B101:J101"/>
    <mergeCell ref="B13:J13"/>
    <mergeCell ref="B23:J23"/>
    <mergeCell ref="B103:F103"/>
    <mergeCell ref="D25:E25"/>
    <mergeCell ref="B24:E24"/>
    <mergeCell ref="B2:J2"/>
    <mergeCell ref="B3:J3"/>
    <mergeCell ref="B4:J4"/>
    <mergeCell ref="B5:J5"/>
    <mergeCell ref="B6:J6"/>
  </mergeCells>
  <dataValidations count="23">
    <dataValidation type="list" allowBlank="1" showInputMessage="1" showErrorMessage="1" promptTitle="Seleccione el sector" prompt="Seleccione de la lista el sector correspondiente a la empresa" sqref="E28:E83" xr:uid="{868FFED3-1B0C-4918-8778-E1FA1953F99F}">
      <formula1>Sector_list</formula1>
    </dataValidation>
    <dataValidation allowBlank="1" showInputMessage="1" showErrorMessage="1" promptTitle="Nombre de la empresa" prompt="Ingrese el nombre de la empresa._x000a__x000a_Por favor, evite utilizar siglas e ingrese el nombre completo." sqref="B28:B83 D87:D88" xr:uid="{C350F0E4-4E62-4F30-B87E-F27D6B9371A9}"/>
    <dataValidation allowBlank="1" showInputMessage="1" showErrorMessage="1" promptTitle="Número de identificación" prompt="Indique el número único de identificación, p. ej. el NIF, número societario o similares" sqref="D46" xr:uid="{4120235B-D2FD-4BFD-ABFB-C2C2C7807A6F}"/>
    <dataValidation allowBlank="1" showInputMessage="1" showErrorMessage="1" promptTitle="Ingrese los productos básicos" prompt="Ingrese los productos básicos de la empresa que correspondan, separados por comas." sqref="F28:F83" xr:uid="{6A44821C-9A13-4D03-9DBE-3FE545535EDF}"/>
    <dataValidation allowBlank="1" showInputMessage="1" showErrorMessage="1" promptTitle="Nombre del proyecto" prompt="Ingrese el nombre del proyecto._x000a__x000a_Por favor, evite utilizar siglas e ingrese el nombre completo." sqref="B87:B97" xr:uid="{F99FE9B0-5192-4241-983B-FDB53885E318}"/>
    <dataValidation allowBlank="1" showInputMessage="1" showErrorMessage="1" promptTitle="Nombre de identificación" prompt="Ingrese la denominación del identificador, p. ej. &quot;Número de identificación fiscal&quot; o similares." sqref="B25" xr:uid="{412124B2-A34B-47AD-A7F2-2DA2FD26EE6D}"/>
    <dataValidation allowBlank="1" showInputMessage="1" showErrorMessage="1" promptTitle="Nombre del registro" prompt="Ingrese el nombre del registro u organismo" sqref="C25" xr:uid="{2DCD63E0-4119-4A73-AC8A-488AF5C36CD2}"/>
    <dataValidation allowBlank="1" showInputMessage="1" showErrorMessage="1" promptTitle="Dirección web del registro" prompt="Ingrese la dirección web directa del registro u organismo" sqref="D25" xr:uid="{A7D4AC68-A245-49BE-B706-C7C76BB5669E}"/>
    <dataValidation allowBlank="1" showInputMessage="1" showErrorMessage="1" promptTitle="Empresas afiliadas" prompt="Ingrese las empresas afiliadas al proyecto que correspondan, separadas por comas." sqref="D89:D97" xr:uid="{E12F2734-F1F8-415D-942B-52F213FABA12}"/>
    <dataValidation allowBlank="1" showInputMessage="1" showErrorMessage="1" promptTitle="Número de referencia" prompt="Ingrese el número de referencia del acuerdo legal: contrato, licencia, arrendamiento, concesión…" sqref="C87:C97" xr:uid="{FF6DDDEB-45F7-4DC8-8F55-BED4849AE1BE}"/>
    <dataValidation type="textLength" allowBlank="1" showInputMessage="1" showErrorMessage="1" errorTitle="Please do not edit these cells" error="Please do not edit these cells" sqref="B25" xr:uid="{81EFF6B9-0948-4ED1-9FAA-6EA0DE53E4C0}">
      <formula1>10000</formula1>
      <formula2>50000</formula2>
    </dataValidation>
    <dataValidation errorStyle="warning" allowBlank="1" showInputMessage="1" showErrorMessage="1" errorTitle="Dirección web" error="Ingrese un enlace en estas celdas" sqref="G31 G33 G72:G73 G38:G41 G43 G45:G47 G50:G52 G56 G60:G64 G36 G75 G79" xr:uid="{900097FA-9B5D-417A-9DC5-30D28C0778EB}"/>
    <dataValidation type="list" allowBlank="1" showInputMessage="1" showErrorMessage="1" sqref="F87:F97" xr:uid="{49FD5F6B-C034-4C11-BDF9-18680C0BE353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87:E97" xr:uid="{5D281347-915C-4D0E-B76F-154D7B7C68B3}">
      <formula1>Commodity_names</formula1>
    </dataValidation>
    <dataValidation type="textLength" allowBlank="1" showInputMessage="1" showErrorMessage="1" sqref="C102:F102 A25 A14:E14 A1:K13 A22:B24 A26:E26 G102:J104 B101:B102 B98:J99 F25:K26 F22:L24 C22:E23 A27:K86 D87:D88 A87:A103 K87:K103 F14:K21" xr:uid="{4B9AA2B5-1E60-430C-BA7F-02CA306120F1}">
      <formula1>9999999</formula1>
      <formula2>99999999</formula2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87:G97" xr:uid="{43FE69DE-8E41-4A8E-A395-A2B85FFFBBC2}">
      <formula1>0</formula1>
      <formula2>1000000000000000</formula2>
    </dataValidation>
    <dataValidation type="whole" showInputMessage="1" showErrorMessage="1" sqref="B103:F105" xr:uid="{CFA41C68-5BBE-41D9-B04E-B6E195527FB7}">
      <formula1>999999</formula1>
      <formula2>99999999</formula2>
    </dataValidation>
    <dataValidation type="whole" allowBlank="1" showInputMessage="1" showErrorMessage="1" errorTitle="No editar estas celdas" error="Por favor, no edite estas celdas" sqref="B100" xr:uid="{7D7C31A4-7AFD-4023-8A8F-C668F679EC93}">
      <formula1>10000</formula1>
      <formula2>50000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87:H97" xr:uid="{A96A8CD0-4806-48E9-B768-243B32F37917}">
      <formula1>"&lt;Unidad&gt;,Sm3,Sm3 o.e.,Barriles,Toneladas,oz,carats,Pce"</formula1>
    </dataValidation>
    <dataValidation type="list" allowBlank="1" showInputMessage="1" showErrorMessage="1" sqref="C28:C83" xr:uid="{C74AD3F1-03D2-4D18-B7C5-ABB93FDC88FB}">
      <formula1>"&lt; Tipo de compañía &gt;,empresas de titularidad estatal y corporaciones públicas, privada"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6 B19" xr:uid="{125DD936-3706-43C4-A261-DA623EB281A6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19" xr:uid="{6D7DD8FD-6ED6-4A3A-A7DE-59B056350A18}">
      <formula1>Agency_type</formula1>
    </dataValidation>
    <dataValidation type="textLength" allowBlank="1" showInputMessage="1" showErrorMessage="1" errorTitle="No editar - basado en la Parte 4" error="Estas celdas se completarán automáticamente" promptTitle="No editar - basado en la Parte 4" prompt=" " sqref="E15:E21" xr:uid="{E7078589-660C-4DA2-9592-E8A92A55EA9A}">
      <formula1>999999</formula1>
      <formula2>9999999</formula2>
    </dataValidation>
  </dataValidations>
  <hyperlinks>
    <hyperlink ref="B8" r:id="rId1" xr:uid="{61BD4C02-0E43-44BD-89F7-E6C4278DD889}"/>
    <hyperlink ref="B101:F101" r:id="rId2" display="Give us your feedback or report a conflict in the data! Write to us at  data@eiti.org" xr:uid="{8FEC317A-A279-49E6-9916-0CB0A840A0BA}"/>
    <hyperlink ref="B100:F100" r:id="rId3" display="Puede acceder a la versión más reciente de las plantillas de datos resumidos en https://eiti.org/es/documento/plantilla-datos-resumidos-del-eiti" xr:uid="{BEDB9C99-15B9-4BD3-ACF6-A3A268A9AD92}"/>
    <hyperlink ref="G28" r:id="rId4" display="http://www.bpzenergy.com/" xr:uid="{9B5B9A38-72B0-45DB-911F-B935A4B92FFD}"/>
    <hyperlink ref="G30" r:id="rId5" display="http://www.angloamerican.com/" xr:uid="{9D1D0A92-1599-4AE8-B97F-CB7108FF8C28}"/>
    <hyperlink ref="G29" r:id="rId6" display="http://www.angloamerican.com/" xr:uid="{41F11A0E-CD3E-4ABA-B4C4-83728E35C7AB}"/>
    <hyperlink ref="G32" r:id="rId7" display="http://www.miskimayo.com/" xr:uid="{8221788D-DD67-4A14-8115-89E4FBB21039}"/>
    <hyperlink ref="G34" r:id="rId8" display="http://www.buenaventura.com.pe/" xr:uid="{D0B9C5A2-DD58-4815-B51F-9685EB4DFB71}"/>
    <hyperlink ref="G37" r:id="rId9" display="http://www.hocplc.com/" xr:uid="{AC71FF32-0732-4BEF-B48B-DB92D043F41C}"/>
    <hyperlink ref="G42" r:id="rId10" display="http://www.poderosa.com.pe/" xr:uid="{FA1963EF-D50E-4714-81A4-3D300E9D8DF2}"/>
    <hyperlink ref="G44" r:id="rId11" display="http://www.glencore.com/" xr:uid="{EADF3FA8-FACA-4FC5-B399-5D9381EC9366}"/>
    <hyperlink ref="G48" r:id="rId12" display="http://www.gmp.com.pe/" xr:uid="{5C31104E-5C88-45C1-BE75-921E49FD83B7}"/>
    <hyperlink ref="G49" r:id="rId13" display="http://www.hudbayminerals.com/" xr:uid="{BC4D27B5-FF18-4BEC-ABF1-53432E40CFC4}"/>
    <hyperlink ref="G53" r:id="rId14" display="http://www.barrick.com/" xr:uid="{97054F26-3E43-4B53-A03F-5FB1019731B4}"/>
    <hyperlink ref="G54" r:id="rId15" display="http://www.chinalco.com.pe/" xr:uid="{070D71B0-C78E-434F-87A6-F68967C7764F}"/>
    <hyperlink ref="G55" r:id="rId16" display="http://www.colquisiri.com.pe/" xr:uid="{4062ABBC-862E-44B9-8B30-00DF2D54ADEC}"/>
    <hyperlink ref="G57" r:id="rId17" display="http://www.lasbambas.com/" xr:uid="{CCC89044-DC1B-47C5-A444-0B56D0E3D2DA}"/>
    <hyperlink ref="G58" r:id="rId18" display="http://www.yanacocha.com.pe/" xr:uid="{AB191D69-5046-4FA8-9A2D-A4177143F8DD}"/>
    <hyperlink ref="G59" r:id="rId19" display="http://www.minsur.com/" xr:uid="{90D51953-9EE7-4271-A982-0236B3CC53F3}"/>
    <hyperlink ref="G65" r:id="rId20" display="http://www.petroperu.com.pe/" xr:uid="{CF26547B-2306-4BD3-AF95-95F7D5559FD9}"/>
    <hyperlink ref="G70" r:id="rId21" display="http://www.repsolypf.com/" xr:uid="{D91116C1-C491-4B57-AA33-B888208EB880}"/>
    <hyperlink ref="G74" r:id="rId22" display="http://www.shougang.com.pe/" xr:uid="{E188EEFD-635A-4A79-90F5-B7B6D7813392}"/>
    <hyperlink ref="G76" r:id="rId23" display="http://www.cerroverde.pe/" xr:uid="{7AC3C9E4-DAFD-4A68-AD24-E9069F84E36D}"/>
    <hyperlink ref="G77" r:id="rId24" display="http://www.mineracorona.com.pe/" xr:uid="{61DC11CF-2A72-43DE-908F-6F2DB8C78CEB}"/>
    <hyperlink ref="G78" r:id="rId25" display="http://www.elbrocal.com.pe/" xr:uid="{934FE354-4C8A-4A55-B559-F95CAFF8D833}"/>
    <hyperlink ref="G82" r:id="rId26" display="http://www.tecpetrol.com/" xr:uid="{86F22BFF-3CC8-456B-853B-1BEDF5B43F03}"/>
    <hyperlink ref="G83" r:id="rId27" display="http://www.volcan.com.pe/" xr:uid="{9C451019-5957-4B57-AB5D-6D8127C17C6A}"/>
    <hyperlink ref="G35" r:id="rId28" display="http://www.antamina.com/" xr:uid="{4766B852-E5EE-48D9-8049-C8384F0CEC9A}"/>
    <hyperlink ref="G71" r:id="rId29" display="http://www.sapet.com.pe/" xr:uid="{148485C0-DD05-46E8-8740-0CDE60374DD3}"/>
    <hyperlink ref="G80" r:id="rId30" display="http://www.southernperu.com/" xr:uid="{18EECB6D-E9AE-4880-AD84-B75076E81063}"/>
    <hyperlink ref="G81" r:id="rId31" display="http://www.tecpetrol.com/" xr:uid="{3DFEADFE-A68C-4569-8EC7-4F6DD314B8A4}"/>
  </hyperlinks>
  <pageMargins left="0.25" right="0.25" top="0.75" bottom="0.75" header="0.3" footer="0.3"/>
  <pageSetup paperSize="8" fitToHeight="0" orientation="landscape" horizontalDpi="2400" verticalDpi="2400" r:id="rId32"/>
  <tableParts count="3">
    <tablePart r:id="rId33"/>
    <tablePart r:id="rId34"/>
    <tablePart r:id="rId3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V70"/>
  <sheetViews>
    <sheetView showGridLines="0" topLeftCell="A10" zoomScale="70" zoomScaleNormal="70" workbookViewId="0">
      <selection activeCell="I31" sqref="I31"/>
    </sheetView>
  </sheetViews>
  <sheetFormatPr defaultColWidth="8.7109375" defaultRowHeight="15"/>
  <cols>
    <col min="1" max="1" width="2.7109375" style="34" customWidth="1"/>
    <col min="2" max="5" width="0" style="34" hidden="1" customWidth="1"/>
    <col min="6" max="6" width="50.42578125" style="34" customWidth="1"/>
    <col min="7" max="9" width="16.7109375" style="34" customWidth="1"/>
    <col min="10" max="10" width="52.85546875" style="34" customWidth="1"/>
    <col min="11" max="11" width="15.42578125" style="34" bestFit="1" customWidth="1"/>
    <col min="12" max="12" width="2.7109375" style="34" customWidth="1"/>
    <col min="13" max="13" width="19.42578125" style="34" bestFit="1" customWidth="1"/>
    <col min="14" max="14" width="73.42578125" style="34" bestFit="1" customWidth="1"/>
    <col min="15" max="15" width="4" style="34" customWidth="1"/>
    <col min="16" max="17" width="8.7109375" style="34"/>
    <col min="18" max="19" width="8.7109375" style="34" customWidth="1"/>
    <col min="20" max="20" width="8.7109375" style="34"/>
    <col min="21" max="21" width="19.85546875" style="34" bestFit="1" customWidth="1"/>
    <col min="22" max="22" width="15.42578125" style="34" bestFit="1" customWidth="1"/>
    <col min="23" max="16384" width="8.7109375" style="34"/>
  </cols>
  <sheetData>
    <row r="1" spans="6:14" s="17" customFormat="1" ht="15.75" hidden="1" customHeight="1">
      <c r="F1" s="216"/>
      <c r="G1" s="216"/>
      <c r="H1" s="216"/>
      <c r="I1" s="216"/>
      <c r="J1" s="216"/>
      <c r="K1" s="216"/>
      <c r="L1" s="216"/>
      <c r="M1" s="216"/>
      <c r="N1" s="216"/>
    </row>
    <row r="2" spans="6:14" s="17" customFormat="1" hidden="1">
      <c r="F2" s="216"/>
      <c r="G2" s="216"/>
      <c r="H2" s="216"/>
      <c r="I2" s="216"/>
      <c r="J2" s="216"/>
      <c r="K2" s="216"/>
      <c r="L2" s="216"/>
      <c r="M2" s="216"/>
      <c r="N2" s="216"/>
    </row>
    <row r="3" spans="6:14" s="17" customFormat="1" hidden="1">
      <c r="F3" s="216"/>
      <c r="G3" s="216"/>
      <c r="H3" s="216"/>
      <c r="I3" s="216"/>
      <c r="J3" s="216"/>
      <c r="K3" s="216"/>
      <c r="L3" s="216"/>
      <c r="M3" s="216"/>
      <c r="N3" s="228" t="s">
        <v>447</v>
      </c>
    </row>
    <row r="4" spans="6:14" s="17" customFormat="1" hidden="1">
      <c r="F4" s="216"/>
      <c r="G4" s="216"/>
      <c r="H4" s="216"/>
      <c r="I4" s="216"/>
      <c r="J4" s="216"/>
      <c r="K4" s="216"/>
      <c r="L4" s="216"/>
      <c r="M4" s="216"/>
      <c r="N4" s="228" t="str">
        <f>Introduction!G4</f>
        <v>AAAA-MM-DD</v>
      </c>
    </row>
    <row r="5" spans="6:14" s="17" customFormat="1" hidden="1">
      <c r="F5" s="216"/>
      <c r="G5" s="216"/>
      <c r="H5" s="216"/>
      <c r="I5" s="216"/>
      <c r="J5" s="216"/>
      <c r="K5" s="216"/>
      <c r="L5" s="216"/>
      <c r="M5" s="216"/>
      <c r="N5" s="216"/>
    </row>
    <row r="6" spans="6:14" s="17" customFormat="1" hidden="1">
      <c r="F6" s="216"/>
      <c r="G6" s="216"/>
      <c r="H6" s="216"/>
      <c r="I6" s="216"/>
      <c r="J6" s="216"/>
      <c r="K6" s="216"/>
      <c r="L6" s="216"/>
      <c r="M6" s="216"/>
      <c r="N6" s="216"/>
    </row>
    <row r="7" spans="6:14" s="17" customFormat="1">
      <c r="F7" s="216"/>
      <c r="G7" s="216"/>
      <c r="H7" s="216"/>
      <c r="I7" s="216"/>
      <c r="J7" s="216"/>
      <c r="K7" s="216"/>
      <c r="L7" s="216"/>
      <c r="M7" s="216"/>
      <c r="N7" s="216"/>
    </row>
    <row r="8" spans="6:14" s="17" customFormat="1">
      <c r="F8" s="270" t="s">
        <v>448</v>
      </c>
      <c r="G8" s="270"/>
      <c r="H8" s="270"/>
      <c r="I8" s="270"/>
      <c r="J8" s="270"/>
      <c r="K8" s="270"/>
      <c r="L8" s="270"/>
      <c r="M8" s="270"/>
      <c r="N8" s="270"/>
    </row>
    <row r="9" spans="6:14" s="17" customFormat="1" ht="24">
      <c r="F9" s="296" t="s">
        <v>40</v>
      </c>
      <c r="G9" s="296"/>
      <c r="H9" s="296"/>
      <c r="I9" s="296"/>
      <c r="J9" s="296"/>
      <c r="K9" s="296"/>
      <c r="L9" s="296"/>
      <c r="M9" s="296"/>
      <c r="N9" s="296"/>
    </row>
    <row r="10" spans="6:14" s="17" customFormat="1" ht="15" customHeight="1">
      <c r="F10" s="297" t="s">
        <v>449</v>
      </c>
      <c r="G10" s="297"/>
      <c r="H10" s="297"/>
      <c r="I10" s="297"/>
      <c r="J10" s="297"/>
      <c r="K10" s="297"/>
      <c r="L10" s="297"/>
      <c r="M10" s="297"/>
      <c r="N10" s="297"/>
    </row>
    <row r="11" spans="6:14" s="17" customFormat="1" ht="15" customHeight="1">
      <c r="F11" s="272" t="s">
        <v>450</v>
      </c>
      <c r="G11" s="272"/>
      <c r="H11" s="272"/>
      <c r="I11" s="272"/>
      <c r="J11" s="272"/>
      <c r="K11" s="272"/>
      <c r="L11" s="272"/>
      <c r="M11" s="272"/>
      <c r="N11" s="272"/>
    </row>
    <row r="12" spans="6:14" s="17" customFormat="1" ht="15" customHeight="1">
      <c r="F12" s="272" t="s">
        <v>451</v>
      </c>
      <c r="G12" s="272"/>
      <c r="H12" s="272"/>
      <c r="I12" s="272"/>
      <c r="J12" s="272"/>
      <c r="K12" s="272"/>
      <c r="L12" s="272"/>
      <c r="M12" s="272"/>
      <c r="N12" s="272"/>
    </row>
    <row r="13" spans="6:14" s="17" customFormat="1" ht="15" customHeight="1">
      <c r="F13" s="291" t="s">
        <v>452</v>
      </c>
      <c r="G13" s="291"/>
      <c r="H13" s="291"/>
      <c r="I13" s="291"/>
      <c r="J13" s="291"/>
      <c r="K13" s="291"/>
      <c r="L13" s="291"/>
      <c r="M13" s="291"/>
      <c r="N13" s="291"/>
    </row>
    <row r="14" spans="6:14" s="17" customFormat="1" ht="15" customHeight="1">
      <c r="F14" s="292" t="s">
        <v>453</v>
      </c>
      <c r="G14" s="292"/>
      <c r="H14" s="292"/>
      <c r="I14" s="292"/>
      <c r="J14" s="292"/>
      <c r="K14" s="292"/>
      <c r="L14" s="292"/>
      <c r="M14" s="292"/>
      <c r="N14" s="292"/>
    </row>
    <row r="15" spans="6:14" s="17" customFormat="1" ht="15" customHeight="1">
      <c r="F15" s="293" t="s">
        <v>454</v>
      </c>
      <c r="G15" s="293"/>
      <c r="H15" s="293"/>
      <c r="I15" s="293"/>
      <c r="J15" s="293"/>
      <c r="K15" s="293"/>
      <c r="L15" s="293"/>
      <c r="M15" s="293"/>
      <c r="N15" s="293"/>
    </row>
    <row r="16" spans="6:14" s="17" customFormat="1">
      <c r="F16" s="283" t="s">
        <v>303</v>
      </c>
      <c r="G16" s="283"/>
      <c r="H16" s="283"/>
      <c r="I16" s="283"/>
      <c r="J16" s="283"/>
      <c r="K16" s="283"/>
      <c r="L16" s="283"/>
      <c r="M16" s="283"/>
      <c r="N16" s="283"/>
    </row>
    <row r="17" spans="2:21" s="17" customFormat="1"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</row>
    <row r="18" spans="2:21" s="17" customFormat="1" ht="24">
      <c r="B18" s="216"/>
      <c r="C18" s="216"/>
      <c r="D18" s="216"/>
      <c r="E18" s="216"/>
      <c r="F18" s="284" t="s">
        <v>455</v>
      </c>
      <c r="G18" s="284"/>
      <c r="H18" s="284"/>
      <c r="I18" s="284"/>
      <c r="J18" s="284"/>
      <c r="K18" s="284"/>
      <c r="L18" s="216"/>
      <c r="M18" s="294" t="s">
        <v>456</v>
      </c>
      <c r="N18" s="294"/>
      <c r="O18" s="216"/>
      <c r="P18" s="216"/>
      <c r="Q18" s="216"/>
      <c r="R18" s="216"/>
      <c r="S18" s="216"/>
      <c r="T18" s="216"/>
      <c r="U18" s="216"/>
    </row>
    <row r="19" spans="2:21" s="17" customFormat="1" ht="15.75" customHeight="1"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99" t="s">
        <v>457</v>
      </c>
      <c r="N19" s="300"/>
      <c r="O19" s="216"/>
      <c r="P19" s="216"/>
      <c r="Q19" s="216"/>
      <c r="R19" s="216"/>
      <c r="S19" s="216"/>
      <c r="T19" s="216"/>
      <c r="U19" s="216"/>
    </row>
    <row r="20" spans="2:21" ht="15" customHeight="1">
      <c r="B20" s="215"/>
      <c r="C20" s="215"/>
      <c r="D20" s="215"/>
      <c r="E20" s="215"/>
      <c r="F20" s="303" t="s">
        <v>458</v>
      </c>
      <c r="G20" s="303"/>
      <c r="H20" s="303"/>
      <c r="I20" s="303"/>
      <c r="J20" s="303"/>
      <c r="K20" s="304"/>
      <c r="L20" s="215"/>
      <c r="M20" s="216"/>
      <c r="N20" s="216"/>
      <c r="O20" s="215"/>
      <c r="P20" s="215"/>
      <c r="Q20" s="215"/>
      <c r="R20" s="215"/>
      <c r="S20" s="215"/>
      <c r="T20" s="215"/>
      <c r="U20" s="215"/>
    </row>
    <row r="21" spans="2:21" ht="24">
      <c r="B21" s="156" t="s">
        <v>459</v>
      </c>
      <c r="C21" s="156" t="s">
        <v>460</v>
      </c>
      <c r="D21" s="156" t="s">
        <v>461</v>
      </c>
      <c r="E21" s="156" t="s">
        <v>462</v>
      </c>
      <c r="F21" s="215" t="s">
        <v>463</v>
      </c>
      <c r="G21" s="215" t="s">
        <v>330</v>
      </c>
      <c r="H21" s="215" t="s">
        <v>464</v>
      </c>
      <c r="I21" s="215" t="s">
        <v>465</v>
      </c>
      <c r="J21" s="215" t="s">
        <v>466</v>
      </c>
      <c r="K21" s="216" t="s">
        <v>431</v>
      </c>
      <c r="L21" s="215"/>
      <c r="M21" s="296" t="s">
        <v>467</v>
      </c>
      <c r="N21" s="296"/>
      <c r="O21" s="215"/>
      <c r="P21" s="215"/>
      <c r="Q21" s="215"/>
      <c r="R21" s="215"/>
      <c r="S21" s="215"/>
      <c r="T21" s="215"/>
      <c r="U21" s="215"/>
    </row>
    <row r="22" spans="2:21" ht="20.25" customHeight="1">
      <c r="B22" s="156" t="str">
        <f>IFERROR(VLOOKUP(Government_revenues_table[[#This Row],[Clasificación según EFP]],Table6_GFS_codes_classification[],COLUMNS($F:F)+3,FALSE),"Do not enter data")</f>
        <v>Impuestos (11E)</v>
      </c>
      <c r="C22" s="15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2" s="156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22" s="156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22" s="215" t="s">
        <v>468</v>
      </c>
      <c r="G22" s="216" t="s">
        <v>339</v>
      </c>
      <c r="H22" s="215" t="s">
        <v>469</v>
      </c>
      <c r="I22" s="215" t="s">
        <v>311</v>
      </c>
      <c r="J22" s="213">
        <v>2585155716</v>
      </c>
      <c r="K22" s="215" t="s">
        <v>95</v>
      </c>
      <c r="L22" s="215"/>
      <c r="M22" s="301" t="s">
        <v>470</v>
      </c>
      <c r="N22" s="301"/>
      <c r="O22" s="215"/>
      <c r="P22" s="215"/>
      <c r="Q22" s="215"/>
      <c r="R22" s="215"/>
      <c r="S22" s="215"/>
      <c r="T22" s="215"/>
      <c r="U22" s="215"/>
    </row>
    <row r="23" spans="2:21" ht="15.75" customHeight="1">
      <c r="B23" s="156" t="str">
        <f>IFERROR(VLOOKUP(Government_revenues_table[[#This Row],[Clasificación según EFP]],Table6_GFS_codes_classification[],COLUMNS($F:F)+3,FALSE),"Do not enter data")</f>
        <v>Otros ingresos (14E)</v>
      </c>
      <c r="C23" s="156" t="str">
        <f>IFERROR(VLOOKUP(Government_revenues_table[[#This Row],[Clasificación según EFP]],Table6_GFS_codes_classification[],COLUMNS($F:G)+3,FALSE),"Do not enter data")</f>
        <v>Ingresos por propiedades (141E)</v>
      </c>
      <c r="D23" s="156" t="str">
        <f>IFERROR(VLOOKUP(Government_revenues_table[[#This Row],[Clasificación según EFP]],Table6_GFS_codes_classification[],COLUMNS($F:H)+3,FALSE),"Do not enter data")</f>
        <v>Alquiler (1415E)</v>
      </c>
      <c r="E23" s="156" t="str">
        <f>IFERROR(VLOOKUP(Government_revenues_table[[#This Row],[Clasificación según EFP]],Table6_GFS_codes_classification[],COLUMNS($F:I)+3,FALSE),"Do not enter data")</f>
        <v>Regalías (1415E1)</v>
      </c>
      <c r="F23" s="215" t="s">
        <v>471</v>
      </c>
      <c r="G23" s="216" t="s">
        <v>339</v>
      </c>
      <c r="H23" s="215" t="s">
        <v>472</v>
      </c>
      <c r="I23" s="215" t="s">
        <v>311</v>
      </c>
      <c r="J23" s="217">
        <v>267092746</v>
      </c>
      <c r="K23" s="215" t="s">
        <v>95</v>
      </c>
      <c r="L23" s="215"/>
      <c r="M23" s="301"/>
      <c r="N23" s="301"/>
      <c r="O23" s="215"/>
      <c r="P23" s="215"/>
      <c r="Q23" s="215"/>
      <c r="R23" s="215"/>
      <c r="S23" s="215"/>
      <c r="T23" s="215"/>
      <c r="U23" s="215"/>
    </row>
    <row r="24" spans="2:21" ht="15.75" customHeight="1">
      <c r="B24" s="156" t="str">
        <f>IFERROR(VLOOKUP(Government_revenues_table[[#This Row],[Clasificación según EFP]],Table6_GFS_codes_classification[],COLUMNS($F:F)+3,FALSE),"Do not enter data")</f>
        <v>Otros ingresos (14E)</v>
      </c>
      <c r="C24" s="156" t="str">
        <f>IFERROR(VLOOKUP(Government_revenues_table[[#This Row],[Clasificación según EFP]],Table6_GFS_codes_classification[],COLUMNS($F:G)+3,FALSE),"Do not enter data")</f>
        <v>Ingresos por propiedades (141E)</v>
      </c>
      <c r="D24" s="156" t="str">
        <f>IFERROR(VLOOKUP(Government_revenues_table[[#This Row],[Clasificación según EFP]],Table6_GFS_codes_classification[],COLUMNS($F:H)+3,FALSE),"Do not enter data")</f>
        <v>Alquiler (1415E)</v>
      </c>
      <c r="E24" s="156" t="str">
        <f>IFERROR(VLOOKUP(Government_revenues_table[[#This Row],[Clasificación según EFP]],Table6_GFS_codes_classification[],COLUMNS($F:I)+3,FALSE),"Do not enter data")</f>
        <v>Regalías (1415E1)</v>
      </c>
      <c r="F24" s="215" t="s">
        <v>471</v>
      </c>
      <c r="G24" s="216" t="s">
        <v>339</v>
      </c>
      <c r="H24" s="215" t="s">
        <v>473</v>
      </c>
      <c r="I24" s="215" t="s">
        <v>311</v>
      </c>
      <c r="J24" s="217">
        <v>980065290</v>
      </c>
      <c r="K24" s="215" t="s">
        <v>95</v>
      </c>
      <c r="L24" s="215"/>
      <c r="M24" s="301"/>
      <c r="N24" s="301"/>
      <c r="O24" s="215"/>
      <c r="P24" s="215"/>
      <c r="Q24" s="215"/>
      <c r="R24" s="215"/>
      <c r="S24" s="215"/>
      <c r="T24" s="215"/>
      <c r="U24" s="215"/>
    </row>
    <row r="25" spans="2:21" ht="15.75" customHeight="1">
      <c r="B25" s="156" t="str">
        <f>IFERROR(VLOOKUP(Government_revenues_table[[#This Row],[Clasificación según EFP]],Table6_GFS_codes_classification[],COLUMNS($F:F)+3,FALSE),"Do not enter data")</f>
        <v>Impuestos (11E)</v>
      </c>
      <c r="C25" s="15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5" s="156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5" s="156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5" s="215" t="s">
        <v>474</v>
      </c>
      <c r="G25" s="216" t="s">
        <v>339</v>
      </c>
      <c r="H25" s="215" t="s">
        <v>475</v>
      </c>
      <c r="I25" s="215" t="s">
        <v>311</v>
      </c>
      <c r="J25" s="217">
        <v>88322952</v>
      </c>
      <c r="K25" s="215" t="s">
        <v>95</v>
      </c>
      <c r="L25" s="215"/>
      <c r="M25" s="301"/>
      <c r="N25" s="301"/>
      <c r="O25" s="215"/>
      <c r="P25" s="215"/>
      <c r="Q25" s="215"/>
      <c r="R25" s="215"/>
      <c r="S25" s="215"/>
      <c r="T25" s="215"/>
      <c r="U25" s="215"/>
    </row>
    <row r="26" spans="2:21" ht="15.75" customHeight="1">
      <c r="B26" s="156" t="str">
        <f>IFERROR(VLOOKUP(Government_revenues_table[[#This Row],[Clasificación según EFP]],Table6_GFS_codes_classification[],COLUMNS($F:F)+3,FALSE),"Do not enter data")</f>
        <v>Impuestos (11E)</v>
      </c>
      <c r="C26" s="156" t="str">
        <f>IFERROR(VLOOKUP(Government_revenues_table[[#This Row],[Clasificación según EFP]],Table6_GFS_codes_classification[],COLUMNS($F:G)+3,FALSE),"Do not enter data")</f>
        <v>Impuestos a los bienes y servicios (114E)</v>
      </c>
      <c r="D26" s="156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6" s="156" t="str">
        <f>IFERROR(VLOOKUP(Government_revenues_table[[#This Row],[Clasificación según EFP]],Table6_GFS_codes_classification[],COLUMNS($F:I)+3,FALSE),"Do not enter data")</f>
        <v>Tasas de licencia (114521E)</v>
      </c>
      <c r="F26" s="215" t="s">
        <v>476</v>
      </c>
      <c r="G26" s="216" t="s">
        <v>339</v>
      </c>
      <c r="H26" s="215"/>
      <c r="I26" s="215" t="s">
        <v>318</v>
      </c>
      <c r="J26" s="217">
        <v>198762737</v>
      </c>
      <c r="K26" s="215" t="s">
        <v>95</v>
      </c>
      <c r="L26" s="215"/>
      <c r="M26" s="301"/>
      <c r="N26" s="301"/>
      <c r="O26" s="215"/>
      <c r="P26" s="215"/>
      <c r="Q26" s="215"/>
      <c r="R26" s="215"/>
      <c r="S26" s="215"/>
      <c r="T26" s="215"/>
      <c r="U26" s="215"/>
    </row>
    <row r="27" spans="2:21">
      <c r="B27" s="156" t="str">
        <f>IFERROR(VLOOKUP(Government_revenues_table[[#This Row],[Clasificación según EFP]],Table6_GFS_codes_classification[],COLUMNS($F:F)+3,FALSE),"Do not enter data")</f>
        <v>Impuestos (11E)</v>
      </c>
      <c r="C27" s="156" t="str">
        <f>IFERROR(VLOOKUP(Government_revenues_table[[#This Row],[Clasificación según EFP]],Table6_GFS_codes_classification[],COLUMNS($F:G)+3,FALSE),"Do not enter data")</f>
        <v>Impuestos a los bienes y servicios (114E)</v>
      </c>
      <c r="D27" s="156" t="str">
        <f>IFERROR(VLOOKUP(Government_revenues_table[[#This Row],[Clasificación según EFP]],Table6_GFS_codes_classification[],COLUMNS($F:H)+3,FALSE),"Do not enter data")</f>
        <v>Impuestos generales a los bienes y servicios (IVA, impuesto a las ventas, impuesto a los ingresos brutos) (1141E)</v>
      </c>
      <c r="E27" s="156" t="str">
        <f>IFERROR(VLOOKUP(Government_revenues_table[[#This Row],[Clasificación según EFP]],Table6_GFS_codes_classification[],COLUMNS($F:I)+3,FALSE),"Do not enter data")</f>
        <v>Impuestos generales a los bienes y servicios (IVA, impuesto a las ventas, impuesto a los ingresos brutos) (1141E)</v>
      </c>
      <c r="F27" s="215" t="s">
        <v>477</v>
      </c>
      <c r="G27" s="216" t="s">
        <v>339</v>
      </c>
      <c r="H27" s="215"/>
      <c r="I27" s="215" t="s">
        <v>311</v>
      </c>
      <c r="J27" s="214">
        <v>1367729786.71</v>
      </c>
      <c r="K27" s="215" t="s">
        <v>95</v>
      </c>
      <c r="L27" s="215"/>
      <c r="M27" s="277" t="s">
        <v>478</v>
      </c>
      <c r="N27" s="277"/>
      <c r="O27" s="215"/>
      <c r="P27" s="215"/>
      <c r="Q27" s="215"/>
      <c r="R27" s="215"/>
      <c r="S27" s="215"/>
      <c r="T27" s="215"/>
      <c r="U27" s="215"/>
    </row>
    <row r="28" spans="2:21">
      <c r="B28" s="156" t="str">
        <f>IFERROR(VLOOKUP(Government_revenues_table[[#This Row],[Clasificación según EFP]],Table6_GFS_codes_classification[],COLUMNS($F:F)+3,FALSE),"Do not enter data")</f>
        <v>Impuestos (11E)</v>
      </c>
      <c r="C28" s="15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8" s="156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8" s="156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8" s="215" t="s">
        <v>474</v>
      </c>
      <c r="G28" s="216" t="s">
        <v>339</v>
      </c>
      <c r="H28" s="215"/>
      <c r="I28" s="215" t="s">
        <v>311</v>
      </c>
      <c r="J28" s="214">
        <v>770444889.88999999</v>
      </c>
      <c r="K28" s="215" t="s">
        <v>95</v>
      </c>
      <c r="L28" s="215"/>
      <c r="M28" s="277" t="s">
        <v>479</v>
      </c>
      <c r="N28" s="277"/>
      <c r="O28" s="215"/>
      <c r="P28" s="215"/>
      <c r="Q28" s="215"/>
      <c r="R28" s="215"/>
      <c r="S28" s="215"/>
      <c r="T28" s="215"/>
      <c r="U28" s="215"/>
    </row>
    <row r="29" spans="2:21" ht="15.6" thickBot="1">
      <c r="B29" s="156" t="str">
        <f>IFERROR(VLOOKUP(Government_revenues_table[[#This Row],[Clasificación según EFP]],Table6_GFS_codes_classification[],COLUMNS($F:F)+3,FALSE),"Do not enter data")</f>
        <v>Impuestos (11E)</v>
      </c>
      <c r="C29" s="156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29" s="156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29" s="156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29" s="215" t="s">
        <v>480</v>
      </c>
      <c r="G29" s="216" t="s">
        <v>339</v>
      </c>
      <c r="H29" s="215"/>
      <c r="I29" s="215" t="s">
        <v>315</v>
      </c>
      <c r="J29" s="214">
        <v>116100000</v>
      </c>
      <c r="K29" s="215" t="s">
        <v>95</v>
      </c>
      <c r="L29" s="215"/>
      <c r="M29" s="157"/>
      <c r="N29" s="157"/>
      <c r="O29" s="215"/>
      <c r="P29" s="215"/>
      <c r="Q29" s="215"/>
      <c r="R29" s="215"/>
      <c r="S29" s="215"/>
      <c r="T29" s="215"/>
      <c r="U29" s="215"/>
    </row>
    <row r="30" spans="2:21">
      <c r="B30" s="156" t="str">
        <f>IFERROR(VLOOKUP(Government_revenues_table[[#This Row],[Clasificación según EFP]],Table6_GFS_codes_classification[],COLUMNS($F:F)+3,FALSE),"Do not enter data")</f>
        <v>Impuestos (11E)</v>
      </c>
      <c r="C30" s="156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0" s="156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0" s="156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0" s="215" t="s">
        <v>480</v>
      </c>
      <c r="G30" s="216" t="s">
        <v>339</v>
      </c>
      <c r="H30" s="215"/>
      <c r="I30" s="215" t="s">
        <v>317</v>
      </c>
      <c r="J30" s="214">
        <v>89500000</v>
      </c>
      <c r="K30" s="215" t="s">
        <v>95</v>
      </c>
      <c r="L30" s="215"/>
      <c r="M30" s="215"/>
      <c r="N30" s="215"/>
      <c r="O30" s="215"/>
      <c r="P30" s="32"/>
      <c r="Q30" s="216"/>
      <c r="R30" s="247"/>
      <c r="S30" s="216"/>
      <c r="T30" s="247"/>
      <c r="U30" s="216"/>
    </row>
    <row r="31" spans="2:21">
      <c r="B31" s="156" t="str">
        <f>IFERROR(VLOOKUP(Government_revenues_table[[#This Row],[Clasificación según EFP]],Table6_GFS_codes_classification[],COLUMNS($F:F)+3,FALSE),"Do not enter data")</f>
        <v>Impuestos (11E)</v>
      </c>
      <c r="C31" s="15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1" s="156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31" s="156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31" s="215" t="s">
        <v>468</v>
      </c>
      <c r="G31" s="215" t="s">
        <v>346</v>
      </c>
      <c r="H31" s="215"/>
      <c r="I31" s="215" t="s">
        <v>311</v>
      </c>
      <c r="J31" s="217">
        <v>3034357817</v>
      </c>
      <c r="K31" s="215" t="s">
        <v>95</v>
      </c>
      <c r="L31" s="215"/>
      <c r="M31" s="215"/>
      <c r="N31" s="215"/>
      <c r="O31" s="215"/>
      <c r="P31" s="298"/>
      <c r="Q31" s="298"/>
      <c r="R31" s="298"/>
      <c r="S31" s="298"/>
      <c r="T31" s="298"/>
      <c r="U31" s="298"/>
    </row>
    <row r="32" spans="2:21">
      <c r="B32" s="156" t="str">
        <f>IFERROR(VLOOKUP(Government_revenues_table[[#This Row],[Clasificación según EFP]],Table6_GFS_codes_classification[],COLUMNS($F:F)+3,FALSE),"Do not enter data")</f>
        <v>Otros ingresos (14E)</v>
      </c>
      <c r="C32" s="156" t="str">
        <f>IFERROR(VLOOKUP(Government_revenues_table[[#This Row],[Clasificación según EFP]],Table6_GFS_codes_classification[],COLUMNS($F:G)+3,FALSE),"Do not enter data")</f>
        <v>Ingresos por propiedades (141E)</v>
      </c>
      <c r="D32" s="156" t="str">
        <f>IFERROR(VLOOKUP(Government_revenues_table[[#This Row],[Clasificación según EFP]],Table6_GFS_codes_classification[],COLUMNS($F:H)+3,FALSE),"Do not enter data")</f>
        <v>Alquiler (1415E)</v>
      </c>
      <c r="E32" s="156" t="str">
        <f>IFERROR(VLOOKUP(Government_revenues_table[[#This Row],[Clasificación según EFP]],Table6_GFS_codes_classification[],COLUMNS($F:I)+3,FALSE),"Do not enter data")</f>
        <v>Regalías (1415E1)</v>
      </c>
      <c r="F32" s="215" t="s">
        <v>471</v>
      </c>
      <c r="G32" s="215" t="s">
        <v>346</v>
      </c>
      <c r="H32" s="215"/>
      <c r="I32" s="215" t="s">
        <v>319</v>
      </c>
      <c r="J32" s="217">
        <v>1787733036</v>
      </c>
      <c r="K32" s="215" t="s">
        <v>187</v>
      </c>
      <c r="L32" s="215"/>
      <c r="M32" s="215"/>
      <c r="N32" s="215"/>
      <c r="O32" s="215"/>
      <c r="P32" s="215"/>
      <c r="Q32" s="215"/>
      <c r="R32" s="215"/>
      <c r="S32" s="215"/>
      <c r="T32" s="215"/>
      <c r="U32" s="215"/>
    </row>
    <row r="33" spans="2:22">
      <c r="B33" s="156" t="str">
        <f>IFERROR(VLOOKUP(Government_revenues_table[[#This Row],[Clasificación según EFP]],Table6_GFS_codes_classification[],COLUMNS($F:F)+3,FALSE),"Do not enter data")</f>
        <v>Impuestos (11E)</v>
      </c>
      <c r="C33" s="156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3" s="156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3" s="156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3" s="215" t="s">
        <v>480</v>
      </c>
      <c r="G33" s="215" t="s">
        <v>346</v>
      </c>
      <c r="H33" s="215"/>
      <c r="I33" s="215" t="s">
        <v>315</v>
      </c>
      <c r="J33" s="248">
        <v>149100000</v>
      </c>
      <c r="K33" s="215" t="s">
        <v>95</v>
      </c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</row>
    <row r="34" spans="2:22">
      <c r="B34" s="156" t="str">
        <f>IFERROR(VLOOKUP(Government_revenues_table[[#This Row],[Clasificación según EFP]],Table6_GFS_codes_classification[],COLUMNS($F:F)+3,FALSE),"Do not enter data")</f>
        <v>Impuestos (11E)</v>
      </c>
      <c r="C34" s="156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4" s="156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4" s="156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4" s="215" t="s">
        <v>480</v>
      </c>
      <c r="G34" s="215" t="s">
        <v>346</v>
      </c>
      <c r="H34" s="215"/>
      <c r="I34" s="215" t="s">
        <v>317</v>
      </c>
      <c r="J34" s="248">
        <v>29700000</v>
      </c>
      <c r="K34" s="215" t="s">
        <v>95</v>
      </c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</row>
    <row r="35" spans="2:22">
      <c r="B35" s="158" t="str">
        <f>IFERROR(VLOOKUP(Government_revenues_table[[#This Row],[Clasificación según EFP]],Table6_GFS_codes_classification[],COLUMNS($F:F)+3,FALSE),"Do not enter data")</f>
        <v>Otros ingresos (14E)</v>
      </c>
      <c r="C35" s="158" t="str">
        <f>IFERROR(VLOOKUP(Government_revenues_table[[#This Row],[Clasificación según EFP]],Table6_GFS_codes_classification[],COLUMNS($F:G)+3,FALSE),"Do not enter data")</f>
        <v>Ingresos por propiedades (141E)</v>
      </c>
      <c r="D35" s="158" t="str">
        <f>IFERROR(VLOOKUP(Government_revenues_table[[#This Row],[Clasificación según EFP]],Table6_GFS_codes_classification[],COLUMNS($F:H)+3,FALSE),"Do not enter data")</f>
        <v>Alquiler (1415E)</v>
      </c>
      <c r="E35" s="158" t="str">
        <f>IFERROR(VLOOKUP(Government_revenues_table[[#This Row],[Clasificación según EFP]],Table6_GFS_codes_classification[],COLUMNS($F:I)+3,FALSE),"Do not enter data")</f>
        <v>Regalías (1415E1)</v>
      </c>
      <c r="F35" s="215" t="s">
        <v>471</v>
      </c>
      <c r="G35" s="215" t="s">
        <v>481</v>
      </c>
      <c r="H35" s="215"/>
      <c r="I35" s="255" t="s">
        <v>321</v>
      </c>
      <c r="J35" s="248">
        <v>112217273</v>
      </c>
      <c r="K35" s="215" t="s">
        <v>187</v>
      </c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</row>
    <row r="36" spans="2:22" ht="15.6" thickBot="1"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</row>
    <row r="37" spans="2:22" ht="15.6" thickBot="1">
      <c r="B37" s="215"/>
      <c r="C37" s="215"/>
      <c r="D37" s="215"/>
      <c r="E37" s="215"/>
      <c r="F37" s="215"/>
      <c r="G37" s="215"/>
      <c r="H37" s="215"/>
      <c r="I37" s="153" t="s">
        <v>482</v>
      </c>
      <c r="J37" s="258">
        <f>SUMIF(Government_revenues_table[Moneda],"USD",Government_revenues_table[Valor de ingresos])+(IFERROR(SUMIF(Government_revenues_table[Moneda],"&lt;&gt;USD",Government_revenues_table[Valor de ingresos])/'Parte 1 - Datos generales'!$E$45,0))</f>
        <v>4841084635.6261406</v>
      </c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49"/>
    </row>
    <row r="38" spans="2:22" ht="21" customHeight="1" thickBot="1">
      <c r="B38" s="215"/>
      <c r="C38" s="215"/>
      <c r="D38" s="215"/>
      <c r="E38" s="215"/>
      <c r="F38" s="215"/>
      <c r="G38" s="215"/>
      <c r="H38" s="215"/>
      <c r="I38" s="215"/>
      <c r="J38" s="249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</row>
    <row r="39" spans="2:22" ht="15.6" thickBot="1">
      <c r="B39" s="215"/>
      <c r="C39" s="215"/>
      <c r="D39" s="215"/>
      <c r="E39" s="215"/>
      <c r="F39" s="215"/>
      <c r="G39" s="215"/>
      <c r="H39" s="215"/>
      <c r="I39" s="153" t="str">
        <f>"Total en "&amp;'Parte 1 - Datos generales'!$E$44</f>
        <v>Total en PEN</v>
      </c>
      <c r="J39" s="155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15927168451.209999</v>
      </c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</row>
    <row r="43" spans="2:22" ht="24">
      <c r="B43" s="215"/>
      <c r="C43" s="215"/>
      <c r="D43" s="215"/>
      <c r="E43" s="215"/>
      <c r="F43" s="152" t="s">
        <v>483</v>
      </c>
      <c r="G43" s="152"/>
      <c r="H43" s="170"/>
      <c r="I43" s="170"/>
      <c r="J43" s="170"/>
      <c r="K43" s="170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</row>
    <row r="44" spans="2:22">
      <c r="B44" s="215"/>
      <c r="C44" s="215"/>
      <c r="D44" s="215"/>
      <c r="E44" s="215"/>
      <c r="F44" s="159" t="s">
        <v>484</v>
      </c>
      <c r="G44" s="160"/>
      <c r="H44" s="160"/>
      <c r="I44" s="160"/>
      <c r="J44" s="161"/>
      <c r="K44" s="160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</row>
    <row r="45" spans="2:22">
      <c r="B45" s="215"/>
      <c r="C45" s="215"/>
      <c r="D45" s="215"/>
      <c r="E45" s="215"/>
      <c r="F45" s="159"/>
      <c r="G45" s="160"/>
      <c r="H45" s="160"/>
      <c r="I45" s="160"/>
      <c r="J45" s="161"/>
      <c r="K45" s="160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</row>
    <row r="46" spans="2:22">
      <c r="B46" s="215"/>
      <c r="C46" s="215"/>
      <c r="D46" s="215"/>
      <c r="E46" s="215"/>
      <c r="F46" s="159"/>
      <c r="G46" s="160"/>
      <c r="H46" s="160"/>
      <c r="I46" s="160"/>
      <c r="J46" s="161"/>
      <c r="K46" s="160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</row>
    <row r="47" spans="2:22">
      <c r="B47" s="215"/>
      <c r="C47" s="215"/>
      <c r="D47" s="215"/>
      <c r="E47" s="215"/>
      <c r="F47" s="159" t="s">
        <v>485</v>
      </c>
      <c r="G47" s="160" t="s">
        <v>486</v>
      </c>
      <c r="H47" s="160"/>
      <c r="I47" s="160"/>
      <c r="J47" s="161"/>
      <c r="K47" s="160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</row>
    <row r="48" spans="2:22">
      <c r="B48" s="215"/>
      <c r="C48" s="215"/>
      <c r="D48" s="215"/>
      <c r="E48" s="215"/>
      <c r="F48" s="159" t="s">
        <v>487</v>
      </c>
      <c r="G48" s="160" t="s">
        <v>488</v>
      </c>
      <c r="H48" s="160"/>
      <c r="I48" s="160"/>
      <c r="J48" s="161"/>
      <c r="K48" s="160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</row>
    <row r="49" spans="6:22">
      <c r="F49" s="159"/>
      <c r="G49" s="162" t="s">
        <v>330</v>
      </c>
      <c r="H49" s="162"/>
      <c r="I49" s="162" t="s">
        <v>465</v>
      </c>
      <c r="J49" s="163" t="s">
        <v>466</v>
      </c>
      <c r="K49" s="162" t="s">
        <v>431</v>
      </c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</row>
    <row r="50" spans="6:22">
      <c r="F50" s="159"/>
      <c r="G50" s="164" t="s">
        <v>85</v>
      </c>
      <c r="H50" s="164"/>
      <c r="I50" s="164" t="s">
        <v>489</v>
      </c>
      <c r="J50" s="165">
        <v>987654321</v>
      </c>
      <c r="K50" s="166" t="s">
        <v>187</v>
      </c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</row>
    <row r="51" spans="6:22">
      <c r="F51" s="159"/>
      <c r="G51" s="160" t="s">
        <v>339</v>
      </c>
      <c r="H51" s="160"/>
      <c r="I51" s="160" t="s">
        <v>489</v>
      </c>
      <c r="J51" s="161">
        <v>123456</v>
      </c>
      <c r="K51" s="160" t="s">
        <v>187</v>
      </c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</row>
    <row r="52" spans="6:22" ht="15.6" thickBot="1">
      <c r="F52" s="159"/>
      <c r="G52" s="167" t="s">
        <v>490</v>
      </c>
      <c r="H52" s="167"/>
      <c r="I52" s="167"/>
      <c r="J52" s="168">
        <v>987777777</v>
      </c>
      <c r="K52" s="167" t="s">
        <v>187</v>
      </c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</row>
    <row r="53" spans="6:22" ht="15.6" thickTop="1">
      <c r="F53" s="159" t="s">
        <v>491</v>
      </c>
      <c r="G53" s="160" t="s">
        <v>492</v>
      </c>
      <c r="H53" s="160"/>
      <c r="I53" s="160"/>
      <c r="J53" s="161"/>
      <c r="K53" s="160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</row>
    <row r="54" spans="6:22">
      <c r="F54" s="159" t="s">
        <v>493</v>
      </c>
      <c r="G54" s="160" t="s">
        <v>492</v>
      </c>
      <c r="H54" s="160"/>
      <c r="I54" s="160"/>
      <c r="J54" s="161"/>
      <c r="K54" s="160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5"/>
    </row>
    <row r="55" spans="6:22">
      <c r="F55" s="159" t="s">
        <v>494</v>
      </c>
      <c r="G55" s="160" t="s">
        <v>492</v>
      </c>
      <c r="H55" s="160"/>
      <c r="I55" s="160"/>
      <c r="J55" s="161"/>
      <c r="K55" s="160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</row>
    <row r="56" spans="6:22">
      <c r="F56" s="159"/>
      <c r="G56" s="160"/>
      <c r="H56" s="160"/>
      <c r="I56" s="160"/>
      <c r="J56" s="161"/>
      <c r="K56" s="160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</row>
    <row r="57" spans="6:22">
      <c r="F57" s="159"/>
      <c r="G57" s="160"/>
      <c r="H57" s="160"/>
      <c r="I57" s="160"/>
      <c r="J57" s="161"/>
      <c r="K57" s="160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</row>
    <row r="58" spans="6:22" ht="18.75" customHeight="1">
      <c r="F58" s="159"/>
      <c r="G58" s="160"/>
      <c r="H58" s="160"/>
      <c r="I58" s="160"/>
      <c r="J58" s="161"/>
      <c r="K58" s="160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</row>
    <row r="59" spans="6:22" ht="15.75" customHeight="1">
      <c r="F59" s="159"/>
      <c r="G59" s="160"/>
      <c r="H59" s="160"/>
      <c r="I59" s="160"/>
      <c r="J59" s="161"/>
      <c r="K59" s="160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</row>
    <row r="60" spans="6:22">
      <c r="F60" s="159"/>
      <c r="G60" s="160"/>
      <c r="H60" s="160"/>
      <c r="I60" s="160"/>
      <c r="J60" s="161"/>
      <c r="K60" s="160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</row>
    <row r="61" spans="6:22">
      <c r="F61" s="159"/>
      <c r="G61" s="160"/>
      <c r="H61" s="160"/>
      <c r="I61" s="160"/>
      <c r="J61" s="161"/>
      <c r="K61" s="160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</row>
    <row r="62" spans="6:22">
      <c r="F62" s="24"/>
      <c r="G62" s="24"/>
      <c r="H62" s="24"/>
      <c r="I62" s="24"/>
      <c r="J62" s="24"/>
      <c r="K62" s="24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</row>
    <row r="63" spans="6:22" ht="15.75" customHeight="1" thickBot="1">
      <c r="F63" s="295"/>
      <c r="G63" s="295"/>
      <c r="H63" s="295"/>
      <c r="I63" s="295"/>
      <c r="J63" s="295"/>
      <c r="K63" s="295"/>
      <c r="L63" s="295"/>
      <c r="M63" s="295"/>
      <c r="N63" s="295"/>
      <c r="O63" s="215"/>
      <c r="P63" s="215"/>
      <c r="Q63" s="215"/>
      <c r="R63" s="215"/>
      <c r="S63" s="215"/>
      <c r="T63" s="215"/>
      <c r="U63" s="215"/>
      <c r="V63" s="215"/>
    </row>
    <row r="64" spans="6:22">
      <c r="F64" s="305"/>
      <c r="G64" s="305"/>
      <c r="H64" s="305"/>
      <c r="I64" s="305"/>
      <c r="J64" s="305"/>
      <c r="K64" s="305"/>
      <c r="L64" s="305"/>
      <c r="M64" s="305"/>
      <c r="N64" s="305"/>
      <c r="O64" s="215"/>
      <c r="P64" s="215"/>
      <c r="Q64" s="215"/>
      <c r="R64" s="215"/>
      <c r="S64" s="215"/>
      <c r="T64" s="215"/>
      <c r="U64" s="215"/>
      <c r="V64" s="215"/>
    </row>
    <row r="65" spans="6:14" ht="15.6" thickBot="1">
      <c r="F65" s="279" t="s">
        <v>33</v>
      </c>
      <c r="G65" s="280"/>
      <c r="H65" s="280"/>
      <c r="I65" s="280"/>
      <c r="J65" s="280"/>
      <c r="K65" s="280"/>
      <c r="L65" s="280"/>
      <c r="M65" s="280"/>
      <c r="N65" s="280"/>
    </row>
    <row r="66" spans="6:14">
      <c r="F66" s="281" t="s">
        <v>34</v>
      </c>
      <c r="G66" s="282"/>
      <c r="H66" s="282"/>
      <c r="I66" s="282"/>
      <c r="J66" s="282"/>
      <c r="K66" s="282"/>
      <c r="L66" s="282"/>
      <c r="M66" s="282"/>
      <c r="N66" s="282"/>
    </row>
    <row r="67" spans="6:14" ht="15.6" thickBot="1">
      <c r="F67" s="302"/>
      <c r="G67" s="302"/>
      <c r="H67" s="302"/>
      <c r="I67" s="302"/>
      <c r="J67" s="302"/>
      <c r="K67" s="302"/>
      <c r="L67" s="302"/>
      <c r="M67" s="302"/>
      <c r="N67" s="302"/>
    </row>
    <row r="68" spans="6:14">
      <c r="F68" s="276" t="s">
        <v>35</v>
      </c>
      <c r="G68" s="276"/>
      <c r="H68" s="276"/>
      <c r="I68" s="276"/>
      <c r="J68" s="276"/>
      <c r="K68" s="215"/>
      <c r="L68" s="215"/>
      <c r="M68" s="215"/>
      <c r="N68" s="215"/>
    </row>
    <row r="69" spans="6:14" ht="15" customHeight="1">
      <c r="F69" s="259" t="s">
        <v>36</v>
      </c>
      <c r="G69" s="259"/>
      <c r="H69" s="259"/>
      <c r="I69" s="259"/>
      <c r="J69" s="259"/>
      <c r="K69" s="215"/>
      <c r="L69" s="215"/>
      <c r="M69" s="215"/>
      <c r="N69" s="215"/>
    </row>
    <row r="70" spans="6:14">
      <c r="F70" s="269" t="s">
        <v>38</v>
      </c>
      <c r="G70" s="269"/>
      <c r="H70" s="269"/>
      <c r="I70" s="269"/>
      <c r="J70" s="269"/>
      <c r="K70" s="215"/>
      <c r="L70" s="215"/>
      <c r="M70" s="215"/>
      <c r="N70" s="215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22:K35 K50 K37 J33:J35 J22 I35 J27 I32 F22:G35" name="Government revenues"/>
    <protectedRange algorithmName="SHA-512" hashValue="19r0bVvPR7yZA0UiYij7Tv1CBk3noIABvFePbLhCJ4nk3L6A+Fy+RdPPS3STf+a52x4pG2PQK4FAkXK9epnlIA==" saltValue="gQC4yrLvnbJqxYZ0KSEoZA==" spinCount="100000" sqref="J23:J24" name="Government revenues_1"/>
    <protectedRange algorithmName="SHA-512" hashValue="19r0bVvPR7yZA0UiYij7Tv1CBk3noIABvFePbLhCJ4nk3L6A+Fy+RdPPS3STf+a52x4pG2PQK4FAkXK9epnlIA==" saltValue="gQC4yrLvnbJqxYZ0KSEoZA==" spinCount="100000" sqref="J25" name="Government revenues_2"/>
    <protectedRange algorithmName="SHA-512" hashValue="19r0bVvPR7yZA0UiYij7Tv1CBk3noIABvFePbLhCJ4nk3L6A+Fy+RdPPS3STf+a52x4pG2PQK4FAkXK9epnlIA==" saltValue="gQC4yrLvnbJqxYZ0KSEoZA==" spinCount="100000" sqref="J26" name="Government revenues_3"/>
    <protectedRange algorithmName="SHA-512" hashValue="19r0bVvPR7yZA0UiYij7Tv1CBk3noIABvFePbLhCJ4nk3L6A+Fy+RdPPS3STf+a52x4pG2PQK4FAkXK9epnlIA==" saltValue="gQC4yrLvnbJqxYZ0KSEoZA==" spinCount="100000" sqref="J31:J32" name="Government revenues_4"/>
  </protectedRanges>
  <mergeCells count="26">
    <mergeCell ref="F68:J68"/>
    <mergeCell ref="F69:J69"/>
    <mergeCell ref="F70:J70"/>
    <mergeCell ref="F67:N67"/>
    <mergeCell ref="F20:K20"/>
    <mergeCell ref="F64:N64"/>
    <mergeCell ref="F65:N65"/>
    <mergeCell ref="F66:N66"/>
    <mergeCell ref="P31:U31"/>
    <mergeCell ref="M19:N19"/>
    <mergeCell ref="M27:N27"/>
    <mergeCell ref="M28:N28"/>
    <mergeCell ref="M21:N21"/>
    <mergeCell ref="M22:N26"/>
    <mergeCell ref="F8:N8"/>
    <mergeCell ref="F9:N9"/>
    <mergeCell ref="F10:N10"/>
    <mergeCell ref="F11:N11"/>
    <mergeCell ref="F12:N12"/>
    <mergeCell ref="F13:N13"/>
    <mergeCell ref="F14:N14"/>
    <mergeCell ref="F15:N15"/>
    <mergeCell ref="M18:N18"/>
    <mergeCell ref="F63:N63"/>
    <mergeCell ref="F16:N16"/>
    <mergeCell ref="F18:K18"/>
  </mergeCells>
  <dataValidations count="10">
    <dataValidation type="list" allowBlank="1" showInputMessage="1" showErrorMessage="1" sqref="F22:F35" xr:uid="{00000000-0002-0000-0300-000003000000}">
      <formula1>GFS_list</formula1>
    </dataValidation>
    <dataValidation type="list" allowBlank="1" showInputMessage="1" showErrorMessage="1" sqref="K50:K52" xr:uid="{D192E264-08C1-4ABF-8184-48A13724DD23}">
      <formula1>Currency_code_list</formula1>
    </dataValidation>
    <dataValidation type="textLength" allowBlank="1" showInputMessage="1" showErrorMessage="1" errorTitle="Por favor, no editar estas celda" error="Por favor, no edite estas celdas" sqref="J21:K21 F21:H21 F43:K44" xr:uid="{040A0F63-1C12-415F-BF0F-4E009D609B75}">
      <formula1>10000</formula1>
      <formula2>50000</formula2>
    </dataValidation>
    <dataValidation allowBlank="1" showInputMessage="1" showErrorMessage="1" errorTitle="Por favor, no editar estas celda" error="Por favor, no edite estas celdas" sqref="I21" xr:uid="{45C4F56B-DACD-4ADD-9EF3-528E1B8FF490}"/>
    <dataValidation type="whole" allowBlank="1" showInputMessage="1" showErrorMessage="1" sqref="F62:K62" xr:uid="{B41B3659-95C0-4782-8249-C45F1BA8CF71}">
      <formula1>10000</formula1>
      <formula2>50000</formula2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31:J35 J23:J26" xr:uid="{E188CC06-04C5-4523-9D0F-33E094E7A8EB}">
      <formula1>0.1</formula1>
      <formula2>0.2</formula2>
    </dataValidation>
    <dataValidation type="textLength" allowBlank="1" showInputMessage="1" showErrorMessage="1" sqref="L43:N62 F7:N16 M28:N35 F17:K20 B7:E20 B63:E67 F66:N67 F63:N64 L17:L35 M17:N26 B36:H42 I36 I38 K36:N42 J36:J38 I40:J42 A7:A67 O7:O62" xr:uid="{C34C43B0-4B88-4697-A1F8-6046FF94A4E3}">
      <formula1>9999999</formula1>
      <formula2>99999999</formula2>
    </dataValidation>
    <dataValidation type="whole" showInputMessage="1" showErrorMessage="1" sqref="F68:J70" xr:uid="{B7AD1CD3-3435-4388-8581-6F3418A86CFB}">
      <formula1>999999</formula1>
      <formula2>99999999</formula2>
    </dataValidation>
    <dataValidation type="whole" allowBlank="1" showInputMessage="1" showErrorMessage="1" errorTitle="No editar estas celdas" error="Por favor, no edite estas celdas" sqref="F65" xr:uid="{AA3C6388-431E-4A6D-B5DD-F4EEDC10D88F}">
      <formula1>10000</formula1>
      <formula2>50000</formula2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2:H27 H29:H31 H33:H34" xr:uid="{D5542179-2FB1-4F51-A9A0-8B4969D42E2C}"/>
  </dataValidations>
  <hyperlinks>
    <hyperlink ref="F20" r:id="rId1" location="r4-1" display="EITI Requirement 4.1" xr:uid="{EB616848-9320-443F-A042-28F04868856E}"/>
    <hyperlink ref="M19" r:id="rId2" location="r5-1" display="EITI Requirement 5.1" xr:uid="{D1298250-E9A8-4B35-9832-EB42334EC5CC}"/>
    <hyperlink ref="M28:N28" r:id="rId3" display="or, https://www.imf.org/external/np/sta/gfsm/" xr:uid="{ED98266D-9C6A-475A-AB61-D443AE108B68}"/>
    <hyperlink ref="M27:N27" r:id="rId4" display="Puede encontrar más información orientativa en https://eiti.org/es/documento/plantilla-datos-resumidos-del-eiti" xr:uid="{245C551A-022C-4118-93AE-DE947C77AF2B}"/>
    <hyperlink ref="F66:J66" r:id="rId5" display="Give us your feedback or report a conflict in the data! Write to us at  data@eiti.org" xr:uid="{BE61C198-B901-4D2C-AF0A-79325926C041}"/>
    <hyperlink ref="F65:J65" r:id="rId6" display="Puede acceder a la versión más reciente de las plantillas de datos resumidos en https://eiti.org/es/documento/plantilla-datos-resumidos-del-eiti" xr:uid="{D5C9B493-F31A-4E14-9F9D-178DE2CC8B9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Lists!$S$2:$S$29</xm:f>
          </x14:formula1>
          <xm:sqref>B22:E35</xm:sqref>
        </x14:dataValidation>
        <x14:dataValidation type="list" allowBlank="1" showInputMessage="1" showErrorMessage="1" promptTitle="Seleccione el sector" prompt="Seleccione de la lista el sector" xr:uid="{6D0425A3-0C8C-45E2-869B-2175D77CA88E}">
          <x14:formula1>
            <xm:f>Lists!$AA$3:$AA$9</xm:f>
          </x14:formula1>
          <xm:sqref>G22:G35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337"/>
  <sheetViews>
    <sheetView showGridLines="0" topLeftCell="E1" zoomScale="85" zoomScaleNormal="85" workbookViewId="0">
      <selection activeCell="A17" sqref="A17"/>
    </sheetView>
  </sheetViews>
  <sheetFormatPr defaultColWidth="9.140625" defaultRowHeight="15"/>
  <cols>
    <col min="1" max="1" width="3.85546875" style="12" customWidth="1"/>
    <col min="2" max="2" width="0.140625" style="12" customWidth="1"/>
    <col min="3" max="3" width="60.85546875" style="12" customWidth="1"/>
    <col min="4" max="4" width="26" style="12" bestFit="1" customWidth="1"/>
    <col min="5" max="5" width="30.42578125" style="12" bestFit="1" customWidth="1"/>
    <col min="6" max="6" width="31.42578125" style="12" bestFit="1" customWidth="1"/>
    <col min="7" max="7" width="34.28515625" style="12" bestFit="1" customWidth="1"/>
    <col min="8" max="8" width="22.85546875" style="12" bestFit="1" customWidth="1"/>
    <col min="9" max="9" width="27.140625" style="12" bestFit="1" customWidth="1"/>
    <col min="10" max="10" width="22" style="12" bestFit="1" customWidth="1"/>
    <col min="11" max="11" width="37.28515625" style="12" bestFit="1" customWidth="1"/>
    <col min="12" max="12" width="38.42578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140625" style="12"/>
    <col min="17" max="33" width="15.85546875" style="12" customWidth="1"/>
    <col min="34" max="16384" width="9.140625" style="12"/>
  </cols>
  <sheetData>
    <row r="2" spans="2:34" s="34" customFormat="1">
      <c r="B2" s="215"/>
      <c r="C2" s="270" t="s">
        <v>495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</row>
    <row r="3" spans="2:34" ht="21" customHeight="1">
      <c r="C3" s="307" t="s">
        <v>40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2:34" s="34" customFormat="1" ht="15.75" customHeight="1">
      <c r="B4" s="215"/>
      <c r="C4" s="308" t="s">
        <v>496</v>
      </c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</row>
    <row r="5" spans="2:34" s="34" customFormat="1" ht="15.75" customHeight="1">
      <c r="B5" s="215"/>
      <c r="C5" s="308" t="s">
        <v>497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</row>
    <row r="6" spans="2:34" s="34" customFormat="1" ht="15.75" customHeight="1">
      <c r="B6" s="215"/>
      <c r="C6" s="308" t="s">
        <v>498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</row>
    <row r="7" spans="2:34" s="34" customFormat="1" ht="15.75" customHeight="1">
      <c r="B7" s="215"/>
      <c r="C7" s="308" t="s">
        <v>499</v>
      </c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</row>
    <row r="8" spans="2:34" s="34" customFormat="1" ht="15.75" customHeight="1">
      <c r="B8" s="215"/>
      <c r="C8" s="308" t="s">
        <v>500</v>
      </c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</row>
    <row r="9" spans="2:34" s="34" customFormat="1">
      <c r="B9" s="215"/>
      <c r="C9" s="283" t="s">
        <v>303</v>
      </c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</row>
    <row r="10" spans="2:34"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</row>
    <row r="11" spans="2:34" ht="24">
      <c r="C11" s="284" t="s">
        <v>501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</row>
    <row r="12" spans="2:34" s="34" customFormat="1" ht="14.25" customHeight="1"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</row>
    <row r="13" spans="2:34" s="34" customFormat="1" ht="15.75" customHeight="1">
      <c r="B13" s="303" t="s">
        <v>502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</row>
    <row r="14" spans="2:34" s="34" customFormat="1">
      <c r="B14" s="215" t="s">
        <v>330</v>
      </c>
      <c r="C14" s="215" t="s">
        <v>503</v>
      </c>
      <c r="D14" s="215" t="s">
        <v>465</v>
      </c>
      <c r="E14" s="215" t="s">
        <v>464</v>
      </c>
      <c r="F14" s="215" t="s">
        <v>504</v>
      </c>
      <c r="G14" s="215" t="s">
        <v>505</v>
      </c>
      <c r="H14" s="215" t="s">
        <v>506</v>
      </c>
      <c r="I14" s="215" t="s">
        <v>507</v>
      </c>
      <c r="J14" s="215" t="s">
        <v>466</v>
      </c>
      <c r="K14" s="215" t="s">
        <v>508</v>
      </c>
      <c r="L14" s="215" t="s">
        <v>509</v>
      </c>
      <c r="M14" s="215" t="s">
        <v>510</v>
      </c>
      <c r="N14" s="215" t="s">
        <v>511</v>
      </c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</row>
    <row r="15" spans="2:34" s="34" customFormat="1">
      <c r="B15" s="220"/>
      <c r="C15" s="215" t="s">
        <v>335</v>
      </c>
      <c r="D15" s="215" t="s">
        <v>311</v>
      </c>
      <c r="E15" s="215" t="s">
        <v>469</v>
      </c>
      <c r="F15" s="215" t="s">
        <v>89</v>
      </c>
      <c r="G15" s="215" t="s">
        <v>89</v>
      </c>
      <c r="H15" s="215" t="s">
        <v>89</v>
      </c>
      <c r="I15" s="215" t="s">
        <v>95</v>
      </c>
      <c r="J15" s="250">
        <v>2186</v>
      </c>
      <c r="K15" s="215" t="s">
        <v>512</v>
      </c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</row>
    <row r="16" spans="2:34" s="220" customFormat="1">
      <c r="C16" s="253" t="s">
        <v>335</v>
      </c>
      <c r="D16" s="215" t="s">
        <v>319</v>
      </c>
      <c r="E16" s="215" t="s">
        <v>513</v>
      </c>
      <c r="F16" s="215" t="s">
        <v>65</v>
      </c>
      <c r="G16" s="215" t="s">
        <v>65</v>
      </c>
      <c r="H16" s="215" t="s">
        <v>446</v>
      </c>
      <c r="I16" s="215" t="s">
        <v>187</v>
      </c>
      <c r="J16" s="253">
        <v>1007134</v>
      </c>
      <c r="K16" s="215" t="s">
        <v>512</v>
      </c>
      <c r="L16" s="215"/>
      <c r="M16" s="215"/>
      <c r="N16" s="215"/>
    </row>
    <row r="17" spans="3:14" s="220" customFormat="1">
      <c r="C17" s="215" t="s">
        <v>338</v>
      </c>
      <c r="D17" s="215" t="s">
        <v>311</v>
      </c>
      <c r="E17" s="215" t="s">
        <v>469</v>
      </c>
      <c r="F17" s="215" t="s">
        <v>89</v>
      </c>
      <c r="G17" s="215" t="s">
        <v>89</v>
      </c>
      <c r="H17" s="215" t="s">
        <v>89</v>
      </c>
      <c r="I17" s="215" t="s">
        <v>95</v>
      </c>
      <c r="J17" s="250">
        <v>0</v>
      </c>
      <c r="K17" s="215" t="s">
        <v>512</v>
      </c>
      <c r="L17" s="215"/>
      <c r="M17" s="215"/>
      <c r="N17" s="215"/>
    </row>
    <row r="18" spans="3:14" s="220" customFormat="1">
      <c r="C18" s="215" t="s">
        <v>338</v>
      </c>
      <c r="D18" s="215" t="s">
        <v>318</v>
      </c>
      <c r="E18" s="215" t="s">
        <v>514</v>
      </c>
      <c r="F18" s="215" t="s">
        <v>89</v>
      </c>
      <c r="G18" s="215" t="s">
        <v>89</v>
      </c>
      <c r="H18" s="215" t="s">
        <v>89</v>
      </c>
      <c r="I18" s="215" t="s">
        <v>187</v>
      </c>
      <c r="J18" s="250">
        <v>181192</v>
      </c>
      <c r="K18" s="215" t="s">
        <v>512</v>
      </c>
      <c r="L18" s="215"/>
      <c r="M18" s="215"/>
      <c r="N18" s="215"/>
    </row>
    <row r="19" spans="3:14" s="220" customFormat="1">
      <c r="C19" s="215" t="s">
        <v>338</v>
      </c>
      <c r="D19" s="215" t="s">
        <v>318</v>
      </c>
      <c r="E19" s="215" t="s">
        <v>514</v>
      </c>
      <c r="F19" s="215" t="s">
        <v>89</v>
      </c>
      <c r="G19" s="215" t="s">
        <v>89</v>
      </c>
      <c r="H19" s="215" t="s">
        <v>89</v>
      </c>
      <c r="I19" s="215" t="s">
        <v>187</v>
      </c>
      <c r="J19" s="250">
        <v>184192</v>
      </c>
      <c r="K19" s="215" t="s">
        <v>512</v>
      </c>
      <c r="L19" s="215"/>
      <c r="M19" s="215"/>
      <c r="N19" s="215"/>
    </row>
    <row r="20" spans="3:14" s="220" customFormat="1">
      <c r="C20" s="215" t="s">
        <v>341</v>
      </c>
      <c r="D20" s="215" t="s">
        <v>311</v>
      </c>
      <c r="E20" s="215" t="s">
        <v>469</v>
      </c>
      <c r="F20" s="215" t="s">
        <v>89</v>
      </c>
      <c r="G20" s="215" t="s">
        <v>89</v>
      </c>
      <c r="H20" s="215" t="s">
        <v>89</v>
      </c>
      <c r="I20" s="215" t="s">
        <v>95</v>
      </c>
      <c r="J20" s="250">
        <v>0</v>
      </c>
      <c r="K20" s="215" t="s">
        <v>512</v>
      </c>
      <c r="L20" s="215"/>
      <c r="M20" s="215"/>
      <c r="N20" s="215"/>
    </row>
    <row r="21" spans="3:14" s="220" customFormat="1">
      <c r="C21" s="215" t="s">
        <v>341</v>
      </c>
      <c r="D21" s="215" t="s">
        <v>318</v>
      </c>
      <c r="E21" s="215" t="s">
        <v>514</v>
      </c>
      <c r="F21" s="215" t="s">
        <v>89</v>
      </c>
      <c r="G21" s="215" t="s">
        <v>89</v>
      </c>
      <c r="H21" s="215" t="s">
        <v>89</v>
      </c>
      <c r="I21" s="215" t="s">
        <v>95</v>
      </c>
      <c r="J21" s="250">
        <v>145209</v>
      </c>
      <c r="K21" s="215" t="s">
        <v>512</v>
      </c>
      <c r="L21" s="215"/>
      <c r="M21" s="215"/>
      <c r="N21" s="215"/>
    </row>
    <row r="22" spans="3:14" s="220" customFormat="1">
      <c r="C22" s="215" t="s">
        <v>341</v>
      </c>
      <c r="D22" s="215" t="s">
        <v>318</v>
      </c>
      <c r="E22" s="215" t="s">
        <v>514</v>
      </c>
      <c r="F22" s="215" t="s">
        <v>89</v>
      </c>
      <c r="G22" s="215" t="s">
        <v>89</v>
      </c>
      <c r="H22" s="215" t="s">
        <v>89</v>
      </c>
      <c r="I22" s="215" t="s">
        <v>187</v>
      </c>
      <c r="J22" s="250">
        <v>315906</v>
      </c>
      <c r="K22" s="215" t="s">
        <v>512</v>
      </c>
      <c r="L22" s="215"/>
      <c r="M22" s="215"/>
      <c r="N22" s="215"/>
    </row>
    <row r="23" spans="3:14" s="220" customFormat="1">
      <c r="C23" s="215" t="s">
        <v>342</v>
      </c>
      <c r="D23" s="215" t="s">
        <v>311</v>
      </c>
      <c r="E23" s="215" t="s">
        <v>469</v>
      </c>
      <c r="F23" s="215" t="s">
        <v>89</v>
      </c>
      <c r="G23" s="215" t="s">
        <v>89</v>
      </c>
      <c r="H23" s="215" t="s">
        <v>89</v>
      </c>
      <c r="I23" s="215" t="s">
        <v>95</v>
      </c>
      <c r="J23" s="250">
        <v>4324372</v>
      </c>
      <c r="K23" s="215" t="s">
        <v>512</v>
      </c>
      <c r="L23" s="215"/>
      <c r="M23" s="215"/>
      <c r="N23" s="215"/>
    </row>
    <row r="24" spans="3:14" s="220" customFormat="1">
      <c r="C24" s="253" t="s">
        <v>342</v>
      </c>
      <c r="D24" s="215" t="s">
        <v>319</v>
      </c>
      <c r="E24" s="215" t="s">
        <v>513</v>
      </c>
      <c r="F24" s="215" t="s">
        <v>65</v>
      </c>
      <c r="G24" s="215" t="s">
        <v>65</v>
      </c>
      <c r="H24" s="215" t="s">
        <v>439</v>
      </c>
      <c r="I24" s="215" t="s">
        <v>187</v>
      </c>
      <c r="J24" s="253">
        <v>15599659.359999999</v>
      </c>
      <c r="K24" s="215" t="s">
        <v>512</v>
      </c>
      <c r="L24" s="215"/>
      <c r="M24" s="215"/>
      <c r="N24" s="215"/>
    </row>
    <row r="25" spans="3:14" s="220" customFormat="1">
      <c r="C25" s="215" t="s">
        <v>515</v>
      </c>
      <c r="D25" s="215" t="s">
        <v>311</v>
      </c>
      <c r="E25" s="215" t="s">
        <v>469</v>
      </c>
      <c r="F25" s="215" t="s">
        <v>89</v>
      </c>
      <c r="G25" s="215" t="s">
        <v>89</v>
      </c>
      <c r="H25" s="215" t="s">
        <v>89</v>
      </c>
      <c r="I25" s="215" t="s">
        <v>95</v>
      </c>
      <c r="J25" s="250">
        <v>0</v>
      </c>
      <c r="K25" s="215" t="s">
        <v>512</v>
      </c>
      <c r="L25" s="215"/>
      <c r="M25" s="215"/>
      <c r="N25" s="215"/>
    </row>
    <row r="26" spans="3:14" s="220" customFormat="1">
      <c r="C26" s="215" t="s">
        <v>515</v>
      </c>
      <c r="D26" s="215" t="s">
        <v>516</v>
      </c>
      <c r="E26" s="215" t="s">
        <v>517</v>
      </c>
      <c r="F26" s="215" t="s">
        <v>89</v>
      </c>
      <c r="G26" s="215" t="s">
        <v>89</v>
      </c>
      <c r="H26" s="215" t="s">
        <v>89</v>
      </c>
      <c r="I26" s="215" t="s">
        <v>187</v>
      </c>
      <c r="J26" s="250">
        <v>6281694</v>
      </c>
      <c r="K26" s="215" t="s">
        <v>512</v>
      </c>
      <c r="L26" s="215"/>
      <c r="M26" s="215"/>
      <c r="N26" s="215"/>
    </row>
    <row r="27" spans="3:14" s="220" customFormat="1">
      <c r="C27" s="215" t="s">
        <v>515</v>
      </c>
      <c r="D27" s="215" t="s">
        <v>317</v>
      </c>
      <c r="E27" s="215" t="s">
        <v>518</v>
      </c>
      <c r="F27" s="215" t="s">
        <v>89</v>
      </c>
      <c r="G27" s="215" t="s">
        <v>89</v>
      </c>
      <c r="H27" s="215" t="s">
        <v>89</v>
      </c>
      <c r="I27" s="215" t="s">
        <v>95</v>
      </c>
      <c r="J27" s="250">
        <v>749382</v>
      </c>
      <c r="K27" s="215" t="s">
        <v>512</v>
      </c>
      <c r="L27" s="215"/>
      <c r="M27" s="215"/>
      <c r="N27" s="215"/>
    </row>
    <row r="28" spans="3:14" s="220" customFormat="1">
      <c r="C28" s="215" t="s">
        <v>515</v>
      </c>
      <c r="D28" s="215" t="s">
        <v>315</v>
      </c>
      <c r="E28" s="215" t="s">
        <v>518</v>
      </c>
      <c r="F28" s="215" t="s">
        <v>89</v>
      </c>
      <c r="G28" s="215" t="s">
        <v>89</v>
      </c>
      <c r="H28" s="215" t="s">
        <v>89</v>
      </c>
      <c r="I28" s="215" t="s">
        <v>95</v>
      </c>
      <c r="J28" s="250">
        <v>953759</v>
      </c>
      <c r="K28" s="215" t="s">
        <v>512</v>
      </c>
      <c r="L28" s="215"/>
      <c r="M28" s="215"/>
      <c r="N28" s="215"/>
    </row>
    <row r="29" spans="3:14" s="220" customFormat="1">
      <c r="C29" s="215" t="s">
        <v>515</v>
      </c>
      <c r="D29" s="215" t="s">
        <v>318</v>
      </c>
      <c r="E29" s="215" t="s">
        <v>514</v>
      </c>
      <c r="F29" s="215" t="s">
        <v>89</v>
      </c>
      <c r="G29" s="215" t="s">
        <v>89</v>
      </c>
      <c r="H29" s="215" t="s">
        <v>89</v>
      </c>
      <c r="I29" s="215" t="s">
        <v>95</v>
      </c>
      <c r="J29" s="250">
        <v>144354</v>
      </c>
      <c r="K29" s="215" t="s">
        <v>512</v>
      </c>
      <c r="L29" s="215"/>
      <c r="M29" s="215"/>
      <c r="N29" s="215"/>
    </row>
    <row r="30" spans="3:14" s="220" customFormat="1">
      <c r="C30" s="215" t="s">
        <v>515</v>
      </c>
      <c r="D30" s="215" t="s">
        <v>318</v>
      </c>
      <c r="E30" s="215" t="s">
        <v>514</v>
      </c>
      <c r="F30" s="215" t="s">
        <v>89</v>
      </c>
      <c r="G30" s="215" t="s">
        <v>89</v>
      </c>
      <c r="H30" s="215" t="s">
        <v>89</v>
      </c>
      <c r="I30" s="215" t="s">
        <v>187</v>
      </c>
      <c r="J30" s="250">
        <v>392565</v>
      </c>
      <c r="K30" s="215" t="s">
        <v>512</v>
      </c>
      <c r="L30" s="215"/>
      <c r="M30" s="215"/>
      <c r="N30" s="215"/>
    </row>
    <row r="31" spans="3:14" s="220" customFormat="1">
      <c r="C31" s="215" t="s">
        <v>345</v>
      </c>
      <c r="D31" s="215" t="s">
        <v>311</v>
      </c>
      <c r="E31" s="215" t="s">
        <v>469</v>
      </c>
      <c r="F31" s="215" t="s">
        <v>89</v>
      </c>
      <c r="G31" s="215" t="s">
        <v>89</v>
      </c>
      <c r="H31" s="215" t="s">
        <v>89</v>
      </c>
      <c r="I31" s="215" t="s">
        <v>95</v>
      </c>
      <c r="J31" s="250">
        <v>11547794</v>
      </c>
      <c r="K31" s="215" t="s">
        <v>512</v>
      </c>
      <c r="L31" s="215"/>
      <c r="M31" s="215"/>
      <c r="N31" s="215"/>
    </row>
    <row r="32" spans="3:14" s="220" customFormat="1">
      <c r="C32" s="215" t="s">
        <v>345</v>
      </c>
      <c r="D32" s="215" t="s">
        <v>317</v>
      </c>
      <c r="E32" s="215" t="s">
        <v>518</v>
      </c>
      <c r="F32" s="215" t="s">
        <v>89</v>
      </c>
      <c r="G32" s="215" t="s">
        <v>89</v>
      </c>
      <c r="H32" s="215" t="s">
        <v>89</v>
      </c>
      <c r="I32" s="215" t="s">
        <v>95</v>
      </c>
      <c r="J32" s="250">
        <v>270961</v>
      </c>
      <c r="K32" s="215" t="s">
        <v>512</v>
      </c>
      <c r="L32" s="215"/>
      <c r="M32" s="215"/>
      <c r="N32" s="215"/>
    </row>
    <row r="33" spans="3:14" s="220" customFormat="1">
      <c r="C33" s="215" t="s">
        <v>345</v>
      </c>
      <c r="D33" s="215" t="s">
        <v>315</v>
      </c>
      <c r="E33" s="215" t="s">
        <v>518</v>
      </c>
      <c r="F33" s="215" t="s">
        <v>89</v>
      </c>
      <c r="G33" s="215" t="s">
        <v>89</v>
      </c>
      <c r="H33" s="215" t="s">
        <v>89</v>
      </c>
      <c r="I33" s="215" t="s">
        <v>95</v>
      </c>
      <c r="J33" s="250">
        <v>1053566</v>
      </c>
      <c r="K33" s="215" t="s">
        <v>512</v>
      </c>
      <c r="L33" s="215"/>
      <c r="M33" s="215"/>
      <c r="N33" s="215"/>
    </row>
    <row r="34" spans="3:14" s="220" customFormat="1">
      <c r="C34" s="253" t="s">
        <v>345</v>
      </c>
      <c r="D34" s="215" t="s">
        <v>319</v>
      </c>
      <c r="E34" s="215" t="s">
        <v>513</v>
      </c>
      <c r="F34" s="215" t="s">
        <v>65</v>
      </c>
      <c r="G34" s="215" t="s">
        <v>65</v>
      </c>
      <c r="H34" s="215" t="s">
        <v>443</v>
      </c>
      <c r="I34" s="215" t="s">
        <v>187</v>
      </c>
      <c r="J34" s="253">
        <v>102639230</v>
      </c>
      <c r="K34" s="215" t="s">
        <v>512</v>
      </c>
      <c r="L34" s="215"/>
      <c r="M34" s="215"/>
      <c r="N34" s="215"/>
    </row>
    <row r="35" spans="3:14" s="220" customFormat="1">
      <c r="C35" s="215" t="s">
        <v>347</v>
      </c>
      <c r="D35" s="215" t="s">
        <v>311</v>
      </c>
      <c r="E35" s="215" t="s">
        <v>469</v>
      </c>
      <c r="F35" s="215" t="s">
        <v>89</v>
      </c>
      <c r="G35" s="215" t="s">
        <v>89</v>
      </c>
      <c r="H35" s="215" t="s">
        <v>89</v>
      </c>
      <c r="I35" s="215" t="s">
        <v>95</v>
      </c>
      <c r="J35" s="250">
        <v>0</v>
      </c>
      <c r="K35" s="215" t="s">
        <v>512</v>
      </c>
      <c r="L35" s="215"/>
      <c r="M35" s="215"/>
      <c r="N35" s="215"/>
    </row>
    <row r="36" spans="3:14" s="220" customFormat="1">
      <c r="C36" s="215" t="s">
        <v>347</v>
      </c>
      <c r="D36" s="215" t="s">
        <v>311</v>
      </c>
      <c r="E36" s="215" t="s">
        <v>519</v>
      </c>
      <c r="F36" s="215" t="s">
        <v>89</v>
      </c>
      <c r="G36" s="215" t="s">
        <v>89</v>
      </c>
      <c r="H36" s="215" t="s">
        <v>89</v>
      </c>
      <c r="I36" s="215" t="s">
        <v>95</v>
      </c>
      <c r="J36" s="250">
        <v>22573811</v>
      </c>
      <c r="K36" s="215" t="s">
        <v>512</v>
      </c>
      <c r="L36" s="215"/>
      <c r="M36" s="215"/>
      <c r="N36" s="215"/>
    </row>
    <row r="37" spans="3:14" s="220" customFormat="1">
      <c r="C37" s="215" t="s">
        <v>347</v>
      </c>
      <c r="D37" s="215" t="s">
        <v>311</v>
      </c>
      <c r="E37" s="215" t="s">
        <v>520</v>
      </c>
      <c r="F37" s="215" t="s">
        <v>89</v>
      </c>
      <c r="G37" s="215" t="s">
        <v>89</v>
      </c>
      <c r="H37" s="215" t="s">
        <v>89</v>
      </c>
      <c r="I37" s="215" t="s">
        <v>95</v>
      </c>
      <c r="J37" s="250">
        <v>4335004</v>
      </c>
      <c r="K37" s="215" t="s">
        <v>512</v>
      </c>
      <c r="L37" s="215"/>
      <c r="M37" s="215"/>
      <c r="N37" s="215"/>
    </row>
    <row r="38" spans="3:14" s="220" customFormat="1">
      <c r="C38" s="215" t="s">
        <v>347</v>
      </c>
      <c r="D38" s="215" t="s">
        <v>317</v>
      </c>
      <c r="E38" s="215" t="s">
        <v>518</v>
      </c>
      <c r="F38" s="215" t="s">
        <v>89</v>
      </c>
      <c r="G38" s="215" t="s">
        <v>89</v>
      </c>
      <c r="H38" s="215" t="s">
        <v>89</v>
      </c>
      <c r="I38" s="215" t="s">
        <v>95</v>
      </c>
      <c r="J38" s="250">
        <v>2483119</v>
      </c>
      <c r="K38" s="215" t="s">
        <v>512</v>
      </c>
      <c r="L38" s="215"/>
      <c r="M38" s="215"/>
      <c r="N38" s="215"/>
    </row>
    <row r="39" spans="3:14" s="220" customFormat="1">
      <c r="C39" s="215" t="s">
        <v>347</v>
      </c>
      <c r="D39" s="215" t="s">
        <v>315</v>
      </c>
      <c r="E39" s="215" t="s">
        <v>518</v>
      </c>
      <c r="F39" s="215" t="s">
        <v>89</v>
      </c>
      <c r="G39" s="215" t="s">
        <v>89</v>
      </c>
      <c r="H39" s="215" t="s">
        <v>89</v>
      </c>
      <c r="I39" s="215" t="s">
        <v>95</v>
      </c>
      <c r="J39" s="250">
        <v>3160334</v>
      </c>
      <c r="K39" s="215" t="s">
        <v>512</v>
      </c>
      <c r="L39" s="215"/>
      <c r="M39" s="215"/>
      <c r="N39" s="215"/>
    </row>
    <row r="40" spans="3:14" s="220" customFormat="1">
      <c r="C40" s="215" t="s">
        <v>347</v>
      </c>
      <c r="D40" s="215" t="s">
        <v>318</v>
      </c>
      <c r="E40" s="215" t="s">
        <v>514</v>
      </c>
      <c r="F40" s="215" t="s">
        <v>89</v>
      </c>
      <c r="G40" s="215" t="s">
        <v>89</v>
      </c>
      <c r="H40" s="215" t="s">
        <v>89</v>
      </c>
      <c r="I40" s="215" t="s">
        <v>95</v>
      </c>
      <c r="J40" s="250">
        <v>34680</v>
      </c>
      <c r="K40" s="215" t="s">
        <v>512</v>
      </c>
      <c r="L40" s="215"/>
      <c r="M40" s="215"/>
      <c r="N40" s="215"/>
    </row>
    <row r="41" spans="3:14" s="220" customFormat="1">
      <c r="C41" s="215" t="s">
        <v>347</v>
      </c>
      <c r="D41" s="215" t="s">
        <v>318</v>
      </c>
      <c r="E41" s="215" t="s">
        <v>514</v>
      </c>
      <c r="F41" s="215" t="s">
        <v>89</v>
      </c>
      <c r="G41" s="215" t="s">
        <v>89</v>
      </c>
      <c r="H41" s="215" t="s">
        <v>89</v>
      </c>
      <c r="I41" s="215" t="s">
        <v>187</v>
      </c>
      <c r="J41" s="250">
        <v>1069499</v>
      </c>
      <c r="K41" s="215" t="s">
        <v>512</v>
      </c>
      <c r="L41" s="215"/>
      <c r="M41" s="215"/>
      <c r="N41" s="215"/>
    </row>
    <row r="42" spans="3:14" s="220" customFormat="1">
      <c r="C42" s="215" t="s">
        <v>349</v>
      </c>
      <c r="D42" s="215" t="s">
        <v>311</v>
      </c>
      <c r="E42" s="215" t="s">
        <v>469</v>
      </c>
      <c r="F42" s="215" t="s">
        <v>89</v>
      </c>
      <c r="G42" s="215" t="s">
        <v>89</v>
      </c>
      <c r="H42" s="215" t="s">
        <v>89</v>
      </c>
      <c r="I42" s="215" t="s">
        <v>95</v>
      </c>
      <c r="J42" s="250">
        <v>1961172732</v>
      </c>
      <c r="K42" s="215" t="s">
        <v>512</v>
      </c>
      <c r="L42" s="215"/>
      <c r="M42" s="215"/>
      <c r="N42" s="215"/>
    </row>
    <row r="43" spans="3:14" s="220" customFormat="1">
      <c r="C43" s="215" t="s">
        <v>349</v>
      </c>
      <c r="D43" s="215" t="s">
        <v>311</v>
      </c>
      <c r="E43" s="215" t="s">
        <v>519</v>
      </c>
      <c r="F43" s="215" t="s">
        <v>89</v>
      </c>
      <c r="G43" s="215" t="s">
        <v>89</v>
      </c>
      <c r="H43" s="215" t="s">
        <v>89</v>
      </c>
      <c r="I43" s="215" t="s">
        <v>95</v>
      </c>
      <c r="J43" s="250">
        <v>358504032</v>
      </c>
      <c r="K43" s="215" t="s">
        <v>512</v>
      </c>
      <c r="L43" s="215"/>
      <c r="M43" s="215"/>
      <c r="N43" s="215"/>
    </row>
    <row r="44" spans="3:14" s="220" customFormat="1">
      <c r="C44" s="215" t="s">
        <v>349</v>
      </c>
      <c r="D44" s="215" t="s">
        <v>311</v>
      </c>
      <c r="E44" s="215" t="s">
        <v>520</v>
      </c>
      <c r="F44" s="215" t="s">
        <v>89</v>
      </c>
      <c r="G44" s="215" t="s">
        <v>89</v>
      </c>
      <c r="H44" s="215" t="s">
        <v>89</v>
      </c>
      <c r="I44" s="215" t="s">
        <v>95</v>
      </c>
      <c r="J44" s="250">
        <v>301847861</v>
      </c>
      <c r="K44" s="215" t="s">
        <v>512</v>
      </c>
      <c r="L44" s="215"/>
      <c r="M44" s="215"/>
      <c r="N44" s="215"/>
    </row>
    <row r="45" spans="3:14" s="220" customFormat="1">
      <c r="C45" s="215" t="s">
        <v>349</v>
      </c>
      <c r="D45" s="215" t="s">
        <v>317</v>
      </c>
      <c r="E45" s="215" t="s">
        <v>518</v>
      </c>
      <c r="F45" s="215" t="s">
        <v>89</v>
      </c>
      <c r="G45" s="215" t="s">
        <v>89</v>
      </c>
      <c r="H45" s="215" t="s">
        <v>89</v>
      </c>
      <c r="I45" s="215" t="s">
        <v>95</v>
      </c>
      <c r="J45" s="250">
        <v>13111928</v>
      </c>
      <c r="K45" s="215" t="s">
        <v>512</v>
      </c>
      <c r="L45" s="215"/>
      <c r="M45" s="215"/>
      <c r="N45" s="215"/>
    </row>
    <row r="46" spans="3:14" s="220" customFormat="1">
      <c r="C46" s="215" t="s">
        <v>349</v>
      </c>
      <c r="D46" s="215" t="s">
        <v>315</v>
      </c>
      <c r="E46" s="215" t="s">
        <v>518</v>
      </c>
      <c r="F46" s="215" t="s">
        <v>89</v>
      </c>
      <c r="G46" s="215" t="s">
        <v>89</v>
      </c>
      <c r="H46" s="215" t="s">
        <v>89</v>
      </c>
      <c r="I46" s="215" t="s">
        <v>95</v>
      </c>
      <c r="J46" s="250">
        <v>16689523</v>
      </c>
      <c r="K46" s="215" t="s">
        <v>512</v>
      </c>
      <c r="L46" s="215"/>
      <c r="M46" s="215"/>
      <c r="N46" s="215"/>
    </row>
    <row r="47" spans="3:14" s="220" customFormat="1">
      <c r="C47" s="215" t="s">
        <v>349</v>
      </c>
      <c r="D47" s="215" t="s">
        <v>318</v>
      </c>
      <c r="E47" s="215" t="s">
        <v>514</v>
      </c>
      <c r="F47" s="215" t="s">
        <v>89</v>
      </c>
      <c r="G47" s="215" t="s">
        <v>89</v>
      </c>
      <c r="H47" s="215" t="s">
        <v>89</v>
      </c>
      <c r="I47" s="215" t="s">
        <v>95</v>
      </c>
      <c r="J47" s="250">
        <v>324127</v>
      </c>
      <c r="K47" s="215" t="s">
        <v>512</v>
      </c>
      <c r="L47" s="215"/>
      <c r="M47" s="215"/>
      <c r="N47" s="215"/>
    </row>
    <row r="48" spans="3:14" s="220" customFormat="1">
      <c r="C48" s="215" t="s">
        <v>349</v>
      </c>
      <c r="D48" s="215" t="s">
        <v>318</v>
      </c>
      <c r="E48" s="215" t="s">
        <v>514</v>
      </c>
      <c r="F48" s="215" t="s">
        <v>89</v>
      </c>
      <c r="G48" s="215" t="s">
        <v>89</v>
      </c>
      <c r="H48" s="215" t="s">
        <v>89</v>
      </c>
      <c r="I48" s="215" t="s">
        <v>187</v>
      </c>
      <c r="J48" s="250">
        <v>307036</v>
      </c>
      <c r="K48" s="215" t="s">
        <v>512</v>
      </c>
      <c r="L48" s="215"/>
      <c r="M48" s="215"/>
      <c r="N48" s="215"/>
    </row>
    <row r="49" spans="3:14" s="220" customFormat="1">
      <c r="C49" s="215" t="s">
        <v>351</v>
      </c>
      <c r="D49" s="215" t="s">
        <v>311</v>
      </c>
      <c r="E49" s="215" t="s">
        <v>469</v>
      </c>
      <c r="F49" s="215" t="s">
        <v>89</v>
      </c>
      <c r="G49" s="215" t="s">
        <v>89</v>
      </c>
      <c r="H49" s="215" t="s">
        <v>89</v>
      </c>
      <c r="I49" s="215" t="s">
        <v>95</v>
      </c>
      <c r="J49" s="250">
        <v>0</v>
      </c>
      <c r="K49" s="215" t="s">
        <v>512</v>
      </c>
      <c r="L49" s="215"/>
      <c r="M49" s="215"/>
      <c r="N49" s="215"/>
    </row>
    <row r="50" spans="3:14" s="220" customFormat="1">
      <c r="C50" s="215" t="s">
        <v>351</v>
      </c>
      <c r="D50" s="215" t="s">
        <v>311</v>
      </c>
      <c r="E50" s="215" t="s">
        <v>520</v>
      </c>
      <c r="F50" s="215" t="s">
        <v>89</v>
      </c>
      <c r="G50" s="215" t="s">
        <v>89</v>
      </c>
      <c r="H50" s="215" t="s">
        <v>89</v>
      </c>
      <c r="I50" s="215" t="s">
        <v>95</v>
      </c>
      <c r="J50" s="250">
        <v>0</v>
      </c>
      <c r="K50" s="215" t="s">
        <v>512</v>
      </c>
      <c r="L50" s="215"/>
      <c r="M50" s="215"/>
      <c r="N50" s="215"/>
    </row>
    <row r="51" spans="3:14" s="220" customFormat="1">
      <c r="C51" s="215" t="s">
        <v>351</v>
      </c>
      <c r="D51" s="215" t="s">
        <v>311</v>
      </c>
      <c r="E51" s="215" t="s">
        <v>521</v>
      </c>
      <c r="F51" s="215" t="s">
        <v>89</v>
      </c>
      <c r="G51" s="215" t="s">
        <v>89</v>
      </c>
      <c r="H51" s="215" t="s">
        <v>89</v>
      </c>
      <c r="I51" s="215" t="s">
        <v>95</v>
      </c>
      <c r="J51" s="250">
        <v>80378518</v>
      </c>
      <c r="K51" s="215" t="s">
        <v>512</v>
      </c>
      <c r="L51" s="215"/>
      <c r="M51" s="215"/>
      <c r="N51" s="215"/>
    </row>
    <row r="52" spans="3:14" s="220" customFormat="1">
      <c r="C52" s="215" t="s">
        <v>351</v>
      </c>
      <c r="D52" s="215" t="s">
        <v>317</v>
      </c>
      <c r="E52" s="215" t="s">
        <v>518</v>
      </c>
      <c r="F52" s="215" t="s">
        <v>89</v>
      </c>
      <c r="G52" s="215" t="s">
        <v>89</v>
      </c>
      <c r="H52" s="215" t="s">
        <v>89</v>
      </c>
      <c r="I52" s="215" t="s">
        <v>95</v>
      </c>
      <c r="J52" s="250">
        <v>4731068</v>
      </c>
      <c r="K52" s="215" t="s">
        <v>512</v>
      </c>
      <c r="L52" s="215"/>
      <c r="M52" s="215"/>
      <c r="N52" s="215"/>
    </row>
    <row r="53" spans="3:14" s="220" customFormat="1">
      <c r="C53" s="215" t="s">
        <v>351</v>
      </c>
      <c r="D53" s="215" t="s">
        <v>315</v>
      </c>
      <c r="E53" s="215" t="s">
        <v>518</v>
      </c>
      <c r="F53" s="215" t="s">
        <v>89</v>
      </c>
      <c r="G53" s="215" t="s">
        <v>89</v>
      </c>
      <c r="H53" s="215" t="s">
        <v>89</v>
      </c>
      <c r="I53" s="215" t="s">
        <v>95</v>
      </c>
      <c r="J53" s="250">
        <v>6023248</v>
      </c>
      <c r="K53" s="215" t="s">
        <v>512</v>
      </c>
      <c r="L53" s="215"/>
      <c r="M53" s="215"/>
      <c r="N53" s="215"/>
    </row>
    <row r="54" spans="3:14" s="220" customFormat="1">
      <c r="C54" s="215" t="s">
        <v>351</v>
      </c>
      <c r="D54" s="215" t="s">
        <v>318</v>
      </c>
      <c r="E54" s="215" t="s">
        <v>514</v>
      </c>
      <c r="F54" s="215" t="s">
        <v>89</v>
      </c>
      <c r="G54" s="215" t="s">
        <v>89</v>
      </c>
      <c r="H54" s="215" t="s">
        <v>89</v>
      </c>
      <c r="I54" s="215" t="s">
        <v>95</v>
      </c>
      <c r="J54" s="250">
        <v>228209</v>
      </c>
      <c r="K54" s="215" t="s">
        <v>512</v>
      </c>
      <c r="L54" s="215"/>
      <c r="M54" s="215"/>
      <c r="N54" s="215"/>
    </row>
    <row r="55" spans="3:14" s="220" customFormat="1">
      <c r="C55" s="215" t="s">
        <v>351</v>
      </c>
      <c r="D55" s="215" t="s">
        <v>318</v>
      </c>
      <c r="E55" s="215" t="s">
        <v>514</v>
      </c>
      <c r="F55" s="215" t="s">
        <v>89</v>
      </c>
      <c r="G55" s="215" t="s">
        <v>89</v>
      </c>
      <c r="H55" s="215" t="s">
        <v>89</v>
      </c>
      <c r="I55" s="215" t="s">
        <v>187</v>
      </c>
      <c r="J55" s="250">
        <v>246745</v>
      </c>
      <c r="K55" s="215" t="s">
        <v>512</v>
      </c>
      <c r="L55" s="215"/>
      <c r="M55" s="215"/>
      <c r="N55" s="215"/>
    </row>
    <row r="56" spans="3:14" s="220" customFormat="1">
      <c r="C56" s="215" t="s">
        <v>352</v>
      </c>
      <c r="D56" s="215" t="s">
        <v>311</v>
      </c>
      <c r="E56" s="215" t="s">
        <v>469</v>
      </c>
      <c r="F56" s="215" t="s">
        <v>89</v>
      </c>
      <c r="G56" s="215" t="s">
        <v>89</v>
      </c>
      <c r="H56" s="215" t="s">
        <v>89</v>
      </c>
      <c r="I56" s="215" t="s">
        <v>95</v>
      </c>
      <c r="J56" s="250">
        <v>0</v>
      </c>
      <c r="K56" s="215" t="s">
        <v>512</v>
      </c>
      <c r="L56" s="215"/>
      <c r="M56" s="215"/>
      <c r="N56" s="215"/>
    </row>
    <row r="57" spans="3:14" s="220" customFormat="1">
      <c r="C57" s="215" t="s">
        <v>352</v>
      </c>
      <c r="D57" s="215" t="s">
        <v>311</v>
      </c>
      <c r="E57" s="215" t="s">
        <v>519</v>
      </c>
      <c r="F57" s="215" t="s">
        <v>89</v>
      </c>
      <c r="G57" s="215" t="s">
        <v>89</v>
      </c>
      <c r="H57" s="215" t="s">
        <v>89</v>
      </c>
      <c r="I57" s="215" t="s">
        <v>95</v>
      </c>
      <c r="J57" s="250">
        <v>1826200</v>
      </c>
      <c r="K57" s="215" t="s">
        <v>512</v>
      </c>
      <c r="L57" s="215"/>
      <c r="M57" s="215"/>
      <c r="N57" s="215"/>
    </row>
    <row r="58" spans="3:14" s="220" customFormat="1">
      <c r="C58" s="215" t="s">
        <v>352</v>
      </c>
      <c r="D58" s="215" t="s">
        <v>311</v>
      </c>
      <c r="E58" s="215" t="s">
        <v>520</v>
      </c>
      <c r="F58" s="215" t="s">
        <v>89</v>
      </c>
      <c r="G58" s="215" t="s">
        <v>89</v>
      </c>
      <c r="H58" s="215" t="s">
        <v>89</v>
      </c>
      <c r="I58" s="215" t="s">
        <v>95</v>
      </c>
      <c r="J58" s="250">
        <v>14917845</v>
      </c>
      <c r="K58" s="215" t="s">
        <v>512</v>
      </c>
      <c r="L58" s="215"/>
      <c r="M58" s="215"/>
      <c r="N58" s="215"/>
    </row>
    <row r="59" spans="3:14" s="220" customFormat="1">
      <c r="C59" s="215" t="s">
        <v>352</v>
      </c>
      <c r="D59" s="215" t="s">
        <v>317</v>
      </c>
      <c r="E59" s="215" t="s">
        <v>518</v>
      </c>
      <c r="F59" s="215" t="s">
        <v>89</v>
      </c>
      <c r="G59" s="215" t="s">
        <v>89</v>
      </c>
      <c r="H59" s="215" t="s">
        <v>89</v>
      </c>
      <c r="I59" s="215" t="s">
        <v>95</v>
      </c>
      <c r="J59" s="250">
        <v>1791515</v>
      </c>
      <c r="K59" s="215" t="s">
        <v>512</v>
      </c>
      <c r="L59" s="215"/>
      <c r="M59" s="215"/>
      <c r="N59" s="215"/>
    </row>
    <row r="60" spans="3:14" s="220" customFormat="1">
      <c r="C60" s="215" t="s">
        <v>352</v>
      </c>
      <c r="D60" s="215" t="s">
        <v>315</v>
      </c>
      <c r="E60" s="215" t="s">
        <v>518</v>
      </c>
      <c r="F60" s="215" t="s">
        <v>89</v>
      </c>
      <c r="G60" s="215" t="s">
        <v>89</v>
      </c>
      <c r="H60" s="215" t="s">
        <v>89</v>
      </c>
      <c r="I60" s="215" t="s">
        <v>95</v>
      </c>
      <c r="J60" s="250">
        <v>2280108</v>
      </c>
      <c r="K60" s="215" t="s">
        <v>512</v>
      </c>
      <c r="L60" s="215"/>
      <c r="M60" s="215"/>
      <c r="N60" s="215"/>
    </row>
    <row r="61" spans="3:14" s="220" customFormat="1">
      <c r="C61" s="215" t="s">
        <v>352</v>
      </c>
      <c r="D61" s="215" t="s">
        <v>318</v>
      </c>
      <c r="E61" s="215" t="s">
        <v>514</v>
      </c>
      <c r="F61" s="215" t="s">
        <v>89</v>
      </c>
      <c r="G61" s="215" t="s">
        <v>89</v>
      </c>
      <c r="H61" s="215" t="s">
        <v>89</v>
      </c>
      <c r="I61" s="215" t="s">
        <v>95</v>
      </c>
      <c r="J61" s="250">
        <v>39671</v>
      </c>
      <c r="K61" s="215" t="s">
        <v>512</v>
      </c>
      <c r="L61" s="215"/>
      <c r="M61" s="215"/>
      <c r="N61" s="215"/>
    </row>
    <row r="62" spans="3:14" s="220" customFormat="1">
      <c r="C62" s="215" t="s">
        <v>352</v>
      </c>
      <c r="D62" s="215" t="s">
        <v>318</v>
      </c>
      <c r="E62" s="215" t="s">
        <v>514</v>
      </c>
      <c r="F62" s="215" t="s">
        <v>89</v>
      </c>
      <c r="G62" s="215" t="s">
        <v>89</v>
      </c>
      <c r="H62" s="215" t="s">
        <v>89</v>
      </c>
      <c r="I62" s="215" t="s">
        <v>187</v>
      </c>
      <c r="J62" s="250">
        <v>999739</v>
      </c>
      <c r="K62" s="215" t="s">
        <v>512</v>
      </c>
      <c r="L62" s="215"/>
      <c r="M62" s="215"/>
      <c r="N62" s="215"/>
    </row>
    <row r="63" spans="3:14" s="220" customFormat="1">
      <c r="C63" s="215" t="s">
        <v>354</v>
      </c>
      <c r="D63" s="215" t="s">
        <v>311</v>
      </c>
      <c r="E63" s="215" t="s">
        <v>469</v>
      </c>
      <c r="F63" s="215" t="s">
        <v>89</v>
      </c>
      <c r="G63" s="215" t="s">
        <v>89</v>
      </c>
      <c r="H63" s="215" t="s">
        <v>89</v>
      </c>
      <c r="I63" s="215" t="s">
        <v>95</v>
      </c>
      <c r="J63" s="250">
        <v>14979818</v>
      </c>
      <c r="K63" s="215" t="s">
        <v>512</v>
      </c>
      <c r="L63" s="215"/>
      <c r="M63" s="215"/>
      <c r="N63" s="215"/>
    </row>
    <row r="64" spans="3:14" s="220" customFormat="1">
      <c r="C64" s="215" t="s">
        <v>354</v>
      </c>
      <c r="D64" s="215" t="s">
        <v>311</v>
      </c>
      <c r="E64" s="215" t="s">
        <v>519</v>
      </c>
      <c r="F64" s="215" t="s">
        <v>89</v>
      </c>
      <c r="G64" s="215" t="s">
        <v>89</v>
      </c>
      <c r="H64" s="215" t="s">
        <v>89</v>
      </c>
      <c r="I64" s="215" t="s">
        <v>95</v>
      </c>
      <c r="J64" s="250">
        <v>4188340</v>
      </c>
      <c r="K64" s="215" t="s">
        <v>512</v>
      </c>
      <c r="L64" s="215"/>
      <c r="M64" s="215"/>
      <c r="N64" s="215"/>
    </row>
    <row r="65" spans="3:14" s="220" customFormat="1">
      <c r="C65" s="215" t="s">
        <v>354</v>
      </c>
      <c r="D65" s="215" t="s">
        <v>311</v>
      </c>
      <c r="E65" s="215" t="s">
        <v>520</v>
      </c>
      <c r="F65" s="215" t="s">
        <v>89</v>
      </c>
      <c r="G65" s="215" t="s">
        <v>89</v>
      </c>
      <c r="H65" s="215" t="s">
        <v>89</v>
      </c>
      <c r="I65" s="215" t="s">
        <v>95</v>
      </c>
      <c r="J65" s="250">
        <v>2868223</v>
      </c>
      <c r="K65" s="215" t="s">
        <v>512</v>
      </c>
      <c r="L65" s="215"/>
      <c r="M65" s="215"/>
      <c r="N65" s="215"/>
    </row>
    <row r="66" spans="3:14" s="220" customFormat="1">
      <c r="C66" s="215" t="s">
        <v>354</v>
      </c>
      <c r="D66" s="215" t="s">
        <v>317</v>
      </c>
      <c r="E66" s="215" t="s">
        <v>518</v>
      </c>
      <c r="F66" s="215" t="s">
        <v>89</v>
      </c>
      <c r="G66" s="215" t="s">
        <v>89</v>
      </c>
      <c r="H66" s="215" t="s">
        <v>89</v>
      </c>
      <c r="I66" s="215" t="s">
        <v>95</v>
      </c>
      <c r="J66" s="250">
        <v>427722</v>
      </c>
      <c r="K66" s="215" t="s">
        <v>512</v>
      </c>
      <c r="L66" s="215"/>
      <c r="M66" s="215"/>
      <c r="N66" s="215"/>
    </row>
    <row r="67" spans="3:14" s="220" customFormat="1">
      <c r="C67" s="215" t="s">
        <v>354</v>
      </c>
      <c r="D67" s="215" t="s">
        <v>315</v>
      </c>
      <c r="E67" s="215" t="s">
        <v>518</v>
      </c>
      <c r="F67" s="215" t="s">
        <v>89</v>
      </c>
      <c r="G67" s="215" t="s">
        <v>89</v>
      </c>
      <c r="H67" s="215" t="s">
        <v>89</v>
      </c>
      <c r="I67" s="215" t="s">
        <v>95</v>
      </c>
      <c r="J67" s="250">
        <v>544373</v>
      </c>
      <c r="K67" s="215" t="s">
        <v>512</v>
      </c>
      <c r="L67" s="215"/>
      <c r="M67" s="215"/>
      <c r="N67" s="215"/>
    </row>
    <row r="68" spans="3:14" s="220" customFormat="1">
      <c r="C68" s="215" t="s">
        <v>354</v>
      </c>
      <c r="D68" s="215" t="s">
        <v>318</v>
      </c>
      <c r="E68" s="215" t="s">
        <v>514</v>
      </c>
      <c r="F68" s="215" t="s">
        <v>89</v>
      </c>
      <c r="G68" s="215" t="s">
        <v>89</v>
      </c>
      <c r="H68" s="215" t="s">
        <v>89</v>
      </c>
      <c r="I68" s="215" t="s">
        <v>95</v>
      </c>
      <c r="J68" s="250">
        <v>15122</v>
      </c>
      <c r="K68" s="215" t="s">
        <v>512</v>
      </c>
      <c r="L68" s="215"/>
      <c r="M68" s="215"/>
      <c r="N68" s="215"/>
    </row>
    <row r="69" spans="3:14" s="220" customFormat="1">
      <c r="C69" s="215" t="s">
        <v>354</v>
      </c>
      <c r="D69" s="215" t="s">
        <v>318</v>
      </c>
      <c r="E69" s="215" t="s">
        <v>514</v>
      </c>
      <c r="F69" s="215" t="s">
        <v>89</v>
      </c>
      <c r="G69" s="215" t="s">
        <v>89</v>
      </c>
      <c r="H69" s="215" t="s">
        <v>89</v>
      </c>
      <c r="I69" s="215" t="s">
        <v>187</v>
      </c>
      <c r="J69" s="250">
        <v>39990</v>
      </c>
      <c r="K69" s="215" t="s">
        <v>512</v>
      </c>
      <c r="L69" s="215"/>
      <c r="M69" s="215"/>
      <c r="N69" s="215"/>
    </row>
    <row r="70" spans="3:14" s="220" customFormat="1">
      <c r="C70" s="215" t="s">
        <v>355</v>
      </c>
      <c r="D70" s="215" t="s">
        <v>311</v>
      </c>
      <c r="E70" s="215" t="s">
        <v>469</v>
      </c>
      <c r="F70" s="215" t="s">
        <v>89</v>
      </c>
      <c r="G70" s="215" t="s">
        <v>89</v>
      </c>
      <c r="H70" s="215" t="s">
        <v>89</v>
      </c>
      <c r="I70" s="215" t="s">
        <v>95</v>
      </c>
      <c r="J70" s="250">
        <v>44261796</v>
      </c>
      <c r="K70" s="215" t="s">
        <v>512</v>
      </c>
      <c r="L70" s="215"/>
      <c r="M70" s="215"/>
      <c r="N70" s="215"/>
    </row>
    <row r="71" spans="3:14" s="220" customFormat="1">
      <c r="C71" s="215" t="s">
        <v>355</v>
      </c>
      <c r="D71" s="215" t="s">
        <v>311</v>
      </c>
      <c r="E71" s="215" t="s">
        <v>519</v>
      </c>
      <c r="F71" s="215" t="s">
        <v>89</v>
      </c>
      <c r="G71" s="215" t="s">
        <v>89</v>
      </c>
      <c r="H71" s="215" t="s">
        <v>89</v>
      </c>
      <c r="I71" s="215" t="s">
        <v>95</v>
      </c>
      <c r="J71" s="250">
        <v>10118007</v>
      </c>
      <c r="K71" s="215" t="s">
        <v>512</v>
      </c>
      <c r="L71" s="215"/>
      <c r="M71" s="215"/>
      <c r="N71" s="215"/>
    </row>
    <row r="72" spans="3:14" s="220" customFormat="1">
      <c r="C72" s="215" t="s">
        <v>355</v>
      </c>
      <c r="D72" s="215" t="s">
        <v>311</v>
      </c>
      <c r="E72" s="215" t="s">
        <v>520</v>
      </c>
      <c r="F72" s="215" t="s">
        <v>89</v>
      </c>
      <c r="G72" s="215" t="s">
        <v>89</v>
      </c>
      <c r="H72" s="215" t="s">
        <v>89</v>
      </c>
      <c r="I72" s="215" t="s">
        <v>95</v>
      </c>
      <c r="J72" s="250">
        <v>7249862</v>
      </c>
      <c r="K72" s="215" t="s">
        <v>512</v>
      </c>
      <c r="L72" s="215"/>
      <c r="M72" s="215"/>
      <c r="N72" s="215"/>
    </row>
    <row r="73" spans="3:14" s="220" customFormat="1">
      <c r="C73" s="215" t="s">
        <v>355</v>
      </c>
      <c r="D73" s="215" t="s">
        <v>315</v>
      </c>
      <c r="E73" s="215" t="s">
        <v>518</v>
      </c>
      <c r="F73" s="215" t="s">
        <v>89</v>
      </c>
      <c r="G73" s="215" t="s">
        <v>89</v>
      </c>
      <c r="H73" s="215" t="s">
        <v>89</v>
      </c>
      <c r="I73" s="215" t="s">
        <v>95</v>
      </c>
      <c r="J73" s="250">
        <v>0</v>
      </c>
      <c r="K73" s="215" t="s">
        <v>512</v>
      </c>
      <c r="L73" s="215"/>
      <c r="M73" s="215"/>
      <c r="N73" s="215"/>
    </row>
    <row r="74" spans="3:14" s="220" customFormat="1">
      <c r="C74" s="215" t="s">
        <v>355</v>
      </c>
      <c r="D74" s="215" t="s">
        <v>318</v>
      </c>
      <c r="E74" s="215" t="s">
        <v>514</v>
      </c>
      <c r="F74" s="215" t="s">
        <v>89</v>
      </c>
      <c r="G74" s="215" t="s">
        <v>89</v>
      </c>
      <c r="H74" s="215" t="s">
        <v>89</v>
      </c>
      <c r="I74" s="215" t="s">
        <v>95</v>
      </c>
      <c r="J74" s="250">
        <v>21756</v>
      </c>
      <c r="K74" s="215" t="s">
        <v>512</v>
      </c>
      <c r="L74" s="215"/>
      <c r="M74" s="215"/>
      <c r="N74" s="215"/>
    </row>
    <row r="75" spans="3:14" s="220" customFormat="1">
      <c r="C75" s="215" t="s">
        <v>355</v>
      </c>
      <c r="D75" s="215" t="s">
        <v>318</v>
      </c>
      <c r="E75" s="215" t="s">
        <v>514</v>
      </c>
      <c r="F75" s="215" t="s">
        <v>89</v>
      </c>
      <c r="G75" s="215" t="s">
        <v>89</v>
      </c>
      <c r="H75" s="215" t="s">
        <v>89</v>
      </c>
      <c r="I75" s="215" t="s">
        <v>187</v>
      </c>
      <c r="J75" s="250">
        <v>252719</v>
      </c>
      <c r="K75" s="215" t="s">
        <v>512</v>
      </c>
      <c r="L75" s="215"/>
      <c r="M75" s="215"/>
      <c r="N75" s="215"/>
    </row>
    <row r="76" spans="3:14" s="220" customFormat="1">
      <c r="C76" s="215" t="s">
        <v>356</v>
      </c>
      <c r="D76" s="215" t="s">
        <v>311</v>
      </c>
      <c r="E76" s="215" t="s">
        <v>469</v>
      </c>
      <c r="F76" s="215" t="s">
        <v>89</v>
      </c>
      <c r="G76" s="215" t="s">
        <v>89</v>
      </c>
      <c r="H76" s="215" t="s">
        <v>89</v>
      </c>
      <c r="I76" s="215" t="s">
        <v>95</v>
      </c>
      <c r="J76" s="250">
        <v>66813431</v>
      </c>
      <c r="K76" s="215" t="s">
        <v>512</v>
      </c>
      <c r="L76" s="215"/>
      <c r="M76" s="215"/>
      <c r="N76" s="215"/>
    </row>
    <row r="77" spans="3:14" s="220" customFormat="1">
      <c r="C77" s="215" t="s">
        <v>356</v>
      </c>
      <c r="D77" s="215" t="s">
        <v>311</v>
      </c>
      <c r="E77" s="215" t="s">
        <v>519</v>
      </c>
      <c r="F77" s="215" t="s">
        <v>89</v>
      </c>
      <c r="G77" s="215" t="s">
        <v>89</v>
      </c>
      <c r="H77" s="215" t="s">
        <v>89</v>
      </c>
      <c r="I77" s="215" t="s">
        <v>95</v>
      </c>
      <c r="J77" s="250">
        <v>7421656</v>
      </c>
      <c r="K77" s="215" t="s">
        <v>512</v>
      </c>
      <c r="L77" s="215"/>
      <c r="M77" s="215"/>
      <c r="N77" s="215"/>
    </row>
    <row r="78" spans="3:14" s="220" customFormat="1">
      <c r="C78" s="215" t="s">
        <v>356</v>
      </c>
      <c r="D78" s="215" t="s">
        <v>311</v>
      </c>
      <c r="E78" s="215" t="s">
        <v>520</v>
      </c>
      <c r="F78" s="215" t="s">
        <v>89</v>
      </c>
      <c r="G78" s="215" t="s">
        <v>89</v>
      </c>
      <c r="H78" s="215" t="s">
        <v>89</v>
      </c>
      <c r="I78" s="215" t="s">
        <v>95</v>
      </c>
      <c r="J78" s="250">
        <v>6350762</v>
      </c>
      <c r="K78" s="215" t="s">
        <v>512</v>
      </c>
      <c r="L78" s="215"/>
      <c r="M78" s="215"/>
      <c r="N78" s="215"/>
    </row>
    <row r="79" spans="3:14" s="220" customFormat="1">
      <c r="C79" s="215" t="s">
        <v>356</v>
      </c>
      <c r="D79" s="215" t="s">
        <v>317</v>
      </c>
      <c r="E79" s="215" t="s">
        <v>518</v>
      </c>
      <c r="F79" s="215" t="s">
        <v>89</v>
      </c>
      <c r="G79" s="215" t="s">
        <v>89</v>
      </c>
      <c r="H79" s="215" t="s">
        <v>89</v>
      </c>
      <c r="I79" s="215" t="s">
        <v>95</v>
      </c>
      <c r="J79" s="250">
        <v>816382</v>
      </c>
      <c r="K79" s="215" t="s">
        <v>512</v>
      </c>
      <c r="L79" s="215"/>
      <c r="M79" s="215"/>
      <c r="N79" s="215"/>
    </row>
    <row r="80" spans="3:14" s="220" customFormat="1">
      <c r="C80" s="215" t="s">
        <v>356</v>
      </c>
      <c r="D80" s="215" t="s">
        <v>315</v>
      </c>
      <c r="E80" s="215" t="s">
        <v>518</v>
      </c>
      <c r="F80" s="215" t="s">
        <v>89</v>
      </c>
      <c r="G80" s="215" t="s">
        <v>89</v>
      </c>
      <c r="H80" s="215" t="s">
        <v>89</v>
      </c>
      <c r="I80" s="215" t="s">
        <v>95</v>
      </c>
      <c r="J80" s="250">
        <v>1044204</v>
      </c>
      <c r="K80" s="215" t="s">
        <v>512</v>
      </c>
      <c r="L80" s="215"/>
      <c r="M80" s="215"/>
      <c r="N80" s="215"/>
    </row>
    <row r="81" spans="3:14" s="220" customFormat="1">
      <c r="C81" s="215" t="s">
        <v>356</v>
      </c>
      <c r="D81" s="215" t="s">
        <v>318</v>
      </c>
      <c r="E81" s="215" t="s">
        <v>514</v>
      </c>
      <c r="F81" s="215" t="s">
        <v>89</v>
      </c>
      <c r="G81" s="215" t="s">
        <v>89</v>
      </c>
      <c r="H81" s="215" t="s">
        <v>89</v>
      </c>
      <c r="I81" s="215" t="s">
        <v>95</v>
      </c>
      <c r="J81" s="250">
        <v>103709</v>
      </c>
      <c r="K81" s="215" t="s">
        <v>512</v>
      </c>
      <c r="L81" s="215"/>
      <c r="M81" s="215"/>
      <c r="N81" s="215"/>
    </row>
    <row r="82" spans="3:14" s="220" customFormat="1">
      <c r="C82" s="215" t="s">
        <v>356</v>
      </c>
      <c r="D82" s="215" t="s">
        <v>318</v>
      </c>
      <c r="E82" s="215" t="s">
        <v>514</v>
      </c>
      <c r="F82" s="215" t="s">
        <v>89</v>
      </c>
      <c r="G82" s="215" t="s">
        <v>89</v>
      </c>
      <c r="H82" s="215" t="s">
        <v>89</v>
      </c>
      <c r="I82" s="215" t="s">
        <v>187</v>
      </c>
      <c r="J82" s="250">
        <v>60953</v>
      </c>
      <c r="K82" s="215" t="s">
        <v>512</v>
      </c>
      <c r="L82" s="215"/>
      <c r="M82" s="215"/>
      <c r="N82" s="215"/>
    </row>
    <row r="83" spans="3:14" s="220" customFormat="1">
      <c r="C83" s="215" t="s">
        <v>357</v>
      </c>
      <c r="D83" s="215" t="s">
        <v>311</v>
      </c>
      <c r="E83" s="215" t="s">
        <v>469</v>
      </c>
      <c r="F83" s="215" t="s">
        <v>89</v>
      </c>
      <c r="G83" s="215" t="s">
        <v>89</v>
      </c>
      <c r="H83" s="215" t="s">
        <v>89</v>
      </c>
      <c r="I83" s="215" t="s">
        <v>95</v>
      </c>
      <c r="J83" s="250">
        <v>26141812</v>
      </c>
      <c r="K83" s="215" t="s">
        <v>512</v>
      </c>
      <c r="L83" s="215"/>
      <c r="M83" s="215"/>
      <c r="N83" s="215"/>
    </row>
    <row r="84" spans="3:14" s="220" customFormat="1">
      <c r="C84" s="215" t="s">
        <v>357</v>
      </c>
      <c r="D84" s="215" t="s">
        <v>311</v>
      </c>
      <c r="E84" s="215" t="s">
        <v>519</v>
      </c>
      <c r="F84" s="215" t="s">
        <v>89</v>
      </c>
      <c r="G84" s="215" t="s">
        <v>89</v>
      </c>
      <c r="H84" s="215" t="s">
        <v>89</v>
      </c>
      <c r="I84" s="215" t="s">
        <v>95</v>
      </c>
      <c r="J84" s="250">
        <v>4118464</v>
      </c>
      <c r="K84" s="215" t="s">
        <v>512</v>
      </c>
      <c r="L84" s="215"/>
      <c r="M84" s="215"/>
      <c r="N84" s="215"/>
    </row>
    <row r="85" spans="3:14" s="220" customFormat="1">
      <c r="C85" s="215" t="s">
        <v>357</v>
      </c>
      <c r="D85" s="215" t="s">
        <v>311</v>
      </c>
      <c r="E85" s="215" t="s">
        <v>520</v>
      </c>
      <c r="F85" s="215" t="s">
        <v>89</v>
      </c>
      <c r="G85" s="215" t="s">
        <v>89</v>
      </c>
      <c r="H85" s="215" t="s">
        <v>89</v>
      </c>
      <c r="I85" s="215" t="s">
        <v>95</v>
      </c>
      <c r="J85" s="250">
        <v>3092973</v>
      </c>
      <c r="K85" s="215" t="s">
        <v>512</v>
      </c>
      <c r="L85" s="215"/>
      <c r="M85" s="215"/>
      <c r="N85" s="215"/>
    </row>
    <row r="86" spans="3:14" s="220" customFormat="1">
      <c r="C86" s="215" t="s">
        <v>357</v>
      </c>
      <c r="D86" s="215" t="s">
        <v>317</v>
      </c>
      <c r="E86" s="215" t="s">
        <v>518</v>
      </c>
      <c r="F86" s="215" t="s">
        <v>89</v>
      </c>
      <c r="G86" s="215" t="s">
        <v>89</v>
      </c>
      <c r="H86" s="215" t="s">
        <v>89</v>
      </c>
      <c r="I86" s="215" t="s">
        <v>95</v>
      </c>
      <c r="J86" s="250">
        <v>451779</v>
      </c>
      <c r="K86" s="215" t="s">
        <v>512</v>
      </c>
      <c r="L86" s="215"/>
      <c r="M86" s="215"/>
      <c r="N86" s="215"/>
    </row>
    <row r="87" spans="3:14" s="220" customFormat="1">
      <c r="C87" s="215" t="s">
        <v>357</v>
      </c>
      <c r="D87" s="215" t="s">
        <v>315</v>
      </c>
      <c r="E87" s="215" t="s">
        <v>518</v>
      </c>
      <c r="F87" s="215" t="s">
        <v>89</v>
      </c>
      <c r="G87" s="215" t="s">
        <v>89</v>
      </c>
      <c r="H87" s="215" t="s">
        <v>89</v>
      </c>
      <c r="I87" s="215" t="s">
        <v>95</v>
      </c>
      <c r="J87" s="250">
        <v>574991</v>
      </c>
      <c r="K87" s="215" t="s">
        <v>512</v>
      </c>
      <c r="L87" s="215"/>
      <c r="M87" s="215"/>
      <c r="N87" s="215"/>
    </row>
    <row r="88" spans="3:14" s="220" customFormat="1">
      <c r="C88" s="215" t="s">
        <v>357</v>
      </c>
      <c r="D88" s="215" t="s">
        <v>318</v>
      </c>
      <c r="E88" s="215" t="s">
        <v>514</v>
      </c>
      <c r="F88" s="215" t="s">
        <v>89</v>
      </c>
      <c r="G88" s="215" t="s">
        <v>89</v>
      </c>
      <c r="H88" s="215" t="s">
        <v>89</v>
      </c>
      <c r="I88" s="215" t="s">
        <v>95</v>
      </c>
      <c r="J88" s="250">
        <v>18081</v>
      </c>
      <c r="K88" s="215" t="s">
        <v>512</v>
      </c>
      <c r="L88" s="215"/>
      <c r="M88" s="215"/>
      <c r="N88" s="215"/>
    </row>
    <row r="89" spans="3:14" s="220" customFormat="1">
      <c r="C89" s="215" t="s">
        <v>357</v>
      </c>
      <c r="D89" s="215" t="s">
        <v>318</v>
      </c>
      <c r="E89" s="215" t="s">
        <v>514</v>
      </c>
      <c r="F89" s="215" t="s">
        <v>89</v>
      </c>
      <c r="G89" s="215" t="s">
        <v>89</v>
      </c>
      <c r="H89" s="215" t="s">
        <v>89</v>
      </c>
      <c r="I89" s="215" t="s">
        <v>187</v>
      </c>
      <c r="J89" s="250">
        <v>132923</v>
      </c>
      <c r="K89" s="215" t="s">
        <v>512</v>
      </c>
      <c r="L89" s="215"/>
      <c r="M89" s="215"/>
      <c r="N89" s="215"/>
    </row>
    <row r="90" spans="3:14" s="220" customFormat="1">
      <c r="C90" s="215" t="s">
        <v>358</v>
      </c>
      <c r="D90" s="215" t="s">
        <v>311</v>
      </c>
      <c r="E90" s="215" t="s">
        <v>469</v>
      </c>
      <c r="F90" s="215" t="s">
        <v>89</v>
      </c>
      <c r="G90" s="215" t="s">
        <v>89</v>
      </c>
      <c r="H90" s="215" t="s">
        <v>89</v>
      </c>
      <c r="I90" s="215" t="s">
        <v>95</v>
      </c>
      <c r="J90" s="250">
        <v>93499898</v>
      </c>
      <c r="K90" s="215" t="s">
        <v>512</v>
      </c>
      <c r="L90" s="215"/>
      <c r="M90" s="215"/>
      <c r="N90" s="215"/>
    </row>
    <row r="91" spans="3:14" s="220" customFormat="1">
      <c r="C91" s="215" t="s">
        <v>358</v>
      </c>
      <c r="D91" s="215" t="s">
        <v>311</v>
      </c>
      <c r="E91" s="215" t="s">
        <v>519</v>
      </c>
      <c r="F91" s="215" t="s">
        <v>89</v>
      </c>
      <c r="G91" s="215" t="s">
        <v>89</v>
      </c>
      <c r="H91" s="215" t="s">
        <v>89</v>
      </c>
      <c r="I91" s="215" t="s">
        <v>95</v>
      </c>
      <c r="J91" s="250">
        <v>11765867</v>
      </c>
      <c r="K91" s="215" t="s">
        <v>512</v>
      </c>
      <c r="L91" s="215"/>
      <c r="M91" s="215"/>
      <c r="N91" s="215"/>
    </row>
    <row r="92" spans="3:14" s="220" customFormat="1">
      <c r="C92" s="215" t="s">
        <v>358</v>
      </c>
      <c r="D92" s="215" t="s">
        <v>311</v>
      </c>
      <c r="E92" s="215" t="s">
        <v>520</v>
      </c>
      <c r="F92" s="215" t="s">
        <v>89</v>
      </c>
      <c r="G92" s="215" t="s">
        <v>89</v>
      </c>
      <c r="H92" s="215" t="s">
        <v>89</v>
      </c>
      <c r="I92" s="215" t="s">
        <v>95</v>
      </c>
      <c r="J92" s="250">
        <v>10761820</v>
      </c>
      <c r="K92" s="215" t="s">
        <v>512</v>
      </c>
      <c r="L92" s="215"/>
      <c r="M92" s="215"/>
      <c r="N92" s="215"/>
    </row>
    <row r="93" spans="3:14" s="220" customFormat="1">
      <c r="C93" s="215" t="s">
        <v>358</v>
      </c>
      <c r="D93" s="215" t="s">
        <v>317</v>
      </c>
      <c r="E93" s="215" t="s">
        <v>518</v>
      </c>
      <c r="F93" s="215" t="s">
        <v>89</v>
      </c>
      <c r="G93" s="215" t="s">
        <v>89</v>
      </c>
      <c r="H93" s="215" t="s">
        <v>89</v>
      </c>
      <c r="I93" s="215" t="s">
        <v>95</v>
      </c>
      <c r="J93" s="250">
        <v>1294245</v>
      </c>
      <c r="K93" s="215" t="s">
        <v>512</v>
      </c>
      <c r="L93" s="215"/>
      <c r="M93" s="215"/>
      <c r="N93" s="215"/>
    </row>
    <row r="94" spans="3:14" s="220" customFormat="1">
      <c r="C94" s="215" t="s">
        <v>358</v>
      </c>
      <c r="D94" s="215" t="s">
        <v>315</v>
      </c>
      <c r="E94" s="215" t="s">
        <v>518</v>
      </c>
      <c r="F94" s="215" t="s">
        <v>89</v>
      </c>
      <c r="G94" s="215" t="s">
        <v>89</v>
      </c>
      <c r="H94" s="215" t="s">
        <v>89</v>
      </c>
      <c r="I94" s="215" t="s">
        <v>95</v>
      </c>
      <c r="J94" s="250">
        <v>1647221</v>
      </c>
      <c r="K94" s="215" t="s">
        <v>512</v>
      </c>
      <c r="L94" s="215"/>
      <c r="M94" s="215"/>
      <c r="N94" s="215"/>
    </row>
    <row r="95" spans="3:14" s="220" customFormat="1">
      <c r="C95" s="215" t="s">
        <v>358</v>
      </c>
      <c r="D95" s="215" t="s">
        <v>318</v>
      </c>
      <c r="E95" s="215" t="s">
        <v>514</v>
      </c>
      <c r="F95" s="215" t="s">
        <v>89</v>
      </c>
      <c r="G95" s="215" t="s">
        <v>89</v>
      </c>
      <c r="H95" s="215" t="s">
        <v>89</v>
      </c>
      <c r="I95" s="215" t="s">
        <v>95</v>
      </c>
      <c r="J95" s="250">
        <v>8542</v>
      </c>
      <c r="K95" s="215" t="s">
        <v>512</v>
      </c>
      <c r="L95" s="215"/>
      <c r="M95" s="215"/>
      <c r="N95" s="215"/>
    </row>
    <row r="96" spans="3:14" s="220" customFormat="1">
      <c r="C96" s="215" t="s">
        <v>358</v>
      </c>
      <c r="D96" s="215" t="s">
        <v>318</v>
      </c>
      <c r="E96" s="215" t="s">
        <v>514</v>
      </c>
      <c r="F96" s="215" t="s">
        <v>89</v>
      </c>
      <c r="G96" s="215" t="s">
        <v>89</v>
      </c>
      <c r="H96" s="215" t="s">
        <v>89</v>
      </c>
      <c r="I96" s="215" t="s">
        <v>187</v>
      </c>
      <c r="J96" s="250">
        <v>294707</v>
      </c>
      <c r="K96" s="215" t="s">
        <v>512</v>
      </c>
      <c r="L96" s="215"/>
      <c r="M96" s="215"/>
      <c r="N96" s="215"/>
    </row>
    <row r="97" spans="3:14" s="220" customFormat="1">
      <c r="C97" s="215" t="s">
        <v>360</v>
      </c>
      <c r="D97" s="215" t="s">
        <v>311</v>
      </c>
      <c r="E97" s="215" t="s">
        <v>469</v>
      </c>
      <c r="F97" s="215" t="s">
        <v>89</v>
      </c>
      <c r="G97" s="215" t="s">
        <v>89</v>
      </c>
      <c r="H97" s="215" t="s">
        <v>89</v>
      </c>
      <c r="I97" s="215" t="s">
        <v>95</v>
      </c>
      <c r="J97" s="250">
        <v>44737993</v>
      </c>
      <c r="K97" s="215" t="s">
        <v>512</v>
      </c>
      <c r="L97" s="215"/>
      <c r="M97" s="215"/>
      <c r="N97" s="215"/>
    </row>
    <row r="98" spans="3:14" s="220" customFormat="1">
      <c r="C98" s="215" t="s">
        <v>360</v>
      </c>
      <c r="D98" s="215" t="s">
        <v>311</v>
      </c>
      <c r="E98" s="215" t="s">
        <v>519</v>
      </c>
      <c r="F98" s="215" t="s">
        <v>89</v>
      </c>
      <c r="G98" s="215" t="s">
        <v>89</v>
      </c>
      <c r="H98" s="215" t="s">
        <v>89</v>
      </c>
      <c r="I98" s="215" t="s">
        <v>95</v>
      </c>
      <c r="J98" s="250">
        <v>8145635</v>
      </c>
      <c r="K98" s="215" t="s">
        <v>512</v>
      </c>
      <c r="L98" s="215"/>
      <c r="M98" s="215"/>
      <c r="N98" s="215"/>
    </row>
    <row r="99" spans="3:14" s="220" customFormat="1">
      <c r="C99" s="215" t="s">
        <v>360</v>
      </c>
      <c r="D99" s="215" t="s">
        <v>311</v>
      </c>
      <c r="E99" s="215" t="s">
        <v>520</v>
      </c>
      <c r="F99" s="215" t="s">
        <v>89</v>
      </c>
      <c r="G99" s="215" t="s">
        <v>89</v>
      </c>
      <c r="H99" s="215" t="s">
        <v>89</v>
      </c>
      <c r="I99" s="215" t="s">
        <v>95</v>
      </c>
      <c r="J99" s="250">
        <v>6310789</v>
      </c>
      <c r="K99" s="215" t="s">
        <v>512</v>
      </c>
      <c r="L99" s="215"/>
      <c r="M99" s="215"/>
      <c r="N99" s="215"/>
    </row>
    <row r="100" spans="3:14" s="220" customFormat="1">
      <c r="C100" s="215" t="s">
        <v>360</v>
      </c>
      <c r="D100" s="215" t="s">
        <v>317</v>
      </c>
      <c r="E100" s="215" t="s">
        <v>518</v>
      </c>
      <c r="F100" s="215" t="s">
        <v>89</v>
      </c>
      <c r="G100" s="215" t="s">
        <v>89</v>
      </c>
      <c r="H100" s="215" t="s">
        <v>89</v>
      </c>
      <c r="I100" s="215" t="s">
        <v>95</v>
      </c>
      <c r="J100" s="250">
        <v>583325</v>
      </c>
      <c r="K100" s="215" t="s">
        <v>512</v>
      </c>
      <c r="L100" s="215"/>
      <c r="M100" s="215"/>
      <c r="N100" s="215"/>
    </row>
    <row r="101" spans="3:14" s="220" customFormat="1">
      <c r="C101" s="215" t="s">
        <v>360</v>
      </c>
      <c r="D101" s="215" t="s">
        <v>315</v>
      </c>
      <c r="E101" s="215" t="s">
        <v>518</v>
      </c>
      <c r="F101" s="215" t="s">
        <v>89</v>
      </c>
      <c r="G101" s="215" t="s">
        <v>89</v>
      </c>
      <c r="H101" s="215" t="s">
        <v>89</v>
      </c>
      <c r="I101" s="215" t="s">
        <v>95</v>
      </c>
      <c r="J101" s="250">
        <v>742413</v>
      </c>
      <c r="K101" s="215" t="s">
        <v>512</v>
      </c>
      <c r="L101" s="215"/>
      <c r="M101" s="215"/>
      <c r="N101" s="215"/>
    </row>
    <row r="102" spans="3:14" s="220" customFormat="1">
      <c r="C102" s="215" t="s">
        <v>360</v>
      </c>
      <c r="D102" s="215" t="s">
        <v>318</v>
      </c>
      <c r="E102" s="215" t="s">
        <v>514</v>
      </c>
      <c r="F102" s="215" t="s">
        <v>89</v>
      </c>
      <c r="G102" s="215" t="s">
        <v>89</v>
      </c>
      <c r="H102" s="215" t="s">
        <v>89</v>
      </c>
      <c r="I102" s="215" t="s">
        <v>95</v>
      </c>
      <c r="J102" s="250">
        <v>8518</v>
      </c>
      <c r="K102" s="215" t="s">
        <v>512</v>
      </c>
      <c r="L102" s="215"/>
      <c r="M102" s="215"/>
      <c r="N102" s="215"/>
    </row>
    <row r="103" spans="3:14" s="220" customFormat="1">
      <c r="C103" s="215" t="s">
        <v>360</v>
      </c>
      <c r="D103" s="215" t="s">
        <v>318</v>
      </c>
      <c r="E103" s="215" t="s">
        <v>514</v>
      </c>
      <c r="F103" s="215" t="s">
        <v>89</v>
      </c>
      <c r="G103" s="215" t="s">
        <v>89</v>
      </c>
      <c r="H103" s="215" t="s">
        <v>89</v>
      </c>
      <c r="I103" s="215" t="s">
        <v>187</v>
      </c>
      <c r="J103" s="250">
        <v>51838</v>
      </c>
      <c r="K103" s="215" t="s">
        <v>512</v>
      </c>
      <c r="L103" s="215"/>
      <c r="M103" s="215"/>
      <c r="N103" s="215"/>
    </row>
    <row r="104" spans="3:14" s="220" customFormat="1">
      <c r="C104" s="215" t="s">
        <v>361</v>
      </c>
      <c r="D104" s="215" t="s">
        <v>311</v>
      </c>
      <c r="E104" s="215" t="s">
        <v>469</v>
      </c>
      <c r="F104" s="215" t="s">
        <v>89</v>
      </c>
      <c r="G104" s="215" t="s">
        <v>89</v>
      </c>
      <c r="H104" s="215" t="s">
        <v>89</v>
      </c>
      <c r="I104" s="215" t="s">
        <v>95</v>
      </c>
      <c r="J104" s="250">
        <v>0</v>
      </c>
      <c r="K104" s="215" t="s">
        <v>512</v>
      </c>
      <c r="L104" s="215"/>
      <c r="M104" s="215"/>
      <c r="N104" s="215"/>
    </row>
    <row r="105" spans="3:14" s="220" customFormat="1">
      <c r="C105" s="215" t="s">
        <v>361</v>
      </c>
      <c r="D105" s="215" t="s">
        <v>311</v>
      </c>
      <c r="E105" s="215" t="s">
        <v>519</v>
      </c>
      <c r="F105" s="215" t="s">
        <v>89</v>
      </c>
      <c r="G105" s="215" t="s">
        <v>89</v>
      </c>
      <c r="H105" s="215" t="s">
        <v>89</v>
      </c>
      <c r="I105" s="215" t="s">
        <v>95</v>
      </c>
      <c r="J105" s="250">
        <v>4209002</v>
      </c>
      <c r="K105" s="215" t="s">
        <v>512</v>
      </c>
      <c r="L105" s="215"/>
      <c r="M105" s="215"/>
      <c r="N105" s="215"/>
    </row>
    <row r="106" spans="3:14" s="220" customFormat="1">
      <c r="C106" s="215" t="s">
        <v>361</v>
      </c>
      <c r="D106" s="215" t="s">
        <v>311</v>
      </c>
      <c r="E106" s="215" t="s">
        <v>520</v>
      </c>
      <c r="F106" s="215" t="s">
        <v>89</v>
      </c>
      <c r="G106" s="215" t="s">
        <v>89</v>
      </c>
      <c r="H106" s="215" t="s">
        <v>89</v>
      </c>
      <c r="I106" s="215" t="s">
        <v>95</v>
      </c>
      <c r="J106" s="250">
        <v>743842</v>
      </c>
      <c r="K106" s="215" t="s">
        <v>512</v>
      </c>
      <c r="L106" s="215"/>
      <c r="M106" s="215"/>
      <c r="N106" s="215"/>
    </row>
    <row r="107" spans="3:14" s="220" customFormat="1">
      <c r="C107" s="215" t="s">
        <v>361</v>
      </c>
      <c r="D107" s="215" t="s">
        <v>317</v>
      </c>
      <c r="E107" s="215" t="s">
        <v>518</v>
      </c>
      <c r="F107" s="215" t="s">
        <v>89</v>
      </c>
      <c r="G107" s="215" t="s">
        <v>89</v>
      </c>
      <c r="H107" s="215" t="s">
        <v>89</v>
      </c>
      <c r="I107" s="215" t="s">
        <v>95</v>
      </c>
      <c r="J107" s="250">
        <v>463061</v>
      </c>
      <c r="K107" s="215" t="s">
        <v>512</v>
      </c>
      <c r="L107" s="215"/>
      <c r="M107" s="215"/>
      <c r="N107" s="215"/>
    </row>
    <row r="108" spans="3:14" s="220" customFormat="1">
      <c r="C108" s="215" t="s">
        <v>361</v>
      </c>
      <c r="D108" s="215" t="s">
        <v>315</v>
      </c>
      <c r="E108" s="215" t="s">
        <v>518</v>
      </c>
      <c r="F108" s="215" t="s">
        <v>89</v>
      </c>
      <c r="G108" s="215" t="s">
        <v>89</v>
      </c>
      <c r="H108" s="215" t="s">
        <v>89</v>
      </c>
      <c r="I108" s="215" t="s">
        <v>95</v>
      </c>
      <c r="J108" s="250">
        <v>589351</v>
      </c>
      <c r="K108" s="215" t="s">
        <v>512</v>
      </c>
      <c r="L108" s="215"/>
      <c r="M108" s="215"/>
      <c r="N108" s="215"/>
    </row>
    <row r="109" spans="3:14" s="220" customFormat="1">
      <c r="C109" s="215" t="s">
        <v>361</v>
      </c>
      <c r="D109" s="215" t="s">
        <v>318</v>
      </c>
      <c r="E109" s="215" t="s">
        <v>514</v>
      </c>
      <c r="F109" s="215" t="s">
        <v>89</v>
      </c>
      <c r="G109" s="215" t="s">
        <v>89</v>
      </c>
      <c r="H109" s="215" t="s">
        <v>89</v>
      </c>
      <c r="I109" s="215" t="s">
        <v>95</v>
      </c>
      <c r="J109" s="250">
        <v>40029</v>
      </c>
      <c r="K109" s="215" t="s">
        <v>512</v>
      </c>
      <c r="L109" s="215"/>
      <c r="M109" s="215"/>
      <c r="N109" s="215"/>
    </row>
    <row r="110" spans="3:14" s="220" customFormat="1">
      <c r="C110" s="215" t="s">
        <v>361</v>
      </c>
      <c r="D110" s="215" t="s">
        <v>318</v>
      </c>
      <c r="E110" s="215" t="s">
        <v>514</v>
      </c>
      <c r="F110" s="215" t="s">
        <v>89</v>
      </c>
      <c r="G110" s="215" t="s">
        <v>89</v>
      </c>
      <c r="H110" s="215" t="s">
        <v>89</v>
      </c>
      <c r="I110" s="215" t="s">
        <v>187</v>
      </c>
      <c r="J110" s="250">
        <v>304556</v>
      </c>
      <c r="K110" s="215" t="s">
        <v>512</v>
      </c>
      <c r="L110" s="215"/>
      <c r="M110" s="215"/>
      <c r="N110" s="215"/>
    </row>
    <row r="111" spans="3:14" s="220" customFormat="1">
      <c r="C111" s="215" t="s">
        <v>363</v>
      </c>
      <c r="D111" s="215" t="s">
        <v>311</v>
      </c>
      <c r="E111" s="215" t="s">
        <v>469</v>
      </c>
      <c r="F111" s="215" t="s">
        <v>89</v>
      </c>
      <c r="G111" s="215" t="s">
        <v>89</v>
      </c>
      <c r="H111" s="215" t="s">
        <v>89</v>
      </c>
      <c r="I111" s="215" t="s">
        <v>95</v>
      </c>
      <c r="J111" s="250">
        <v>6645177</v>
      </c>
      <c r="K111" s="215" t="s">
        <v>512</v>
      </c>
      <c r="L111" s="215"/>
      <c r="M111" s="215"/>
      <c r="N111" s="215"/>
    </row>
    <row r="112" spans="3:14" s="220" customFormat="1">
      <c r="C112" s="215" t="s">
        <v>364</v>
      </c>
      <c r="D112" s="215" t="s">
        <v>311</v>
      </c>
      <c r="E112" s="215" t="s">
        <v>469</v>
      </c>
      <c r="F112" s="215" t="s">
        <v>89</v>
      </c>
      <c r="G112" s="215" t="s">
        <v>89</v>
      </c>
      <c r="H112" s="215" t="s">
        <v>89</v>
      </c>
      <c r="I112" s="215" t="s">
        <v>95</v>
      </c>
      <c r="J112" s="250">
        <v>4361378</v>
      </c>
      <c r="K112" s="215" t="s">
        <v>512</v>
      </c>
      <c r="L112" s="215"/>
      <c r="M112" s="215"/>
      <c r="N112" s="215"/>
    </row>
    <row r="113" spans="3:14" s="220" customFormat="1">
      <c r="C113" s="215" t="s">
        <v>365</v>
      </c>
      <c r="D113" s="215" t="s">
        <v>311</v>
      </c>
      <c r="E113" s="215" t="s">
        <v>469</v>
      </c>
      <c r="F113" s="215" t="s">
        <v>89</v>
      </c>
      <c r="G113" s="215" t="s">
        <v>89</v>
      </c>
      <c r="H113" s="215" t="s">
        <v>89</v>
      </c>
      <c r="I113" s="215" t="s">
        <v>95</v>
      </c>
      <c r="J113" s="250">
        <v>141547468</v>
      </c>
      <c r="K113" s="215" t="s">
        <v>512</v>
      </c>
      <c r="L113" s="215"/>
      <c r="M113" s="215"/>
      <c r="N113" s="215"/>
    </row>
    <row r="114" spans="3:14" s="220" customFormat="1">
      <c r="C114" s="215" t="s">
        <v>365</v>
      </c>
      <c r="D114" s="215" t="s">
        <v>311</v>
      </c>
      <c r="E114" s="215" t="s">
        <v>519</v>
      </c>
      <c r="F114" s="215" t="s">
        <v>89</v>
      </c>
      <c r="G114" s="215" t="s">
        <v>89</v>
      </c>
      <c r="H114" s="215" t="s">
        <v>89</v>
      </c>
      <c r="I114" s="215" t="s">
        <v>95</v>
      </c>
      <c r="J114" s="250">
        <v>13536939</v>
      </c>
      <c r="K114" s="215" t="s">
        <v>512</v>
      </c>
      <c r="L114" s="215"/>
      <c r="M114" s="215"/>
      <c r="N114" s="215"/>
    </row>
    <row r="115" spans="3:14" s="220" customFormat="1">
      <c r="C115" s="215" t="s">
        <v>365</v>
      </c>
      <c r="D115" s="215" t="s">
        <v>311</v>
      </c>
      <c r="E115" s="215" t="s">
        <v>520</v>
      </c>
      <c r="F115" s="215" t="s">
        <v>89</v>
      </c>
      <c r="G115" s="215" t="s">
        <v>89</v>
      </c>
      <c r="H115" s="215" t="s">
        <v>89</v>
      </c>
      <c r="I115" s="215" t="s">
        <v>95</v>
      </c>
      <c r="J115" s="250">
        <v>12026051</v>
      </c>
      <c r="K115" s="215" t="s">
        <v>512</v>
      </c>
      <c r="L115" s="215"/>
      <c r="M115" s="215"/>
      <c r="N115" s="215"/>
    </row>
    <row r="116" spans="3:14" s="220" customFormat="1">
      <c r="C116" s="215" t="s">
        <v>365</v>
      </c>
      <c r="D116" s="215" t="s">
        <v>317</v>
      </c>
      <c r="E116" s="215" t="s">
        <v>518</v>
      </c>
      <c r="F116" s="215" t="s">
        <v>89</v>
      </c>
      <c r="G116" s="215" t="s">
        <v>89</v>
      </c>
      <c r="H116" s="215" t="s">
        <v>89</v>
      </c>
      <c r="I116" s="215" t="s">
        <v>95</v>
      </c>
      <c r="J116" s="250">
        <v>1259222</v>
      </c>
      <c r="K116" s="215" t="s">
        <v>512</v>
      </c>
      <c r="L116" s="215"/>
      <c r="M116" s="215"/>
      <c r="N116" s="215"/>
    </row>
    <row r="117" spans="3:14" s="220" customFormat="1">
      <c r="C117" s="215" t="s">
        <v>365</v>
      </c>
      <c r="D117" s="215" t="s">
        <v>315</v>
      </c>
      <c r="E117" s="215" t="s">
        <v>518</v>
      </c>
      <c r="F117" s="215" t="s">
        <v>89</v>
      </c>
      <c r="G117" s="215" t="s">
        <v>89</v>
      </c>
      <c r="H117" s="215" t="s">
        <v>89</v>
      </c>
      <c r="I117" s="215" t="s">
        <v>95</v>
      </c>
      <c r="J117" s="250">
        <v>1602809</v>
      </c>
      <c r="K117" s="215" t="s">
        <v>512</v>
      </c>
      <c r="L117" s="215"/>
      <c r="M117" s="215"/>
      <c r="N117" s="215"/>
    </row>
    <row r="118" spans="3:14" s="220" customFormat="1">
      <c r="C118" s="215" t="s">
        <v>365</v>
      </c>
      <c r="D118" s="215" t="s">
        <v>318</v>
      </c>
      <c r="E118" s="215" t="s">
        <v>514</v>
      </c>
      <c r="F118" s="215" t="s">
        <v>89</v>
      </c>
      <c r="G118" s="215" t="s">
        <v>89</v>
      </c>
      <c r="H118" s="215" t="s">
        <v>89</v>
      </c>
      <c r="I118" s="215" t="s">
        <v>95</v>
      </c>
      <c r="J118" s="250">
        <v>41160</v>
      </c>
      <c r="K118" s="215" t="s">
        <v>512</v>
      </c>
      <c r="L118" s="215"/>
      <c r="M118" s="215"/>
      <c r="N118" s="215"/>
    </row>
    <row r="119" spans="3:14" s="220" customFormat="1">
      <c r="C119" s="215" t="s">
        <v>365</v>
      </c>
      <c r="D119" s="215" t="s">
        <v>318</v>
      </c>
      <c r="E119" s="215" t="s">
        <v>514</v>
      </c>
      <c r="F119" s="215" t="s">
        <v>89</v>
      </c>
      <c r="G119" s="215" t="s">
        <v>89</v>
      </c>
      <c r="H119" s="215" t="s">
        <v>89</v>
      </c>
      <c r="I119" s="215" t="s">
        <v>187</v>
      </c>
      <c r="J119" s="250">
        <v>14319</v>
      </c>
      <c r="K119" s="215" t="s">
        <v>512</v>
      </c>
      <c r="L119" s="215"/>
      <c r="M119" s="215"/>
      <c r="N119" s="215"/>
    </row>
    <row r="120" spans="3:14" s="220" customFormat="1">
      <c r="C120" s="215" t="s">
        <v>366</v>
      </c>
      <c r="D120" s="215" t="s">
        <v>311</v>
      </c>
      <c r="E120" s="215" t="s">
        <v>469</v>
      </c>
      <c r="F120" s="215" t="s">
        <v>89</v>
      </c>
      <c r="G120" s="215" t="s">
        <v>89</v>
      </c>
      <c r="H120" s="215" t="s">
        <v>89</v>
      </c>
      <c r="I120" s="215" t="s">
        <v>95</v>
      </c>
      <c r="J120" s="250">
        <v>6072976</v>
      </c>
      <c r="K120" s="215" t="s">
        <v>512</v>
      </c>
      <c r="L120" s="215"/>
      <c r="M120" s="215"/>
      <c r="N120" s="215"/>
    </row>
    <row r="121" spans="3:14" s="220" customFormat="1">
      <c r="C121" s="215" t="s">
        <v>366</v>
      </c>
      <c r="D121" s="215" t="s">
        <v>317</v>
      </c>
      <c r="E121" s="215" t="s">
        <v>518</v>
      </c>
      <c r="F121" s="215" t="s">
        <v>89</v>
      </c>
      <c r="G121" s="215" t="s">
        <v>89</v>
      </c>
      <c r="H121" s="215" t="s">
        <v>89</v>
      </c>
      <c r="I121" s="215" t="s">
        <v>95</v>
      </c>
      <c r="J121" s="250">
        <v>53936</v>
      </c>
      <c r="K121" s="215" t="s">
        <v>512</v>
      </c>
      <c r="L121" s="215"/>
      <c r="M121" s="215"/>
      <c r="N121" s="215"/>
    </row>
    <row r="122" spans="3:14" s="220" customFormat="1">
      <c r="C122" s="215" t="s">
        <v>366</v>
      </c>
      <c r="D122" s="215" t="s">
        <v>315</v>
      </c>
      <c r="E122" s="215" t="s">
        <v>518</v>
      </c>
      <c r="F122" s="215" t="s">
        <v>89</v>
      </c>
      <c r="G122" s="215" t="s">
        <v>89</v>
      </c>
      <c r="H122" s="215" t="s">
        <v>89</v>
      </c>
      <c r="I122" s="215" t="s">
        <v>95</v>
      </c>
      <c r="J122" s="250">
        <v>209800</v>
      </c>
      <c r="K122" s="215" t="s">
        <v>512</v>
      </c>
      <c r="L122" s="215"/>
      <c r="M122" s="215"/>
      <c r="N122" s="215"/>
    </row>
    <row r="123" spans="3:14" s="220" customFormat="1">
      <c r="C123" s="15" t="s">
        <v>366</v>
      </c>
      <c r="D123" s="215" t="s">
        <v>319</v>
      </c>
      <c r="E123" s="215" t="s">
        <v>513</v>
      </c>
      <c r="F123" s="215" t="s">
        <v>65</v>
      </c>
      <c r="G123" s="215" t="s">
        <v>65</v>
      </c>
      <c r="H123" s="215" t="s">
        <v>440</v>
      </c>
      <c r="I123" s="215" t="s">
        <v>187</v>
      </c>
      <c r="J123" s="15">
        <v>8481493.3599999994</v>
      </c>
      <c r="K123" s="215" t="s">
        <v>512</v>
      </c>
      <c r="L123" s="215"/>
      <c r="M123" s="215"/>
      <c r="N123" s="215"/>
    </row>
    <row r="124" spans="3:14" s="220" customFormat="1">
      <c r="C124" s="253" t="s">
        <v>366</v>
      </c>
      <c r="D124" s="215" t="s">
        <v>319</v>
      </c>
      <c r="E124" s="215" t="s">
        <v>513</v>
      </c>
      <c r="F124" s="215" t="s">
        <v>65</v>
      </c>
      <c r="G124" s="215" t="s">
        <v>65</v>
      </c>
      <c r="H124" s="215" t="s">
        <v>441</v>
      </c>
      <c r="I124" s="215" t="s">
        <v>187</v>
      </c>
      <c r="J124" s="253">
        <v>23244219.02</v>
      </c>
      <c r="K124" s="215" t="s">
        <v>512</v>
      </c>
      <c r="L124" s="215"/>
      <c r="M124" s="215"/>
      <c r="N124" s="215"/>
    </row>
    <row r="125" spans="3:14" s="220" customFormat="1">
      <c r="C125" s="215" t="s">
        <v>368</v>
      </c>
      <c r="D125" s="215" t="s">
        <v>311</v>
      </c>
      <c r="E125" s="215" t="s">
        <v>469</v>
      </c>
      <c r="F125" s="215" t="s">
        <v>89</v>
      </c>
      <c r="G125" s="215" t="s">
        <v>89</v>
      </c>
      <c r="H125" s="215" t="s">
        <v>89</v>
      </c>
      <c r="I125" s="215" t="s">
        <v>95</v>
      </c>
      <c r="J125" s="250">
        <v>59742124</v>
      </c>
      <c r="K125" s="215" t="s">
        <v>512</v>
      </c>
      <c r="L125" s="215"/>
      <c r="M125" s="215"/>
      <c r="N125" s="215"/>
    </row>
    <row r="126" spans="3:14" s="220" customFormat="1">
      <c r="C126" s="215" t="s">
        <v>368</v>
      </c>
      <c r="D126" s="215" t="s">
        <v>311</v>
      </c>
      <c r="E126" s="215" t="s">
        <v>519</v>
      </c>
      <c r="F126" s="215" t="s">
        <v>89</v>
      </c>
      <c r="G126" s="215" t="s">
        <v>89</v>
      </c>
      <c r="H126" s="215" t="s">
        <v>89</v>
      </c>
      <c r="I126" s="215" t="s">
        <v>95</v>
      </c>
      <c r="J126" s="250">
        <v>25952327</v>
      </c>
      <c r="K126" s="215" t="s">
        <v>512</v>
      </c>
      <c r="L126" s="215"/>
      <c r="M126" s="215"/>
      <c r="N126" s="215"/>
    </row>
    <row r="127" spans="3:14" s="220" customFormat="1">
      <c r="C127" s="215" t="s">
        <v>368</v>
      </c>
      <c r="D127" s="215" t="s">
        <v>311</v>
      </c>
      <c r="E127" s="215" t="s">
        <v>520</v>
      </c>
      <c r="F127" s="215" t="s">
        <v>89</v>
      </c>
      <c r="G127" s="215" t="s">
        <v>89</v>
      </c>
      <c r="H127" s="215" t="s">
        <v>89</v>
      </c>
      <c r="I127" s="215" t="s">
        <v>95</v>
      </c>
      <c r="J127" s="250">
        <v>19296571</v>
      </c>
      <c r="K127" s="215" t="s">
        <v>512</v>
      </c>
      <c r="L127" s="215"/>
      <c r="M127" s="215"/>
      <c r="N127" s="215"/>
    </row>
    <row r="128" spans="3:14" s="220" customFormat="1">
      <c r="C128" s="215" t="s">
        <v>368</v>
      </c>
      <c r="D128" s="215" t="s">
        <v>317</v>
      </c>
      <c r="E128" s="215" t="s">
        <v>518</v>
      </c>
      <c r="F128" s="215" t="s">
        <v>89</v>
      </c>
      <c r="G128" s="215" t="s">
        <v>89</v>
      </c>
      <c r="H128" s="215" t="s">
        <v>89</v>
      </c>
      <c r="I128" s="215" t="s">
        <v>95</v>
      </c>
      <c r="J128" s="250">
        <v>2821365</v>
      </c>
      <c r="K128" s="215" t="s">
        <v>512</v>
      </c>
      <c r="L128" s="215"/>
      <c r="M128" s="215"/>
      <c r="N128" s="215"/>
    </row>
    <row r="129" spans="3:14" s="220" customFormat="1">
      <c r="C129" s="215" t="s">
        <v>368</v>
      </c>
      <c r="D129" s="215" t="s">
        <v>315</v>
      </c>
      <c r="E129" s="215" t="s">
        <v>518</v>
      </c>
      <c r="F129" s="215" t="s">
        <v>89</v>
      </c>
      <c r="G129" s="215" t="s">
        <v>89</v>
      </c>
      <c r="H129" s="215" t="s">
        <v>89</v>
      </c>
      <c r="I129" s="215" t="s">
        <v>95</v>
      </c>
      <c r="J129" s="250">
        <v>3590828</v>
      </c>
      <c r="K129" s="215" t="s">
        <v>512</v>
      </c>
      <c r="L129" s="215"/>
      <c r="M129" s="215"/>
      <c r="N129" s="215"/>
    </row>
    <row r="130" spans="3:14" s="220" customFormat="1">
      <c r="C130" s="215" t="s">
        <v>368</v>
      </c>
      <c r="D130" s="215" t="s">
        <v>318</v>
      </c>
      <c r="E130" s="215" t="s">
        <v>514</v>
      </c>
      <c r="F130" s="215" t="s">
        <v>89</v>
      </c>
      <c r="G130" s="215" t="s">
        <v>89</v>
      </c>
      <c r="H130" s="215" t="s">
        <v>89</v>
      </c>
      <c r="I130" s="215" t="s">
        <v>95</v>
      </c>
      <c r="J130" s="250">
        <v>140063</v>
      </c>
      <c r="K130" s="215" t="s">
        <v>512</v>
      </c>
      <c r="L130" s="215"/>
      <c r="M130" s="215"/>
      <c r="N130" s="215"/>
    </row>
    <row r="131" spans="3:14" s="220" customFormat="1">
      <c r="C131" s="215" t="s">
        <v>368</v>
      </c>
      <c r="D131" s="215" t="s">
        <v>318</v>
      </c>
      <c r="E131" s="215" t="s">
        <v>514</v>
      </c>
      <c r="F131" s="215" t="s">
        <v>89</v>
      </c>
      <c r="G131" s="215" t="s">
        <v>89</v>
      </c>
      <c r="H131" s="215" t="s">
        <v>89</v>
      </c>
      <c r="I131" s="215" t="s">
        <v>187</v>
      </c>
      <c r="J131" s="250">
        <v>416086</v>
      </c>
      <c r="K131" s="215" t="s">
        <v>512</v>
      </c>
      <c r="L131" s="215"/>
      <c r="M131" s="215"/>
      <c r="N131" s="215"/>
    </row>
    <row r="132" spans="3:14" s="220" customFormat="1">
      <c r="C132" s="215" t="s">
        <v>370</v>
      </c>
      <c r="D132" s="215" t="s">
        <v>311</v>
      </c>
      <c r="E132" s="215" t="s">
        <v>469</v>
      </c>
      <c r="F132" s="215" t="s">
        <v>89</v>
      </c>
      <c r="G132" s="215" t="s">
        <v>89</v>
      </c>
      <c r="H132" s="215" t="s">
        <v>89</v>
      </c>
      <c r="I132" s="215" t="s">
        <v>95</v>
      </c>
      <c r="J132" s="250">
        <v>17590517</v>
      </c>
      <c r="K132" s="215" t="s">
        <v>512</v>
      </c>
      <c r="L132" s="215"/>
      <c r="M132" s="215"/>
      <c r="N132" s="215"/>
    </row>
    <row r="133" spans="3:14" s="220" customFormat="1">
      <c r="C133" s="215" t="s">
        <v>370</v>
      </c>
      <c r="D133" s="215" t="s">
        <v>317</v>
      </c>
      <c r="E133" s="215" t="s">
        <v>518</v>
      </c>
      <c r="F133" s="215" t="s">
        <v>89</v>
      </c>
      <c r="G133" s="215" t="s">
        <v>89</v>
      </c>
      <c r="H133" s="215" t="s">
        <v>89</v>
      </c>
      <c r="I133" s="215" t="s">
        <v>95</v>
      </c>
      <c r="J133" s="250">
        <v>1182743</v>
      </c>
      <c r="K133" s="215" t="s">
        <v>512</v>
      </c>
      <c r="L133" s="215"/>
      <c r="M133" s="215"/>
      <c r="N133" s="215"/>
    </row>
    <row r="134" spans="3:14" s="220" customFormat="1">
      <c r="C134" s="215" t="s">
        <v>370</v>
      </c>
      <c r="D134" s="215" t="s">
        <v>315</v>
      </c>
      <c r="E134" s="215" t="s">
        <v>518</v>
      </c>
      <c r="F134" s="215" t="s">
        <v>89</v>
      </c>
      <c r="G134" s="215" t="s">
        <v>89</v>
      </c>
      <c r="H134" s="215" t="s">
        <v>89</v>
      </c>
      <c r="I134" s="215" t="s">
        <v>95</v>
      </c>
      <c r="J134" s="250">
        <v>4662139</v>
      </c>
      <c r="K134" s="215" t="s">
        <v>512</v>
      </c>
      <c r="L134" s="215"/>
      <c r="M134" s="215"/>
      <c r="N134" s="215"/>
    </row>
    <row r="135" spans="3:14" s="220" customFormat="1">
      <c r="C135" s="215" t="s">
        <v>371</v>
      </c>
      <c r="D135" s="215" t="s">
        <v>311</v>
      </c>
      <c r="E135" s="215" t="s">
        <v>469</v>
      </c>
      <c r="F135" s="215" t="s">
        <v>89</v>
      </c>
      <c r="G135" s="215" t="s">
        <v>89</v>
      </c>
      <c r="H135" s="215" t="s">
        <v>89</v>
      </c>
      <c r="I135" s="215" t="s">
        <v>95</v>
      </c>
      <c r="J135" s="250">
        <v>81615759</v>
      </c>
      <c r="K135" s="215" t="s">
        <v>512</v>
      </c>
      <c r="L135" s="215"/>
      <c r="M135" s="215"/>
      <c r="N135" s="215"/>
    </row>
    <row r="136" spans="3:14" s="220" customFormat="1">
      <c r="C136" s="215" t="s">
        <v>371</v>
      </c>
      <c r="D136" s="215" t="s">
        <v>311</v>
      </c>
      <c r="E136" s="215" t="s">
        <v>519</v>
      </c>
      <c r="F136" s="215" t="s">
        <v>89</v>
      </c>
      <c r="G136" s="215" t="s">
        <v>89</v>
      </c>
      <c r="H136" s="215" t="s">
        <v>89</v>
      </c>
      <c r="I136" s="215" t="s">
        <v>95</v>
      </c>
      <c r="J136" s="250">
        <v>6619082</v>
      </c>
      <c r="K136" s="215" t="s">
        <v>512</v>
      </c>
      <c r="L136" s="215"/>
      <c r="M136" s="215"/>
      <c r="N136" s="215"/>
    </row>
    <row r="137" spans="3:14" s="220" customFormat="1">
      <c r="C137" s="215" t="s">
        <v>371</v>
      </c>
      <c r="D137" s="215" t="s">
        <v>311</v>
      </c>
      <c r="E137" s="215" t="s">
        <v>520</v>
      </c>
      <c r="F137" s="215" t="s">
        <v>89</v>
      </c>
      <c r="G137" s="215" t="s">
        <v>89</v>
      </c>
      <c r="H137" s="215" t="s">
        <v>89</v>
      </c>
      <c r="I137" s="215" t="s">
        <v>95</v>
      </c>
      <c r="J137" s="250">
        <v>4673557</v>
      </c>
      <c r="K137" s="215" t="s">
        <v>512</v>
      </c>
      <c r="L137" s="215"/>
      <c r="M137" s="215"/>
      <c r="N137" s="215"/>
    </row>
    <row r="138" spans="3:14" s="220" customFormat="1">
      <c r="C138" s="215" t="s">
        <v>371</v>
      </c>
      <c r="D138" s="215" t="s">
        <v>317</v>
      </c>
      <c r="E138" s="215" t="s">
        <v>518</v>
      </c>
      <c r="F138" s="215" t="s">
        <v>89</v>
      </c>
      <c r="G138" s="215" t="s">
        <v>89</v>
      </c>
      <c r="H138" s="215" t="s">
        <v>89</v>
      </c>
      <c r="I138" s="215" t="s">
        <v>95</v>
      </c>
      <c r="J138" s="250">
        <v>729794</v>
      </c>
      <c r="K138" s="215" t="s">
        <v>512</v>
      </c>
      <c r="L138" s="215"/>
      <c r="M138" s="215"/>
      <c r="N138" s="215"/>
    </row>
    <row r="139" spans="3:14" s="220" customFormat="1">
      <c r="C139" s="215" t="s">
        <v>371</v>
      </c>
      <c r="D139" s="215" t="s">
        <v>315</v>
      </c>
      <c r="E139" s="215" t="s">
        <v>518</v>
      </c>
      <c r="F139" s="215" t="s">
        <v>89</v>
      </c>
      <c r="G139" s="215" t="s">
        <v>89</v>
      </c>
      <c r="H139" s="215" t="s">
        <v>89</v>
      </c>
      <c r="I139" s="215" t="s">
        <v>95</v>
      </c>
      <c r="J139" s="250">
        <v>926673</v>
      </c>
      <c r="K139" s="215" t="s">
        <v>512</v>
      </c>
      <c r="L139" s="215"/>
      <c r="M139" s="215"/>
      <c r="N139" s="215"/>
    </row>
    <row r="140" spans="3:14" s="220" customFormat="1">
      <c r="C140" s="215" t="s">
        <v>371</v>
      </c>
      <c r="D140" s="215" t="s">
        <v>318</v>
      </c>
      <c r="E140" s="215" t="s">
        <v>514</v>
      </c>
      <c r="F140" s="215" t="s">
        <v>89</v>
      </c>
      <c r="G140" s="215" t="s">
        <v>89</v>
      </c>
      <c r="H140" s="215" t="s">
        <v>89</v>
      </c>
      <c r="I140" s="215" t="s">
        <v>95</v>
      </c>
      <c r="J140" s="250">
        <v>63852</v>
      </c>
      <c r="K140" s="215" t="s">
        <v>512</v>
      </c>
      <c r="L140" s="215"/>
      <c r="M140" s="215"/>
      <c r="N140" s="215"/>
    </row>
    <row r="141" spans="3:14" s="220" customFormat="1">
      <c r="C141" s="215" t="s">
        <v>371</v>
      </c>
      <c r="D141" s="215" t="s">
        <v>318</v>
      </c>
      <c r="E141" s="215" t="s">
        <v>514</v>
      </c>
      <c r="F141" s="215" t="s">
        <v>89</v>
      </c>
      <c r="G141" s="215" t="s">
        <v>89</v>
      </c>
      <c r="H141" s="215" t="s">
        <v>89</v>
      </c>
      <c r="I141" s="215" t="s">
        <v>187</v>
      </c>
      <c r="J141" s="250">
        <v>90650</v>
      </c>
      <c r="K141" s="215" t="s">
        <v>512</v>
      </c>
      <c r="L141" s="215"/>
      <c r="M141" s="215"/>
      <c r="N141" s="215"/>
    </row>
    <row r="142" spans="3:14" s="220" customFormat="1">
      <c r="C142" s="215" t="s">
        <v>372</v>
      </c>
      <c r="D142" s="215" t="s">
        <v>311</v>
      </c>
      <c r="E142" s="215" t="s">
        <v>469</v>
      </c>
      <c r="F142" s="215" t="s">
        <v>89</v>
      </c>
      <c r="G142" s="215" t="s">
        <v>89</v>
      </c>
      <c r="H142" s="215" t="s">
        <v>89</v>
      </c>
      <c r="I142" s="215" t="s">
        <v>95</v>
      </c>
      <c r="J142" s="250">
        <v>51263090</v>
      </c>
      <c r="K142" s="215" t="s">
        <v>512</v>
      </c>
      <c r="L142" s="215"/>
      <c r="M142" s="215"/>
      <c r="N142" s="215"/>
    </row>
    <row r="143" spans="3:14" s="220" customFormat="1">
      <c r="C143" s="215" t="s">
        <v>372</v>
      </c>
      <c r="D143" s="215" t="s">
        <v>311</v>
      </c>
      <c r="E143" s="215" t="s">
        <v>519</v>
      </c>
      <c r="F143" s="215" t="s">
        <v>89</v>
      </c>
      <c r="G143" s="215" t="s">
        <v>89</v>
      </c>
      <c r="H143" s="215" t="s">
        <v>89</v>
      </c>
      <c r="I143" s="215" t="s">
        <v>95</v>
      </c>
      <c r="J143" s="250">
        <v>8673809</v>
      </c>
      <c r="K143" s="215" t="s">
        <v>512</v>
      </c>
      <c r="L143" s="215"/>
      <c r="M143" s="215"/>
      <c r="N143" s="215"/>
    </row>
    <row r="144" spans="3:14" s="220" customFormat="1">
      <c r="C144" s="215" t="s">
        <v>372</v>
      </c>
      <c r="D144" s="215" t="s">
        <v>311</v>
      </c>
      <c r="E144" s="215" t="s">
        <v>520</v>
      </c>
      <c r="F144" s="215" t="s">
        <v>89</v>
      </c>
      <c r="G144" s="215" t="s">
        <v>89</v>
      </c>
      <c r="H144" s="215" t="s">
        <v>89</v>
      </c>
      <c r="I144" s="215" t="s">
        <v>95</v>
      </c>
      <c r="J144" s="250">
        <v>5525069</v>
      </c>
      <c r="K144" s="215" t="s">
        <v>512</v>
      </c>
      <c r="L144" s="215"/>
      <c r="M144" s="215"/>
      <c r="N144" s="215"/>
    </row>
    <row r="145" spans="3:14" s="220" customFormat="1">
      <c r="C145" s="215" t="s">
        <v>372</v>
      </c>
      <c r="D145" s="215" t="s">
        <v>317</v>
      </c>
      <c r="E145" s="215" t="s">
        <v>518</v>
      </c>
      <c r="F145" s="215" t="s">
        <v>89</v>
      </c>
      <c r="G145" s="215" t="s">
        <v>89</v>
      </c>
      <c r="H145" s="215" t="s">
        <v>89</v>
      </c>
      <c r="I145" s="215" t="s">
        <v>95</v>
      </c>
      <c r="J145" s="250">
        <v>954119</v>
      </c>
      <c r="K145" s="215" t="s">
        <v>512</v>
      </c>
      <c r="L145" s="215"/>
      <c r="M145" s="215"/>
      <c r="N145" s="215"/>
    </row>
    <row r="146" spans="3:14" s="220" customFormat="1">
      <c r="C146" s="215" t="s">
        <v>372</v>
      </c>
      <c r="D146" s="215" t="s">
        <v>315</v>
      </c>
      <c r="E146" s="215" t="s">
        <v>518</v>
      </c>
      <c r="F146" s="215" t="s">
        <v>89</v>
      </c>
      <c r="G146" s="215" t="s">
        <v>89</v>
      </c>
      <c r="H146" s="215" t="s">
        <v>89</v>
      </c>
      <c r="I146" s="215" t="s">
        <v>95</v>
      </c>
      <c r="J146" s="250">
        <v>1214333</v>
      </c>
      <c r="K146" s="215" t="s">
        <v>512</v>
      </c>
      <c r="L146" s="215"/>
      <c r="M146" s="215"/>
      <c r="N146" s="215"/>
    </row>
    <row r="147" spans="3:14" s="220" customFormat="1">
      <c r="C147" s="215" t="s">
        <v>372</v>
      </c>
      <c r="D147" s="215" t="s">
        <v>318</v>
      </c>
      <c r="E147" s="215" t="s">
        <v>514</v>
      </c>
      <c r="F147" s="215" t="s">
        <v>89</v>
      </c>
      <c r="G147" s="215" t="s">
        <v>89</v>
      </c>
      <c r="H147" s="215" t="s">
        <v>89</v>
      </c>
      <c r="I147" s="215" t="s">
        <v>95</v>
      </c>
      <c r="J147" s="250">
        <v>7989</v>
      </c>
      <c r="K147" s="215" t="s">
        <v>512</v>
      </c>
      <c r="L147" s="215"/>
      <c r="M147" s="215"/>
      <c r="N147" s="215"/>
    </row>
    <row r="148" spans="3:14" s="220" customFormat="1">
      <c r="C148" s="215" t="s">
        <v>372</v>
      </c>
      <c r="D148" s="215" t="s">
        <v>318</v>
      </c>
      <c r="E148" s="215" t="s">
        <v>514</v>
      </c>
      <c r="F148" s="215" t="s">
        <v>89</v>
      </c>
      <c r="G148" s="215" t="s">
        <v>89</v>
      </c>
      <c r="H148" s="215" t="s">
        <v>89</v>
      </c>
      <c r="I148" s="215" t="s">
        <v>187</v>
      </c>
      <c r="J148" s="250">
        <v>63148</v>
      </c>
      <c r="K148" s="215" t="s">
        <v>512</v>
      </c>
      <c r="L148" s="215"/>
      <c r="M148" s="215"/>
      <c r="N148" s="215"/>
    </row>
    <row r="149" spans="3:14" s="220" customFormat="1">
      <c r="C149" s="215" t="s">
        <v>373</v>
      </c>
      <c r="D149" s="215" t="s">
        <v>311</v>
      </c>
      <c r="E149" s="215" t="s">
        <v>469</v>
      </c>
      <c r="F149" s="215" t="s">
        <v>89</v>
      </c>
      <c r="G149" s="215" t="s">
        <v>89</v>
      </c>
      <c r="H149" s="215" t="s">
        <v>89</v>
      </c>
      <c r="I149" s="215" t="s">
        <v>95</v>
      </c>
      <c r="J149" s="250">
        <v>41552282</v>
      </c>
      <c r="K149" s="215" t="s">
        <v>512</v>
      </c>
      <c r="L149" s="215"/>
      <c r="M149" s="215"/>
      <c r="N149" s="215"/>
    </row>
    <row r="150" spans="3:14" s="220" customFormat="1">
      <c r="C150" s="215" t="s">
        <v>373</v>
      </c>
      <c r="D150" s="215" t="s">
        <v>311</v>
      </c>
      <c r="E150" s="215" t="s">
        <v>519</v>
      </c>
      <c r="F150" s="215" t="s">
        <v>89</v>
      </c>
      <c r="G150" s="215" t="s">
        <v>89</v>
      </c>
      <c r="H150" s="215" t="s">
        <v>89</v>
      </c>
      <c r="I150" s="215" t="s">
        <v>95</v>
      </c>
      <c r="J150" s="250">
        <v>3833375</v>
      </c>
      <c r="K150" s="215" t="s">
        <v>512</v>
      </c>
      <c r="L150" s="215"/>
      <c r="M150" s="215"/>
      <c r="N150" s="215"/>
    </row>
    <row r="151" spans="3:14" s="220" customFormat="1">
      <c r="C151" s="215" t="s">
        <v>373</v>
      </c>
      <c r="D151" s="215" t="s">
        <v>311</v>
      </c>
      <c r="E151" s="215" t="s">
        <v>520</v>
      </c>
      <c r="F151" s="215" t="s">
        <v>89</v>
      </c>
      <c r="G151" s="215" t="s">
        <v>89</v>
      </c>
      <c r="H151" s="215" t="s">
        <v>89</v>
      </c>
      <c r="I151" s="215" t="s">
        <v>95</v>
      </c>
      <c r="J151" s="250">
        <v>18525624</v>
      </c>
      <c r="K151" s="215" t="s">
        <v>512</v>
      </c>
      <c r="L151" s="215"/>
      <c r="M151" s="215"/>
      <c r="N151" s="215"/>
    </row>
    <row r="152" spans="3:14" s="220" customFormat="1">
      <c r="C152" s="215" t="s">
        <v>373</v>
      </c>
      <c r="D152" s="215" t="s">
        <v>516</v>
      </c>
      <c r="E152" s="215" t="s">
        <v>517</v>
      </c>
      <c r="F152" s="215" t="s">
        <v>89</v>
      </c>
      <c r="G152" s="215" t="s">
        <v>89</v>
      </c>
      <c r="H152" s="215" t="s">
        <v>89</v>
      </c>
      <c r="I152" s="215" t="s">
        <v>187</v>
      </c>
      <c r="J152" s="250">
        <v>11326809</v>
      </c>
      <c r="K152" s="215" t="s">
        <v>512</v>
      </c>
      <c r="L152" s="215"/>
      <c r="M152" s="215"/>
      <c r="N152" s="215"/>
    </row>
    <row r="153" spans="3:14" s="220" customFormat="1">
      <c r="C153" s="215" t="s">
        <v>373</v>
      </c>
      <c r="D153" s="215" t="s">
        <v>317</v>
      </c>
      <c r="E153" s="215" t="s">
        <v>518</v>
      </c>
      <c r="F153" s="215" t="s">
        <v>89</v>
      </c>
      <c r="G153" s="215" t="s">
        <v>89</v>
      </c>
      <c r="H153" s="215" t="s">
        <v>89</v>
      </c>
      <c r="I153" s="215" t="s">
        <v>95</v>
      </c>
      <c r="J153" s="250">
        <v>1618573</v>
      </c>
      <c r="K153" s="215" t="s">
        <v>512</v>
      </c>
      <c r="L153" s="215"/>
      <c r="M153" s="215"/>
      <c r="N153" s="215"/>
    </row>
    <row r="154" spans="3:14" s="220" customFormat="1">
      <c r="C154" s="215" t="s">
        <v>373</v>
      </c>
      <c r="D154" s="215" t="s">
        <v>315</v>
      </c>
      <c r="E154" s="215" t="s">
        <v>518</v>
      </c>
      <c r="F154" s="215" t="s">
        <v>89</v>
      </c>
      <c r="G154" s="215" t="s">
        <v>89</v>
      </c>
      <c r="H154" s="215" t="s">
        <v>89</v>
      </c>
      <c r="I154" s="215" t="s">
        <v>95</v>
      </c>
      <c r="J154" s="250">
        <v>2060604</v>
      </c>
      <c r="K154" s="215" t="s">
        <v>512</v>
      </c>
      <c r="L154" s="215"/>
      <c r="M154" s="215"/>
      <c r="N154" s="215"/>
    </row>
    <row r="155" spans="3:14" s="220" customFormat="1">
      <c r="C155" s="215" t="s">
        <v>373</v>
      </c>
      <c r="D155" s="215" t="s">
        <v>318</v>
      </c>
      <c r="E155" s="215" t="s">
        <v>514</v>
      </c>
      <c r="F155" s="215" t="s">
        <v>89</v>
      </c>
      <c r="G155" s="215" t="s">
        <v>89</v>
      </c>
      <c r="H155" s="215" t="s">
        <v>89</v>
      </c>
      <c r="I155" s="215" t="s">
        <v>95</v>
      </c>
      <c r="J155" s="250">
        <v>199117</v>
      </c>
      <c r="K155" s="215" t="s">
        <v>512</v>
      </c>
      <c r="L155" s="215"/>
      <c r="M155" s="215"/>
      <c r="N155" s="215"/>
    </row>
    <row r="156" spans="3:14" s="220" customFormat="1">
      <c r="C156" s="215" t="s">
        <v>373</v>
      </c>
      <c r="D156" s="215" t="s">
        <v>318</v>
      </c>
      <c r="E156" s="215" t="s">
        <v>514</v>
      </c>
      <c r="F156" s="215" t="s">
        <v>89</v>
      </c>
      <c r="G156" s="215" t="s">
        <v>89</v>
      </c>
      <c r="H156" s="215" t="s">
        <v>89</v>
      </c>
      <c r="I156" s="215" t="s">
        <v>187</v>
      </c>
      <c r="J156" s="250">
        <v>248320</v>
      </c>
      <c r="K156" s="215" t="s">
        <v>512</v>
      </c>
      <c r="L156" s="215"/>
      <c r="M156" s="215"/>
      <c r="N156" s="215"/>
    </row>
    <row r="157" spans="3:14" s="220" customFormat="1">
      <c r="C157" s="215" t="s">
        <v>375</v>
      </c>
      <c r="D157" s="215" t="s">
        <v>311</v>
      </c>
      <c r="E157" s="215" t="s">
        <v>469</v>
      </c>
      <c r="F157" s="215" t="s">
        <v>89</v>
      </c>
      <c r="G157" s="215" t="s">
        <v>89</v>
      </c>
      <c r="H157" s="215" t="s">
        <v>89</v>
      </c>
      <c r="I157" s="215" t="s">
        <v>95</v>
      </c>
      <c r="J157" s="250">
        <v>90108315</v>
      </c>
      <c r="K157" s="215" t="s">
        <v>512</v>
      </c>
      <c r="L157" s="215"/>
      <c r="M157" s="215"/>
      <c r="N157" s="215"/>
    </row>
    <row r="158" spans="3:14" s="220" customFormat="1">
      <c r="C158" s="215" t="s">
        <v>375</v>
      </c>
      <c r="D158" s="215" t="s">
        <v>311</v>
      </c>
      <c r="E158" s="215" t="s">
        <v>521</v>
      </c>
      <c r="F158" s="215" t="s">
        <v>89</v>
      </c>
      <c r="G158" s="215" t="s">
        <v>89</v>
      </c>
      <c r="H158" s="215" t="s">
        <v>89</v>
      </c>
      <c r="I158" s="215" t="s">
        <v>95</v>
      </c>
      <c r="J158" s="250">
        <v>87759092</v>
      </c>
      <c r="K158" s="215" t="s">
        <v>512</v>
      </c>
      <c r="L158" s="215"/>
      <c r="M158" s="215"/>
      <c r="N158" s="215"/>
    </row>
    <row r="159" spans="3:14" s="220" customFormat="1">
      <c r="C159" s="215" t="s">
        <v>375</v>
      </c>
      <c r="D159" s="215" t="s">
        <v>516</v>
      </c>
      <c r="E159" s="215" t="s">
        <v>517</v>
      </c>
      <c r="F159" s="215" t="s">
        <v>89</v>
      </c>
      <c r="G159" s="215" t="s">
        <v>89</v>
      </c>
      <c r="H159" s="215" t="s">
        <v>89</v>
      </c>
      <c r="I159" s="215" t="s">
        <v>187</v>
      </c>
      <c r="J159" s="250">
        <v>18814453</v>
      </c>
      <c r="K159" s="215" t="s">
        <v>512</v>
      </c>
      <c r="L159" s="215"/>
      <c r="M159" s="215"/>
      <c r="N159" s="215"/>
    </row>
    <row r="160" spans="3:14" s="220" customFormat="1">
      <c r="C160" s="215" t="s">
        <v>375</v>
      </c>
      <c r="D160" s="215" t="s">
        <v>317</v>
      </c>
      <c r="E160" s="215" t="s">
        <v>518</v>
      </c>
      <c r="F160" s="215" t="s">
        <v>89</v>
      </c>
      <c r="G160" s="215" t="s">
        <v>89</v>
      </c>
      <c r="H160" s="215" t="s">
        <v>89</v>
      </c>
      <c r="I160" s="215" t="s">
        <v>95</v>
      </c>
      <c r="J160" s="250">
        <v>4076232</v>
      </c>
      <c r="K160" s="215" t="s">
        <v>512</v>
      </c>
      <c r="L160" s="215"/>
      <c r="M160" s="215"/>
      <c r="N160" s="215"/>
    </row>
    <row r="161" spans="3:14" s="220" customFormat="1">
      <c r="C161" s="215" t="s">
        <v>375</v>
      </c>
      <c r="D161" s="215" t="s">
        <v>315</v>
      </c>
      <c r="E161" s="215" t="s">
        <v>518</v>
      </c>
      <c r="F161" s="215" t="s">
        <v>89</v>
      </c>
      <c r="G161" s="215" t="s">
        <v>89</v>
      </c>
      <c r="H161" s="215" t="s">
        <v>89</v>
      </c>
      <c r="I161" s="215" t="s">
        <v>95</v>
      </c>
      <c r="J161" s="250">
        <v>5277964</v>
      </c>
      <c r="K161" s="215" t="s">
        <v>512</v>
      </c>
      <c r="L161" s="215"/>
      <c r="M161" s="215"/>
      <c r="N161" s="215"/>
    </row>
    <row r="162" spans="3:14" s="220" customFormat="1">
      <c r="C162" s="215" t="s">
        <v>375</v>
      </c>
      <c r="D162" s="215" t="s">
        <v>318</v>
      </c>
      <c r="E162" s="215" t="s">
        <v>514</v>
      </c>
      <c r="F162" s="215" t="s">
        <v>89</v>
      </c>
      <c r="G162" s="215" t="s">
        <v>89</v>
      </c>
      <c r="H162" s="215" t="s">
        <v>89</v>
      </c>
      <c r="I162" s="215" t="s">
        <v>95</v>
      </c>
      <c r="J162" s="250">
        <v>205155</v>
      </c>
      <c r="K162" s="215" t="s">
        <v>512</v>
      </c>
      <c r="L162" s="215"/>
      <c r="M162" s="215"/>
      <c r="N162" s="215"/>
    </row>
    <row r="163" spans="3:14" s="220" customFormat="1">
      <c r="C163" s="215" t="s">
        <v>375</v>
      </c>
      <c r="D163" s="215" t="s">
        <v>318</v>
      </c>
      <c r="E163" s="215" t="s">
        <v>514</v>
      </c>
      <c r="F163" s="215" t="s">
        <v>89</v>
      </c>
      <c r="G163" s="215" t="s">
        <v>89</v>
      </c>
      <c r="H163" s="215" t="s">
        <v>89</v>
      </c>
      <c r="I163" s="215" t="s">
        <v>187</v>
      </c>
      <c r="J163" s="250">
        <v>52123</v>
      </c>
      <c r="K163" s="215" t="s">
        <v>512</v>
      </c>
      <c r="L163" s="215"/>
      <c r="M163" s="215"/>
      <c r="N163" s="215"/>
    </row>
    <row r="164" spans="3:14" s="220" customFormat="1">
      <c r="C164" s="215" t="s">
        <v>377</v>
      </c>
      <c r="D164" s="215" t="s">
        <v>311</v>
      </c>
      <c r="E164" s="215" t="s">
        <v>469</v>
      </c>
      <c r="F164" s="215" t="s">
        <v>89</v>
      </c>
      <c r="G164" s="215" t="s">
        <v>89</v>
      </c>
      <c r="H164" s="215" t="s">
        <v>89</v>
      </c>
      <c r="I164" s="215" t="s">
        <v>95</v>
      </c>
      <c r="J164" s="250">
        <v>22816241</v>
      </c>
      <c r="K164" s="215" t="s">
        <v>512</v>
      </c>
      <c r="L164" s="215"/>
      <c r="M164" s="215"/>
      <c r="N164" s="215"/>
    </row>
    <row r="165" spans="3:14" s="220" customFormat="1">
      <c r="C165" s="215" t="s">
        <v>377</v>
      </c>
      <c r="D165" s="215" t="s">
        <v>311</v>
      </c>
      <c r="E165" s="215" t="s">
        <v>519</v>
      </c>
      <c r="F165" s="215" t="s">
        <v>89</v>
      </c>
      <c r="G165" s="215" t="s">
        <v>89</v>
      </c>
      <c r="H165" s="215" t="s">
        <v>89</v>
      </c>
      <c r="I165" s="215" t="s">
        <v>95</v>
      </c>
      <c r="J165" s="250">
        <v>4175899</v>
      </c>
      <c r="K165" s="215" t="s">
        <v>512</v>
      </c>
      <c r="L165" s="215"/>
      <c r="M165" s="215"/>
      <c r="N165" s="215"/>
    </row>
    <row r="166" spans="3:14" s="220" customFormat="1">
      <c r="C166" s="215" t="s">
        <v>377</v>
      </c>
      <c r="D166" s="215" t="s">
        <v>311</v>
      </c>
      <c r="E166" s="215" t="s">
        <v>520</v>
      </c>
      <c r="F166" s="215" t="s">
        <v>89</v>
      </c>
      <c r="G166" s="215" t="s">
        <v>89</v>
      </c>
      <c r="H166" s="215" t="s">
        <v>89</v>
      </c>
      <c r="I166" s="215" t="s">
        <v>95</v>
      </c>
      <c r="J166" s="250">
        <v>3889423</v>
      </c>
      <c r="K166" s="215" t="s">
        <v>512</v>
      </c>
      <c r="L166" s="215"/>
      <c r="M166" s="215"/>
      <c r="N166" s="215"/>
    </row>
    <row r="167" spans="3:14" s="220" customFormat="1">
      <c r="C167" s="215" t="s">
        <v>377</v>
      </c>
      <c r="D167" s="215" t="s">
        <v>317</v>
      </c>
      <c r="E167" s="215" t="s">
        <v>518</v>
      </c>
      <c r="F167" s="215" t="s">
        <v>89</v>
      </c>
      <c r="G167" s="215" t="s">
        <v>89</v>
      </c>
      <c r="H167" s="215" t="s">
        <v>89</v>
      </c>
      <c r="I167" s="215" t="s">
        <v>95</v>
      </c>
      <c r="J167" s="250">
        <v>252978</v>
      </c>
      <c r="K167" s="215" t="s">
        <v>512</v>
      </c>
      <c r="L167" s="215"/>
      <c r="M167" s="215"/>
      <c r="N167" s="215"/>
    </row>
    <row r="168" spans="3:14" s="220" customFormat="1">
      <c r="C168" s="215" t="s">
        <v>377</v>
      </c>
      <c r="D168" s="215" t="s">
        <v>315</v>
      </c>
      <c r="E168" s="215" t="s">
        <v>518</v>
      </c>
      <c r="F168" s="215" t="s">
        <v>89</v>
      </c>
      <c r="G168" s="215" t="s">
        <v>89</v>
      </c>
      <c r="H168" s="215" t="s">
        <v>89</v>
      </c>
      <c r="I168" s="215" t="s">
        <v>95</v>
      </c>
      <c r="J168" s="250">
        <v>321973</v>
      </c>
      <c r="K168" s="215" t="s">
        <v>512</v>
      </c>
      <c r="L168" s="215"/>
      <c r="M168" s="215"/>
      <c r="N168" s="215"/>
    </row>
    <row r="169" spans="3:14" s="220" customFormat="1">
      <c r="C169" s="215" t="s">
        <v>377</v>
      </c>
      <c r="D169" s="215" t="s">
        <v>318</v>
      </c>
      <c r="E169" s="215" t="s">
        <v>514</v>
      </c>
      <c r="F169" s="215" t="s">
        <v>89</v>
      </c>
      <c r="G169" s="215" t="s">
        <v>89</v>
      </c>
      <c r="H169" s="215" t="s">
        <v>89</v>
      </c>
      <c r="I169" s="215" t="s">
        <v>95</v>
      </c>
      <c r="J169" s="250">
        <v>7117</v>
      </c>
      <c r="K169" s="215" t="s">
        <v>512</v>
      </c>
      <c r="L169" s="215"/>
      <c r="M169" s="215"/>
      <c r="N169" s="215"/>
    </row>
    <row r="170" spans="3:14" s="220" customFormat="1">
      <c r="C170" s="215" t="s">
        <v>377</v>
      </c>
      <c r="D170" s="215" t="s">
        <v>318</v>
      </c>
      <c r="E170" s="215" t="s">
        <v>514</v>
      </c>
      <c r="F170" s="215" t="s">
        <v>89</v>
      </c>
      <c r="G170" s="215" t="s">
        <v>89</v>
      </c>
      <c r="H170" s="215" t="s">
        <v>89</v>
      </c>
      <c r="I170" s="215" t="s">
        <v>187</v>
      </c>
      <c r="J170" s="250">
        <v>0</v>
      </c>
      <c r="K170" s="215" t="s">
        <v>512</v>
      </c>
      <c r="L170" s="215"/>
      <c r="M170" s="215"/>
      <c r="N170" s="215"/>
    </row>
    <row r="171" spans="3:14" s="220" customFormat="1">
      <c r="C171" s="215" t="s">
        <v>379</v>
      </c>
      <c r="D171" s="215" t="s">
        <v>311</v>
      </c>
      <c r="E171" s="215" t="s">
        <v>469</v>
      </c>
      <c r="F171" s="215" t="s">
        <v>89</v>
      </c>
      <c r="G171" s="215" t="s">
        <v>89</v>
      </c>
      <c r="H171" s="215" t="s">
        <v>89</v>
      </c>
      <c r="I171" s="215" t="s">
        <v>95</v>
      </c>
      <c r="J171" s="250">
        <v>0</v>
      </c>
      <c r="K171" s="215" t="s">
        <v>512</v>
      </c>
      <c r="L171" s="215"/>
      <c r="M171" s="215"/>
      <c r="N171" s="215"/>
    </row>
    <row r="172" spans="3:14" s="220" customFormat="1">
      <c r="C172" s="215" t="s">
        <v>379</v>
      </c>
      <c r="D172" s="215" t="s">
        <v>311</v>
      </c>
      <c r="E172" s="215" t="s">
        <v>519</v>
      </c>
      <c r="F172" s="215" t="s">
        <v>89</v>
      </c>
      <c r="G172" s="215" t="s">
        <v>89</v>
      </c>
      <c r="H172" s="215" t="s">
        <v>89</v>
      </c>
      <c r="I172" s="215" t="s">
        <v>95</v>
      </c>
      <c r="J172" s="250">
        <v>3179486</v>
      </c>
      <c r="K172" s="215" t="s">
        <v>512</v>
      </c>
      <c r="L172" s="215"/>
      <c r="M172" s="215"/>
      <c r="N172" s="215"/>
    </row>
    <row r="173" spans="3:14" s="220" customFormat="1">
      <c r="C173" s="215" t="s">
        <v>379</v>
      </c>
      <c r="D173" s="215" t="s">
        <v>311</v>
      </c>
      <c r="E173" s="215" t="s">
        <v>520</v>
      </c>
      <c r="F173" s="215" t="s">
        <v>89</v>
      </c>
      <c r="G173" s="215" t="s">
        <v>89</v>
      </c>
      <c r="H173" s="215" t="s">
        <v>89</v>
      </c>
      <c r="I173" s="215" t="s">
        <v>95</v>
      </c>
      <c r="J173" s="250">
        <v>52506</v>
      </c>
      <c r="K173" s="215" t="s">
        <v>512</v>
      </c>
      <c r="L173" s="215"/>
      <c r="M173" s="215"/>
      <c r="N173" s="215"/>
    </row>
    <row r="174" spans="3:14" s="220" customFormat="1">
      <c r="C174" s="215" t="s">
        <v>379</v>
      </c>
      <c r="D174" s="215" t="s">
        <v>317</v>
      </c>
      <c r="E174" s="215" t="s">
        <v>518</v>
      </c>
      <c r="F174" s="215" t="s">
        <v>89</v>
      </c>
      <c r="G174" s="215" t="s">
        <v>89</v>
      </c>
      <c r="H174" s="215" t="s">
        <v>89</v>
      </c>
      <c r="I174" s="215" t="s">
        <v>95</v>
      </c>
      <c r="J174" s="250">
        <v>349743</v>
      </c>
      <c r="K174" s="215" t="s">
        <v>512</v>
      </c>
      <c r="L174" s="215"/>
      <c r="M174" s="215"/>
      <c r="N174" s="215"/>
    </row>
    <row r="175" spans="3:14" s="220" customFormat="1">
      <c r="C175" s="215" t="s">
        <v>379</v>
      </c>
      <c r="D175" s="215" t="s">
        <v>315</v>
      </c>
      <c r="E175" s="215" t="s">
        <v>518</v>
      </c>
      <c r="F175" s="215" t="s">
        <v>89</v>
      </c>
      <c r="G175" s="215" t="s">
        <v>89</v>
      </c>
      <c r="H175" s="215" t="s">
        <v>89</v>
      </c>
      <c r="I175" s="215" t="s">
        <v>95</v>
      </c>
      <c r="J175" s="250">
        <v>445128</v>
      </c>
      <c r="K175" s="215" t="s">
        <v>512</v>
      </c>
      <c r="L175" s="215"/>
      <c r="M175" s="215"/>
      <c r="N175" s="215"/>
    </row>
    <row r="176" spans="3:14" s="220" customFormat="1">
      <c r="C176" s="215" t="s">
        <v>379</v>
      </c>
      <c r="D176" s="215" t="s">
        <v>318</v>
      </c>
      <c r="E176" s="215" t="s">
        <v>514</v>
      </c>
      <c r="F176" s="215" t="s">
        <v>89</v>
      </c>
      <c r="G176" s="215" t="s">
        <v>89</v>
      </c>
      <c r="H176" s="215" t="s">
        <v>89</v>
      </c>
      <c r="I176" s="215" t="s">
        <v>95</v>
      </c>
      <c r="J176" s="250">
        <v>53909</v>
      </c>
      <c r="K176" s="215" t="s">
        <v>512</v>
      </c>
      <c r="L176" s="215"/>
      <c r="M176" s="215"/>
      <c r="N176" s="215"/>
    </row>
    <row r="177" spans="3:14" s="220" customFormat="1">
      <c r="C177" s="215" t="s">
        <v>379</v>
      </c>
      <c r="D177" s="215" t="s">
        <v>318</v>
      </c>
      <c r="E177" s="215" t="s">
        <v>514</v>
      </c>
      <c r="F177" s="215" t="s">
        <v>89</v>
      </c>
      <c r="G177" s="215" t="s">
        <v>89</v>
      </c>
      <c r="H177" s="215" t="s">
        <v>89</v>
      </c>
      <c r="I177" s="215" t="s">
        <v>187</v>
      </c>
      <c r="J177" s="250">
        <v>93713</v>
      </c>
      <c r="K177" s="215" t="s">
        <v>512</v>
      </c>
      <c r="L177" s="215"/>
      <c r="M177" s="215"/>
      <c r="N177" s="215"/>
    </row>
    <row r="178" spans="3:14" s="220" customFormat="1">
      <c r="C178" s="215" t="s">
        <v>380</v>
      </c>
      <c r="D178" s="215" t="s">
        <v>311</v>
      </c>
      <c r="E178" s="215" t="s">
        <v>469</v>
      </c>
      <c r="F178" s="215" t="s">
        <v>89</v>
      </c>
      <c r="G178" s="215" t="s">
        <v>89</v>
      </c>
      <c r="H178" s="215" t="s">
        <v>89</v>
      </c>
      <c r="I178" s="215" t="s">
        <v>95</v>
      </c>
      <c r="J178" s="250">
        <v>173770950</v>
      </c>
      <c r="K178" s="215" t="s">
        <v>512</v>
      </c>
      <c r="L178" s="215"/>
      <c r="M178" s="215"/>
      <c r="N178" s="215"/>
    </row>
    <row r="179" spans="3:14" s="220" customFormat="1">
      <c r="C179" s="215" t="s">
        <v>380</v>
      </c>
      <c r="D179" s="215" t="s">
        <v>311</v>
      </c>
      <c r="E179" s="215" t="s">
        <v>521</v>
      </c>
      <c r="F179" s="215" t="s">
        <v>89</v>
      </c>
      <c r="G179" s="215" t="s">
        <v>89</v>
      </c>
      <c r="H179" s="215" t="s">
        <v>89</v>
      </c>
      <c r="I179" s="215" t="s">
        <v>95</v>
      </c>
      <c r="J179" s="250">
        <v>152776973</v>
      </c>
      <c r="K179" s="215" t="s">
        <v>512</v>
      </c>
      <c r="L179" s="215"/>
      <c r="M179" s="215"/>
      <c r="N179" s="215"/>
    </row>
    <row r="180" spans="3:14" s="220" customFormat="1">
      <c r="C180" s="215" t="s">
        <v>380</v>
      </c>
      <c r="D180" s="215" t="s">
        <v>516</v>
      </c>
      <c r="E180" s="215" t="s">
        <v>517</v>
      </c>
      <c r="F180" s="215" t="s">
        <v>89</v>
      </c>
      <c r="G180" s="215" t="s">
        <v>89</v>
      </c>
      <c r="H180" s="215" t="s">
        <v>89</v>
      </c>
      <c r="I180" s="215" t="s">
        <v>187</v>
      </c>
      <c r="J180" s="250">
        <v>75794317</v>
      </c>
      <c r="K180" s="215" t="s">
        <v>512</v>
      </c>
      <c r="L180" s="215"/>
      <c r="M180" s="215"/>
      <c r="N180" s="215"/>
    </row>
    <row r="181" spans="3:14" s="220" customFormat="1">
      <c r="C181" s="215" t="s">
        <v>380</v>
      </c>
      <c r="D181" s="215" t="s">
        <v>317</v>
      </c>
      <c r="E181" s="215" t="s">
        <v>518</v>
      </c>
      <c r="F181" s="215" t="s">
        <v>89</v>
      </c>
      <c r="G181" s="215" t="s">
        <v>89</v>
      </c>
      <c r="H181" s="215" t="s">
        <v>89</v>
      </c>
      <c r="I181" s="215" t="s">
        <v>95</v>
      </c>
      <c r="J181" s="250">
        <v>9510483</v>
      </c>
      <c r="K181" s="215" t="s">
        <v>512</v>
      </c>
      <c r="L181" s="215"/>
      <c r="M181" s="215"/>
      <c r="N181" s="215"/>
    </row>
    <row r="182" spans="3:14" s="220" customFormat="1">
      <c r="C182" s="215" t="s">
        <v>380</v>
      </c>
      <c r="D182" s="215" t="s">
        <v>315</v>
      </c>
      <c r="E182" s="215" t="s">
        <v>518</v>
      </c>
      <c r="F182" s="215" t="s">
        <v>89</v>
      </c>
      <c r="G182" s="215" t="s">
        <v>89</v>
      </c>
      <c r="H182" s="215" t="s">
        <v>89</v>
      </c>
      <c r="I182" s="215" t="s">
        <v>95</v>
      </c>
      <c r="J182" s="250">
        <v>12104251</v>
      </c>
      <c r="K182" s="215" t="s">
        <v>512</v>
      </c>
      <c r="L182" s="215"/>
      <c r="M182" s="215"/>
      <c r="N182" s="215"/>
    </row>
    <row r="183" spans="3:14" s="220" customFormat="1">
      <c r="C183" s="215" t="s">
        <v>380</v>
      </c>
      <c r="D183" s="215" t="s">
        <v>318</v>
      </c>
      <c r="E183" s="215" t="s">
        <v>514</v>
      </c>
      <c r="F183" s="215" t="s">
        <v>89</v>
      </c>
      <c r="G183" s="215" t="s">
        <v>89</v>
      </c>
      <c r="H183" s="215" t="s">
        <v>89</v>
      </c>
      <c r="I183" s="215" t="s">
        <v>95</v>
      </c>
      <c r="J183" s="250">
        <v>270415</v>
      </c>
      <c r="K183" s="215" t="s">
        <v>512</v>
      </c>
      <c r="L183" s="215"/>
      <c r="M183" s="215"/>
      <c r="N183" s="215"/>
    </row>
    <row r="184" spans="3:14" s="220" customFormat="1">
      <c r="C184" s="215" t="s">
        <v>380</v>
      </c>
      <c r="D184" s="215" t="s">
        <v>318</v>
      </c>
      <c r="E184" s="215" t="s">
        <v>514</v>
      </c>
      <c r="F184" s="215" t="s">
        <v>89</v>
      </c>
      <c r="G184" s="215" t="s">
        <v>89</v>
      </c>
      <c r="H184" s="215" t="s">
        <v>89</v>
      </c>
      <c r="I184" s="215" t="s">
        <v>187</v>
      </c>
      <c r="J184" s="250">
        <v>102986</v>
      </c>
      <c r="K184" s="215" t="s">
        <v>512</v>
      </c>
      <c r="L184" s="215"/>
      <c r="M184" s="215"/>
      <c r="N184" s="215"/>
    </row>
    <row r="185" spans="3:14" s="220" customFormat="1">
      <c r="C185" s="215" t="s">
        <v>382</v>
      </c>
      <c r="D185" s="215" t="s">
        <v>311</v>
      </c>
      <c r="E185" s="215" t="s">
        <v>469</v>
      </c>
      <c r="F185" s="215" t="s">
        <v>89</v>
      </c>
      <c r="G185" s="215" t="s">
        <v>89</v>
      </c>
      <c r="H185" s="215" t="s">
        <v>89</v>
      </c>
      <c r="I185" s="215" t="s">
        <v>95</v>
      </c>
      <c r="J185" s="250">
        <v>57898481</v>
      </c>
      <c r="K185" s="215" t="s">
        <v>512</v>
      </c>
      <c r="L185" s="215"/>
      <c r="M185" s="215"/>
      <c r="N185" s="215"/>
    </row>
    <row r="186" spans="3:14" s="220" customFormat="1">
      <c r="C186" s="215" t="s">
        <v>382</v>
      </c>
      <c r="D186" s="215" t="s">
        <v>311</v>
      </c>
      <c r="E186" s="215" t="s">
        <v>519</v>
      </c>
      <c r="F186" s="215" t="s">
        <v>89</v>
      </c>
      <c r="G186" s="215" t="s">
        <v>89</v>
      </c>
      <c r="H186" s="215" t="s">
        <v>89</v>
      </c>
      <c r="I186" s="215" t="s">
        <v>95</v>
      </c>
      <c r="J186" s="250">
        <v>4401273</v>
      </c>
      <c r="K186" s="215" t="s">
        <v>512</v>
      </c>
      <c r="L186" s="215"/>
      <c r="M186" s="215"/>
      <c r="N186" s="215"/>
    </row>
    <row r="187" spans="3:14" s="220" customFormat="1">
      <c r="C187" s="215" t="s">
        <v>382</v>
      </c>
      <c r="D187" s="215" t="s">
        <v>311</v>
      </c>
      <c r="E187" s="215" t="s">
        <v>520</v>
      </c>
      <c r="F187" s="215" t="s">
        <v>89</v>
      </c>
      <c r="G187" s="215" t="s">
        <v>89</v>
      </c>
      <c r="H187" s="215" t="s">
        <v>89</v>
      </c>
      <c r="I187" s="215" t="s">
        <v>95</v>
      </c>
      <c r="J187" s="250">
        <v>2308804</v>
      </c>
      <c r="K187" s="215" t="s">
        <v>512</v>
      </c>
      <c r="L187" s="215"/>
      <c r="M187" s="215"/>
      <c r="N187" s="215"/>
    </row>
    <row r="188" spans="3:14" s="220" customFormat="1">
      <c r="C188" s="215" t="s">
        <v>382</v>
      </c>
      <c r="D188" s="215" t="s">
        <v>311</v>
      </c>
      <c r="E188" s="215" t="s">
        <v>521</v>
      </c>
      <c r="F188" s="215" t="s">
        <v>89</v>
      </c>
      <c r="G188" s="215" t="s">
        <v>89</v>
      </c>
      <c r="H188" s="215" t="s">
        <v>89</v>
      </c>
      <c r="I188" s="215" t="s">
        <v>95</v>
      </c>
      <c r="J188" s="250">
        <v>27583069</v>
      </c>
      <c r="K188" s="215" t="s">
        <v>512</v>
      </c>
      <c r="L188" s="215"/>
      <c r="M188" s="215"/>
      <c r="N188" s="215"/>
    </row>
    <row r="189" spans="3:14" s="220" customFormat="1">
      <c r="C189" s="215" t="s">
        <v>382</v>
      </c>
      <c r="D189" s="215" t="s">
        <v>317</v>
      </c>
      <c r="E189" s="215" t="s">
        <v>518</v>
      </c>
      <c r="F189" s="215" t="s">
        <v>89</v>
      </c>
      <c r="G189" s="215" t="s">
        <v>89</v>
      </c>
      <c r="H189" s="215" t="s">
        <v>89</v>
      </c>
      <c r="I189" s="215" t="s">
        <v>95</v>
      </c>
      <c r="J189" s="250">
        <v>2479274</v>
      </c>
      <c r="K189" s="215" t="s">
        <v>512</v>
      </c>
      <c r="L189" s="215"/>
      <c r="M189" s="215"/>
      <c r="N189" s="215"/>
    </row>
    <row r="190" spans="3:14" s="220" customFormat="1">
      <c r="C190" s="215" t="s">
        <v>382</v>
      </c>
      <c r="D190" s="215" t="s">
        <v>315</v>
      </c>
      <c r="E190" s="215" t="s">
        <v>518</v>
      </c>
      <c r="F190" s="215" t="s">
        <v>89</v>
      </c>
      <c r="G190" s="215" t="s">
        <v>89</v>
      </c>
      <c r="H190" s="215" t="s">
        <v>89</v>
      </c>
      <c r="I190" s="215" t="s">
        <v>95</v>
      </c>
      <c r="J190" s="250">
        <v>3154556</v>
      </c>
      <c r="K190" s="215" t="s">
        <v>512</v>
      </c>
      <c r="L190" s="215"/>
      <c r="M190" s="215"/>
      <c r="N190" s="215"/>
    </row>
    <row r="191" spans="3:14" s="220" customFormat="1">
      <c r="C191" s="215" t="s">
        <v>382</v>
      </c>
      <c r="D191" s="215" t="s">
        <v>318</v>
      </c>
      <c r="E191" s="215" t="s">
        <v>514</v>
      </c>
      <c r="F191" s="215" t="s">
        <v>89</v>
      </c>
      <c r="G191" s="215" t="s">
        <v>89</v>
      </c>
      <c r="H191" s="215" t="s">
        <v>89</v>
      </c>
      <c r="I191" s="215" t="s">
        <v>95</v>
      </c>
      <c r="J191" s="250">
        <v>262073</v>
      </c>
      <c r="K191" s="215" t="s">
        <v>512</v>
      </c>
      <c r="L191" s="215"/>
      <c r="M191" s="215"/>
      <c r="N191" s="215"/>
    </row>
    <row r="192" spans="3:14" s="220" customFormat="1">
      <c r="C192" s="215" t="s">
        <v>382</v>
      </c>
      <c r="D192" s="215" t="s">
        <v>318</v>
      </c>
      <c r="E192" s="215" t="s">
        <v>514</v>
      </c>
      <c r="F192" s="215" t="s">
        <v>89</v>
      </c>
      <c r="G192" s="215" t="s">
        <v>89</v>
      </c>
      <c r="H192" s="215" t="s">
        <v>89</v>
      </c>
      <c r="I192" s="215" t="s">
        <v>187</v>
      </c>
      <c r="J192" s="250">
        <v>119265</v>
      </c>
      <c r="K192" s="215" t="s">
        <v>512</v>
      </c>
      <c r="L192" s="215"/>
      <c r="M192" s="215"/>
      <c r="N192" s="215"/>
    </row>
    <row r="193" spans="3:14" s="220" customFormat="1">
      <c r="C193" s="215" t="s">
        <v>384</v>
      </c>
      <c r="D193" s="215" t="s">
        <v>311</v>
      </c>
      <c r="E193" s="215" t="s">
        <v>469</v>
      </c>
      <c r="F193" s="215" t="s">
        <v>89</v>
      </c>
      <c r="G193" s="215" t="s">
        <v>89</v>
      </c>
      <c r="H193" s="215" t="s">
        <v>89</v>
      </c>
      <c r="I193" s="215" t="s">
        <v>95</v>
      </c>
      <c r="J193" s="250">
        <v>140979947</v>
      </c>
      <c r="K193" s="215" t="s">
        <v>512</v>
      </c>
      <c r="L193" s="215"/>
      <c r="M193" s="215"/>
      <c r="N193" s="215"/>
    </row>
    <row r="194" spans="3:14" s="220" customFormat="1">
      <c r="C194" s="215" t="s">
        <v>384</v>
      </c>
      <c r="D194" s="215" t="s">
        <v>311</v>
      </c>
      <c r="E194" s="215" t="s">
        <v>519</v>
      </c>
      <c r="F194" s="215" t="s">
        <v>89</v>
      </c>
      <c r="G194" s="215" t="s">
        <v>89</v>
      </c>
      <c r="H194" s="215" t="s">
        <v>89</v>
      </c>
      <c r="I194" s="215" t="s">
        <v>95</v>
      </c>
      <c r="J194" s="250">
        <v>27162680</v>
      </c>
      <c r="K194" s="215" t="s">
        <v>512</v>
      </c>
      <c r="L194" s="215"/>
      <c r="M194" s="215"/>
      <c r="N194" s="215"/>
    </row>
    <row r="195" spans="3:14" s="220" customFormat="1">
      <c r="C195" s="215" t="s">
        <v>384</v>
      </c>
      <c r="D195" s="215" t="s">
        <v>311</v>
      </c>
      <c r="E195" s="215" t="s">
        <v>520</v>
      </c>
      <c r="F195" s="215" t="s">
        <v>89</v>
      </c>
      <c r="G195" s="215" t="s">
        <v>89</v>
      </c>
      <c r="H195" s="215" t="s">
        <v>89</v>
      </c>
      <c r="I195" s="215" t="s">
        <v>95</v>
      </c>
      <c r="J195" s="250">
        <v>25764744</v>
      </c>
      <c r="K195" s="215" t="s">
        <v>512</v>
      </c>
      <c r="L195" s="215"/>
      <c r="M195" s="215"/>
      <c r="N195" s="215"/>
    </row>
    <row r="196" spans="3:14" s="220" customFormat="1">
      <c r="C196" s="215" t="s">
        <v>384</v>
      </c>
      <c r="D196" s="215" t="s">
        <v>317</v>
      </c>
      <c r="E196" s="215" t="s">
        <v>518</v>
      </c>
      <c r="F196" s="215" t="s">
        <v>89</v>
      </c>
      <c r="G196" s="215" t="s">
        <v>89</v>
      </c>
      <c r="H196" s="215" t="s">
        <v>89</v>
      </c>
      <c r="I196" s="215" t="s">
        <v>95</v>
      </c>
      <c r="J196" s="250">
        <v>1777004</v>
      </c>
      <c r="K196" s="215" t="s">
        <v>512</v>
      </c>
      <c r="L196" s="215"/>
      <c r="M196" s="215"/>
      <c r="N196" s="215"/>
    </row>
    <row r="197" spans="3:14" s="220" customFormat="1">
      <c r="C197" s="215" t="s">
        <v>384</v>
      </c>
      <c r="D197" s="215" t="s">
        <v>315</v>
      </c>
      <c r="E197" s="215" t="s">
        <v>518</v>
      </c>
      <c r="F197" s="215" t="s">
        <v>89</v>
      </c>
      <c r="G197" s="215" t="s">
        <v>89</v>
      </c>
      <c r="H197" s="215" t="s">
        <v>89</v>
      </c>
      <c r="I197" s="215" t="s">
        <v>95</v>
      </c>
      <c r="J197" s="250">
        <v>2261641</v>
      </c>
      <c r="K197" s="215" t="s">
        <v>512</v>
      </c>
      <c r="L197" s="215"/>
      <c r="M197" s="215"/>
      <c r="N197" s="215"/>
    </row>
    <row r="198" spans="3:14" s="220" customFormat="1">
      <c r="C198" s="215" t="s">
        <v>384</v>
      </c>
      <c r="D198" s="215" t="s">
        <v>318</v>
      </c>
      <c r="E198" s="215" t="s">
        <v>514</v>
      </c>
      <c r="F198" s="215" t="s">
        <v>89</v>
      </c>
      <c r="G198" s="215" t="s">
        <v>89</v>
      </c>
      <c r="H198" s="215" t="s">
        <v>89</v>
      </c>
      <c r="I198" s="215" t="s">
        <v>95</v>
      </c>
      <c r="J198" s="250">
        <v>65211</v>
      </c>
      <c r="K198" s="215" t="s">
        <v>512</v>
      </c>
      <c r="L198" s="215"/>
      <c r="M198" s="215"/>
      <c r="N198" s="215"/>
    </row>
    <row r="199" spans="3:14" s="220" customFormat="1">
      <c r="C199" s="215" t="s">
        <v>384</v>
      </c>
      <c r="D199" s="215" t="s">
        <v>318</v>
      </c>
      <c r="E199" s="215" t="s">
        <v>514</v>
      </c>
      <c r="F199" s="215" t="s">
        <v>89</v>
      </c>
      <c r="G199" s="215" t="s">
        <v>89</v>
      </c>
      <c r="H199" s="215" t="s">
        <v>89</v>
      </c>
      <c r="I199" s="215" t="s">
        <v>187</v>
      </c>
      <c r="J199" s="250">
        <v>515631</v>
      </c>
      <c r="K199" s="215" t="s">
        <v>512</v>
      </c>
      <c r="L199" s="215"/>
      <c r="M199" s="215"/>
      <c r="N199" s="215"/>
    </row>
    <row r="200" spans="3:14" s="220" customFormat="1">
      <c r="C200" s="215" t="s">
        <v>386</v>
      </c>
      <c r="D200" s="215" t="s">
        <v>311</v>
      </c>
      <c r="E200" s="215" t="s">
        <v>469</v>
      </c>
      <c r="F200" s="215" t="s">
        <v>89</v>
      </c>
      <c r="G200" s="215" t="s">
        <v>89</v>
      </c>
      <c r="H200" s="215" t="s">
        <v>89</v>
      </c>
      <c r="I200" s="215" t="s">
        <v>95</v>
      </c>
      <c r="J200" s="250">
        <v>1228700</v>
      </c>
      <c r="K200" s="215" t="s">
        <v>512</v>
      </c>
      <c r="L200" s="215"/>
      <c r="M200" s="215"/>
      <c r="N200" s="215"/>
    </row>
    <row r="201" spans="3:14" s="220" customFormat="1">
      <c r="C201" s="215" t="s">
        <v>386</v>
      </c>
      <c r="D201" s="215" t="s">
        <v>311</v>
      </c>
      <c r="E201" s="215" t="s">
        <v>519</v>
      </c>
      <c r="F201" s="215" t="s">
        <v>89</v>
      </c>
      <c r="G201" s="215" t="s">
        <v>89</v>
      </c>
      <c r="H201" s="215" t="s">
        <v>89</v>
      </c>
      <c r="I201" s="215" t="s">
        <v>95</v>
      </c>
      <c r="J201" s="250">
        <v>2957644</v>
      </c>
      <c r="K201" s="215" t="s">
        <v>512</v>
      </c>
      <c r="L201" s="215"/>
      <c r="M201" s="215"/>
      <c r="N201" s="215"/>
    </row>
    <row r="202" spans="3:14" s="220" customFormat="1">
      <c r="C202" s="215" t="s">
        <v>386</v>
      </c>
      <c r="D202" s="215" t="s">
        <v>311</v>
      </c>
      <c r="E202" s="215" t="s">
        <v>520</v>
      </c>
      <c r="F202" s="215" t="s">
        <v>89</v>
      </c>
      <c r="G202" s="215" t="s">
        <v>89</v>
      </c>
      <c r="H202" s="215" t="s">
        <v>89</v>
      </c>
      <c r="I202" s="215" t="s">
        <v>95</v>
      </c>
      <c r="J202" s="250">
        <v>381863</v>
      </c>
      <c r="K202" s="215" t="s">
        <v>512</v>
      </c>
      <c r="L202" s="215"/>
      <c r="M202" s="215"/>
      <c r="N202" s="215"/>
    </row>
    <row r="203" spans="3:14" s="220" customFormat="1">
      <c r="C203" s="215" t="s">
        <v>386</v>
      </c>
      <c r="D203" s="215" t="s">
        <v>317</v>
      </c>
      <c r="E203" s="215" t="s">
        <v>518</v>
      </c>
      <c r="F203" s="215" t="s">
        <v>89</v>
      </c>
      <c r="G203" s="215" t="s">
        <v>89</v>
      </c>
      <c r="H203" s="215" t="s">
        <v>89</v>
      </c>
      <c r="I203" s="215" t="s">
        <v>95</v>
      </c>
      <c r="J203" s="250">
        <v>334519</v>
      </c>
      <c r="K203" s="215" t="s">
        <v>512</v>
      </c>
      <c r="L203" s="215"/>
      <c r="M203" s="215"/>
      <c r="N203" s="215"/>
    </row>
    <row r="204" spans="3:14" s="220" customFormat="1">
      <c r="C204" s="215" t="s">
        <v>386</v>
      </c>
      <c r="D204" s="215" t="s">
        <v>315</v>
      </c>
      <c r="E204" s="215" t="s">
        <v>518</v>
      </c>
      <c r="F204" s="215" t="s">
        <v>89</v>
      </c>
      <c r="G204" s="215" t="s">
        <v>89</v>
      </c>
      <c r="H204" s="215" t="s">
        <v>89</v>
      </c>
      <c r="I204" s="215" t="s">
        <v>95</v>
      </c>
      <c r="J204" s="250">
        <v>428038</v>
      </c>
      <c r="K204" s="215" t="s">
        <v>512</v>
      </c>
      <c r="L204" s="215"/>
      <c r="M204" s="215"/>
      <c r="N204" s="215"/>
    </row>
    <row r="205" spans="3:14" s="220" customFormat="1">
      <c r="C205" s="215" t="s">
        <v>386</v>
      </c>
      <c r="D205" s="215" t="s">
        <v>318</v>
      </c>
      <c r="E205" s="215" t="s">
        <v>514</v>
      </c>
      <c r="F205" s="215" t="s">
        <v>89</v>
      </c>
      <c r="G205" s="215" t="s">
        <v>89</v>
      </c>
      <c r="H205" s="215" t="s">
        <v>89</v>
      </c>
      <c r="I205" s="215" t="s">
        <v>95</v>
      </c>
      <c r="J205" s="250">
        <v>11786</v>
      </c>
      <c r="K205" s="215" t="s">
        <v>512</v>
      </c>
      <c r="L205" s="215"/>
      <c r="M205" s="215"/>
      <c r="N205" s="215"/>
    </row>
    <row r="206" spans="3:14" s="220" customFormat="1">
      <c r="C206" s="215" t="s">
        <v>386</v>
      </c>
      <c r="D206" s="215" t="s">
        <v>318</v>
      </c>
      <c r="E206" s="215" t="s">
        <v>514</v>
      </c>
      <c r="F206" s="215" t="s">
        <v>89</v>
      </c>
      <c r="G206" s="215" t="s">
        <v>89</v>
      </c>
      <c r="H206" s="215" t="s">
        <v>89</v>
      </c>
      <c r="I206" s="215" t="s">
        <v>187</v>
      </c>
      <c r="J206" s="250">
        <v>106298</v>
      </c>
      <c r="K206" s="215" t="s">
        <v>512</v>
      </c>
      <c r="L206" s="215"/>
      <c r="M206" s="215"/>
      <c r="N206" s="215"/>
    </row>
    <row r="207" spans="3:14" s="220" customFormat="1">
      <c r="C207" s="215" t="s">
        <v>387</v>
      </c>
      <c r="D207" s="215" t="s">
        <v>311</v>
      </c>
      <c r="E207" s="215" t="s">
        <v>469</v>
      </c>
      <c r="F207" s="215" t="s">
        <v>89</v>
      </c>
      <c r="G207" s="215" t="s">
        <v>89</v>
      </c>
      <c r="H207" s="215" t="s">
        <v>89</v>
      </c>
      <c r="I207" s="215" t="s">
        <v>95</v>
      </c>
      <c r="J207" s="250">
        <v>40042080</v>
      </c>
      <c r="K207" s="215" t="s">
        <v>512</v>
      </c>
      <c r="L207" s="215"/>
      <c r="M207" s="215"/>
      <c r="N207" s="215"/>
    </row>
    <row r="208" spans="3:14" s="220" customFormat="1">
      <c r="C208" s="215" t="s">
        <v>387</v>
      </c>
      <c r="D208" s="215" t="s">
        <v>311</v>
      </c>
      <c r="E208" s="215" t="s">
        <v>519</v>
      </c>
      <c r="F208" s="215" t="s">
        <v>89</v>
      </c>
      <c r="G208" s="215" t="s">
        <v>89</v>
      </c>
      <c r="H208" s="215" t="s">
        <v>89</v>
      </c>
      <c r="I208" s="215" t="s">
        <v>95</v>
      </c>
      <c r="J208" s="250">
        <v>6180563</v>
      </c>
      <c r="K208" s="215" t="s">
        <v>512</v>
      </c>
      <c r="L208" s="215"/>
      <c r="M208" s="215"/>
      <c r="N208" s="215"/>
    </row>
    <row r="209" spans="3:14" s="220" customFormat="1">
      <c r="C209" s="215" t="s">
        <v>387</v>
      </c>
      <c r="D209" s="215" t="s">
        <v>311</v>
      </c>
      <c r="E209" s="215" t="s">
        <v>520</v>
      </c>
      <c r="F209" s="215" t="s">
        <v>89</v>
      </c>
      <c r="G209" s="215" t="s">
        <v>89</v>
      </c>
      <c r="H209" s="215" t="s">
        <v>89</v>
      </c>
      <c r="I209" s="215" t="s">
        <v>95</v>
      </c>
      <c r="J209" s="250">
        <v>3976553</v>
      </c>
      <c r="K209" s="215" t="s">
        <v>512</v>
      </c>
      <c r="L209" s="215"/>
      <c r="M209" s="215"/>
      <c r="N209" s="215"/>
    </row>
    <row r="210" spans="3:14" s="220" customFormat="1">
      <c r="C210" s="215" t="s">
        <v>387</v>
      </c>
      <c r="D210" s="215" t="s">
        <v>317</v>
      </c>
      <c r="E210" s="215" t="s">
        <v>518</v>
      </c>
      <c r="F210" s="215" t="s">
        <v>89</v>
      </c>
      <c r="G210" s="215" t="s">
        <v>89</v>
      </c>
      <c r="H210" s="215" t="s">
        <v>89</v>
      </c>
      <c r="I210" s="215" t="s">
        <v>95</v>
      </c>
      <c r="J210" s="250">
        <v>699929</v>
      </c>
      <c r="K210" s="215" t="s">
        <v>512</v>
      </c>
      <c r="L210" s="215"/>
      <c r="M210" s="215"/>
      <c r="N210" s="215"/>
    </row>
    <row r="211" spans="3:14" s="220" customFormat="1">
      <c r="C211" s="215" t="s">
        <v>387</v>
      </c>
      <c r="D211" s="215" t="s">
        <v>315</v>
      </c>
      <c r="E211" s="215" t="s">
        <v>518</v>
      </c>
      <c r="F211" s="215" t="s">
        <v>89</v>
      </c>
      <c r="G211" s="215" t="s">
        <v>89</v>
      </c>
      <c r="H211" s="215" t="s">
        <v>89</v>
      </c>
      <c r="I211" s="215" t="s">
        <v>95</v>
      </c>
      <c r="J211" s="250">
        <v>890811</v>
      </c>
      <c r="K211" s="215" t="s">
        <v>512</v>
      </c>
      <c r="L211" s="215"/>
      <c r="M211" s="215"/>
      <c r="N211" s="215"/>
    </row>
    <row r="212" spans="3:14" s="220" customFormat="1">
      <c r="C212" s="215" t="s">
        <v>387</v>
      </c>
      <c r="D212" s="215" t="s">
        <v>318</v>
      </c>
      <c r="E212" s="215" t="s">
        <v>514</v>
      </c>
      <c r="F212" s="215" t="s">
        <v>89</v>
      </c>
      <c r="G212" s="215" t="s">
        <v>89</v>
      </c>
      <c r="H212" s="215" t="s">
        <v>89</v>
      </c>
      <c r="I212" s="215" t="s">
        <v>95</v>
      </c>
      <c r="J212" s="250">
        <v>15231</v>
      </c>
      <c r="K212" s="215" t="s">
        <v>512</v>
      </c>
      <c r="L212" s="215"/>
      <c r="M212" s="215"/>
      <c r="N212" s="215"/>
    </row>
    <row r="213" spans="3:14" s="220" customFormat="1">
      <c r="C213" s="215" t="s">
        <v>387</v>
      </c>
      <c r="D213" s="215" t="s">
        <v>318</v>
      </c>
      <c r="E213" s="215" t="s">
        <v>514</v>
      </c>
      <c r="F213" s="215" t="s">
        <v>89</v>
      </c>
      <c r="G213" s="215" t="s">
        <v>89</v>
      </c>
      <c r="H213" s="215" t="s">
        <v>89</v>
      </c>
      <c r="I213" s="215" t="s">
        <v>187</v>
      </c>
      <c r="J213" s="250">
        <v>25087</v>
      </c>
      <c r="K213" s="215" t="s">
        <v>512</v>
      </c>
      <c r="L213" s="215"/>
      <c r="M213" s="215"/>
      <c r="N213" s="215"/>
    </row>
    <row r="214" spans="3:14" s="220" customFormat="1">
      <c r="C214" s="215" t="s">
        <v>388</v>
      </c>
      <c r="D214" s="215" t="s">
        <v>311</v>
      </c>
      <c r="E214" s="215" t="s">
        <v>469</v>
      </c>
      <c r="F214" s="215" t="s">
        <v>89</v>
      </c>
      <c r="G214" s="215" t="s">
        <v>89</v>
      </c>
      <c r="H214" s="215" t="s">
        <v>89</v>
      </c>
      <c r="I214" s="215" t="s">
        <v>95</v>
      </c>
      <c r="J214" s="250">
        <v>42540552</v>
      </c>
      <c r="K214" s="215" t="s">
        <v>512</v>
      </c>
      <c r="L214" s="215"/>
      <c r="M214" s="215"/>
      <c r="N214" s="215"/>
    </row>
    <row r="215" spans="3:14" s="220" customFormat="1">
      <c r="C215" s="215" t="s">
        <v>388</v>
      </c>
      <c r="D215" s="215" t="s">
        <v>311</v>
      </c>
      <c r="E215" s="215" t="s">
        <v>521</v>
      </c>
      <c r="F215" s="215" t="s">
        <v>89</v>
      </c>
      <c r="G215" s="215" t="s">
        <v>89</v>
      </c>
      <c r="H215" s="215" t="s">
        <v>89</v>
      </c>
      <c r="I215" s="215" t="s">
        <v>95</v>
      </c>
      <c r="J215" s="250">
        <v>45218932</v>
      </c>
      <c r="K215" s="215" t="s">
        <v>512</v>
      </c>
      <c r="L215" s="215"/>
      <c r="M215" s="215"/>
      <c r="N215" s="215"/>
    </row>
    <row r="216" spans="3:14" s="220" customFormat="1">
      <c r="C216" s="215" t="s">
        <v>388</v>
      </c>
      <c r="D216" s="215" t="s">
        <v>315</v>
      </c>
      <c r="E216" s="215" t="s">
        <v>518</v>
      </c>
      <c r="F216" s="215" t="s">
        <v>89</v>
      </c>
      <c r="G216" s="215" t="s">
        <v>89</v>
      </c>
      <c r="H216" s="215" t="s">
        <v>89</v>
      </c>
      <c r="I216" s="215" t="s">
        <v>95</v>
      </c>
      <c r="J216" s="250">
        <v>0</v>
      </c>
      <c r="K216" s="215" t="s">
        <v>512</v>
      </c>
      <c r="L216" s="215"/>
      <c r="M216" s="215"/>
      <c r="N216" s="215"/>
    </row>
    <row r="217" spans="3:14" s="220" customFormat="1">
      <c r="C217" s="215" t="s">
        <v>388</v>
      </c>
      <c r="D217" s="215" t="s">
        <v>318</v>
      </c>
      <c r="E217" s="215" t="s">
        <v>514</v>
      </c>
      <c r="F217" s="215" t="s">
        <v>89</v>
      </c>
      <c r="G217" s="215" t="s">
        <v>89</v>
      </c>
      <c r="H217" s="215" t="s">
        <v>89</v>
      </c>
      <c r="I217" s="215" t="s">
        <v>95</v>
      </c>
      <c r="J217" s="250">
        <v>37309</v>
      </c>
      <c r="K217" s="215" t="s">
        <v>512</v>
      </c>
      <c r="L217" s="215"/>
      <c r="M217" s="215"/>
      <c r="N217" s="215"/>
    </row>
    <row r="218" spans="3:14" s="220" customFormat="1">
      <c r="C218" s="215" t="s">
        <v>388</v>
      </c>
      <c r="D218" s="215" t="s">
        <v>318</v>
      </c>
      <c r="E218" s="215" t="s">
        <v>514</v>
      </c>
      <c r="F218" s="215" t="s">
        <v>89</v>
      </c>
      <c r="G218" s="215" t="s">
        <v>89</v>
      </c>
      <c r="H218" s="215" t="s">
        <v>89</v>
      </c>
      <c r="I218" s="215" t="s">
        <v>187</v>
      </c>
      <c r="J218" s="250">
        <v>1171347</v>
      </c>
      <c r="K218" s="215" t="s">
        <v>512</v>
      </c>
      <c r="L218" s="215"/>
      <c r="M218" s="215"/>
      <c r="N218" s="215"/>
    </row>
    <row r="219" spans="3:14" s="220" customFormat="1">
      <c r="C219" s="15" t="s">
        <v>445</v>
      </c>
      <c r="D219" s="215" t="s">
        <v>319</v>
      </c>
      <c r="E219" s="215" t="s">
        <v>513</v>
      </c>
      <c r="F219" s="215" t="s">
        <v>65</v>
      </c>
      <c r="G219" s="215" t="s">
        <v>65</v>
      </c>
      <c r="H219" s="215" t="s">
        <v>444</v>
      </c>
      <c r="I219" s="215" t="s">
        <v>187</v>
      </c>
      <c r="J219" s="15">
        <v>18469168.550000001</v>
      </c>
      <c r="K219" s="215" t="s">
        <v>512</v>
      </c>
      <c r="L219" s="215"/>
      <c r="M219" s="215"/>
      <c r="N219" s="215"/>
    </row>
    <row r="220" spans="3:14" s="220" customFormat="1">
      <c r="C220" s="215" t="s">
        <v>389</v>
      </c>
      <c r="D220" s="215" t="s">
        <v>311</v>
      </c>
      <c r="E220" s="215" t="s">
        <v>469</v>
      </c>
      <c r="F220" s="215" t="s">
        <v>89</v>
      </c>
      <c r="G220" s="215" t="s">
        <v>89</v>
      </c>
      <c r="H220" s="215" t="s">
        <v>89</v>
      </c>
      <c r="I220" s="215" t="s">
        <v>187</v>
      </c>
      <c r="J220" s="250">
        <v>55898</v>
      </c>
      <c r="K220" s="215" t="s">
        <v>512</v>
      </c>
      <c r="L220" s="215"/>
      <c r="M220" s="215"/>
      <c r="N220" s="215"/>
    </row>
    <row r="221" spans="3:14" s="220" customFormat="1">
      <c r="C221" s="215" t="s">
        <v>389</v>
      </c>
      <c r="D221" s="215" t="s">
        <v>317</v>
      </c>
      <c r="E221" s="215" t="s">
        <v>518</v>
      </c>
      <c r="F221" s="215" t="s">
        <v>89</v>
      </c>
      <c r="G221" s="215" t="s">
        <v>89</v>
      </c>
      <c r="H221" s="215" t="s">
        <v>89</v>
      </c>
      <c r="I221" s="215" t="s">
        <v>95</v>
      </c>
      <c r="J221" s="250">
        <v>36000</v>
      </c>
      <c r="K221" s="215" t="s">
        <v>512</v>
      </c>
      <c r="L221" s="215"/>
      <c r="M221" s="215"/>
      <c r="N221" s="215"/>
    </row>
    <row r="222" spans="3:14" s="220" customFormat="1">
      <c r="C222" s="215" t="s">
        <v>389</v>
      </c>
      <c r="D222" s="215" t="s">
        <v>315</v>
      </c>
      <c r="E222" s="215" t="s">
        <v>518</v>
      </c>
      <c r="F222" s="215" t="s">
        <v>89</v>
      </c>
      <c r="G222" s="215" t="s">
        <v>89</v>
      </c>
      <c r="H222" s="215" t="s">
        <v>89</v>
      </c>
      <c r="I222" s="215" t="s">
        <v>95</v>
      </c>
      <c r="J222" s="250">
        <v>137938</v>
      </c>
      <c r="K222" s="215" t="s">
        <v>512</v>
      </c>
      <c r="L222" s="215"/>
      <c r="M222" s="215"/>
      <c r="N222" s="215"/>
    </row>
    <row r="223" spans="3:14" s="220" customFormat="1">
      <c r="C223" s="215" t="s">
        <v>390</v>
      </c>
      <c r="D223" s="215" t="s">
        <v>311</v>
      </c>
      <c r="E223" s="215" t="s">
        <v>469</v>
      </c>
      <c r="F223" s="215" t="s">
        <v>89</v>
      </c>
      <c r="G223" s="215" t="s">
        <v>89</v>
      </c>
      <c r="H223" s="215" t="s">
        <v>89</v>
      </c>
      <c r="I223" s="215" t="s">
        <v>95</v>
      </c>
      <c r="J223" s="250">
        <v>25798698</v>
      </c>
      <c r="K223" s="215" t="s">
        <v>512</v>
      </c>
      <c r="L223" s="215"/>
      <c r="M223" s="215"/>
      <c r="N223" s="215"/>
    </row>
    <row r="224" spans="3:14" s="220" customFormat="1">
      <c r="C224" s="215" t="s">
        <v>390</v>
      </c>
      <c r="D224" s="215" t="s">
        <v>311</v>
      </c>
      <c r="E224" s="215" t="s">
        <v>519</v>
      </c>
      <c r="F224" s="215" t="s">
        <v>89</v>
      </c>
      <c r="G224" s="215" t="s">
        <v>89</v>
      </c>
      <c r="H224" s="215" t="s">
        <v>89</v>
      </c>
      <c r="I224" s="215" t="s">
        <v>95</v>
      </c>
      <c r="J224" s="250">
        <v>3793737</v>
      </c>
      <c r="K224" s="215" t="s">
        <v>512</v>
      </c>
      <c r="L224" s="215"/>
      <c r="M224" s="215"/>
      <c r="N224" s="215"/>
    </row>
    <row r="225" spans="3:14" s="220" customFormat="1">
      <c r="C225" s="215" t="s">
        <v>390</v>
      </c>
      <c r="D225" s="215" t="s">
        <v>311</v>
      </c>
      <c r="E225" s="215" t="s">
        <v>520</v>
      </c>
      <c r="F225" s="215" t="s">
        <v>89</v>
      </c>
      <c r="G225" s="215" t="s">
        <v>89</v>
      </c>
      <c r="H225" s="215" t="s">
        <v>89</v>
      </c>
      <c r="I225" s="215" t="s">
        <v>95</v>
      </c>
      <c r="J225" s="250">
        <v>2134921</v>
      </c>
      <c r="K225" s="215" t="s">
        <v>512</v>
      </c>
      <c r="L225" s="215"/>
      <c r="M225" s="215"/>
      <c r="N225" s="215"/>
    </row>
    <row r="226" spans="3:14" s="220" customFormat="1">
      <c r="C226" s="215" t="s">
        <v>390</v>
      </c>
      <c r="D226" s="215" t="s">
        <v>317</v>
      </c>
      <c r="E226" s="215" t="s">
        <v>518</v>
      </c>
      <c r="F226" s="215" t="s">
        <v>89</v>
      </c>
      <c r="G226" s="215" t="s">
        <v>89</v>
      </c>
      <c r="H226" s="215" t="s">
        <v>89</v>
      </c>
      <c r="I226" s="215" t="s">
        <v>95</v>
      </c>
      <c r="J226" s="250">
        <v>417311</v>
      </c>
      <c r="K226" s="215" t="s">
        <v>512</v>
      </c>
      <c r="L226" s="215"/>
      <c r="M226" s="215"/>
      <c r="N226" s="215"/>
    </row>
    <row r="227" spans="3:14" s="220" customFormat="1">
      <c r="C227" s="215" t="s">
        <v>390</v>
      </c>
      <c r="D227" s="215" t="s">
        <v>315</v>
      </c>
      <c r="E227" s="215" t="s">
        <v>518</v>
      </c>
      <c r="F227" s="215" t="s">
        <v>89</v>
      </c>
      <c r="G227" s="215" t="s">
        <v>89</v>
      </c>
      <c r="H227" s="215" t="s">
        <v>89</v>
      </c>
      <c r="I227" s="215" t="s">
        <v>95</v>
      </c>
      <c r="J227" s="250">
        <v>531123</v>
      </c>
      <c r="K227" s="215" t="s">
        <v>512</v>
      </c>
      <c r="L227" s="215"/>
      <c r="M227" s="215"/>
      <c r="N227" s="215"/>
    </row>
    <row r="228" spans="3:14" s="220" customFormat="1">
      <c r="C228" s="215" t="s">
        <v>390</v>
      </c>
      <c r="D228" s="215" t="s">
        <v>318</v>
      </c>
      <c r="E228" s="215" t="s">
        <v>514</v>
      </c>
      <c r="F228" s="215" t="s">
        <v>89</v>
      </c>
      <c r="G228" s="215" t="s">
        <v>89</v>
      </c>
      <c r="H228" s="215" t="s">
        <v>89</v>
      </c>
      <c r="I228" s="215" t="s">
        <v>95</v>
      </c>
      <c r="J228" s="250">
        <v>9607</v>
      </c>
      <c r="K228" s="215" t="s">
        <v>512</v>
      </c>
      <c r="L228" s="215"/>
      <c r="M228" s="215"/>
      <c r="N228" s="215"/>
    </row>
    <row r="229" spans="3:14" s="220" customFormat="1">
      <c r="C229" s="215" t="s">
        <v>390</v>
      </c>
      <c r="D229" s="215" t="s">
        <v>318</v>
      </c>
      <c r="E229" s="215" t="s">
        <v>514</v>
      </c>
      <c r="F229" s="215" t="s">
        <v>89</v>
      </c>
      <c r="G229" s="215" t="s">
        <v>89</v>
      </c>
      <c r="H229" s="215" t="s">
        <v>89</v>
      </c>
      <c r="I229" s="215" t="s">
        <v>187</v>
      </c>
      <c r="J229" s="250">
        <v>80864</v>
      </c>
      <c r="K229" s="215" t="s">
        <v>512</v>
      </c>
      <c r="L229" s="215"/>
      <c r="M229" s="215"/>
      <c r="N229" s="215"/>
    </row>
    <row r="230" spans="3:14" s="220" customFormat="1">
      <c r="C230" s="215" t="s">
        <v>391</v>
      </c>
      <c r="D230" s="215" t="s">
        <v>311</v>
      </c>
      <c r="E230" s="215" t="s">
        <v>469</v>
      </c>
      <c r="F230" s="215" t="s">
        <v>89</v>
      </c>
      <c r="G230" s="215" t="s">
        <v>89</v>
      </c>
      <c r="H230" s="215" t="s">
        <v>89</v>
      </c>
      <c r="I230" s="215" t="s">
        <v>95</v>
      </c>
      <c r="J230" s="250">
        <v>314386812</v>
      </c>
      <c r="K230" s="215" t="s">
        <v>512</v>
      </c>
      <c r="L230" s="215"/>
      <c r="M230" s="215"/>
      <c r="N230" s="215"/>
    </row>
    <row r="231" spans="3:14" s="220" customFormat="1">
      <c r="C231" s="215" t="s">
        <v>391</v>
      </c>
      <c r="D231" s="215" t="s">
        <v>317</v>
      </c>
      <c r="E231" s="215" t="s">
        <v>518</v>
      </c>
      <c r="F231" s="215" t="s">
        <v>89</v>
      </c>
      <c r="G231" s="215" t="s">
        <v>89</v>
      </c>
      <c r="H231" s="215" t="s">
        <v>89</v>
      </c>
      <c r="I231" s="215" t="s">
        <v>95</v>
      </c>
      <c r="J231" s="250">
        <v>13561034</v>
      </c>
      <c r="K231" s="215" t="s">
        <v>512</v>
      </c>
      <c r="L231" s="215"/>
      <c r="M231" s="215"/>
      <c r="N231" s="215"/>
    </row>
    <row r="232" spans="3:14" s="220" customFormat="1">
      <c r="C232" s="215" t="s">
        <v>391</v>
      </c>
      <c r="D232" s="215" t="s">
        <v>315</v>
      </c>
      <c r="E232" s="215" t="s">
        <v>518</v>
      </c>
      <c r="F232" s="215" t="s">
        <v>89</v>
      </c>
      <c r="G232" s="215" t="s">
        <v>89</v>
      </c>
      <c r="H232" s="215" t="s">
        <v>89</v>
      </c>
      <c r="I232" s="215" t="s">
        <v>95</v>
      </c>
      <c r="J232" s="250">
        <v>52096491</v>
      </c>
      <c r="K232" s="215" t="s">
        <v>512</v>
      </c>
      <c r="L232" s="215"/>
      <c r="M232" s="215"/>
      <c r="N232" s="215"/>
    </row>
    <row r="233" spans="3:14" s="220" customFormat="1">
      <c r="C233" s="215" t="s">
        <v>394</v>
      </c>
      <c r="D233" s="215" t="s">
        <v>311</v>
      </c>
      <c r="E233" s="215" t="s">
        <v>469</v>
      </c>
      <c r="F233" s="215" t="s">
        <v>89</v>
      </c>
      <c r="G233" s="215" t="s">
        <v>89</v>
      </c>
      <c r="H233" s="215" t="s">
        <v>89</v>
      </c>
      <c r="I233" s="215" t="s">
        <v>95</v>
      </c>
      <c r="J233" s="250">
        <v>2515546</v>
      </c>
      <c r="K233" s="215" t="s">
        <v>512</v>
      </c>
      <c r="L233" s="215"/>
      <c r="M233" s="215"/>
      <c r="N233" s="215"/>
    </row>
    <row r="234" spans="3:14" s="220" customFormat="1">
      <c r="C234" s="215" t="s">
        <v>394</v>
      </c>
      <c r="D234" s="215" t="s">
        <v>317</v>
      </c>
      <c r="E234" s="215" t="s">
        <v>518</v>
      </c>
      <c r="F234" s="215" t="s">
        <v>89</v>
      </c>
      <c r="G234" s="215" t="s">
        <v>89</v>
      </c>
      <c r="H234" s="215" t="s">
        <v>89</v>
      </c>
      <c r="I234" s="215" t="s">
        <v>95</v>
      </c>
      <c r="J234" s="250">
        <v>666720</v>
      </c>
      <c r="K234" s="215" t="s">
        <v>512</v>
      </c>
      <c r="L234" s="215"/>
      <c r="M234" s="215"/>
      <c r="N234" s="215"/>
    </row>
    <row r="235" spans="3:14" s="220" customFormat="1">
      <c r="C235" s="215" t="s">
        <v>394</v>
      </c>
      <c r="D235" s="215" t="s">
        <v>315</v>
      </c>
      <c r="E235" s="215" t="s">
        <v>518</v>
      </c>
      <c r="F235" s="215" t="s">
        <v>89</v>
      </c>
      <c r="G235" s="215" t="s">
        <v>89</v>
      </c>
      <c r="H235" s="215" t="s">
        <v>89</v>
      </c>
      <c r="I235" s="215" t="s">
        <v>95</v>
      </c>
      <c r="J235" s="250">
        <v>2604944</v>
      </c>
      <c r="K235" s="215" t="s">
        <v>512</v>
      </c>
      <c r="L235" s="215"/>
      <c r="M235" s="215"/>
      <c r="N235" s="215"/>
    </row>
    <row r="236" spans="3:14" s="220" customFormat="1">
      <c r="C236" s="215" t="s">
        <v>396</v>
      </c>
      <c r="D236" s="215" t="s">
        <v>311</v>
      </c>
      <c r="E236" s="215" t="s">
        <v>469</v>
      </c>
      <c r="F236" s="215" t="s">
        <v>89</v>
      </c>
      <c r="G236" s="215" t="s">
        <v>89</v>
      </c>
      <c r="H236" s="215" t="s">
        <v>89</v>
      </c>
      <c r="I236" s="215" t="s">
        <v>95</v>
      </c>
      <c r="J236" s="250">
        <v>13401133</v>
      </c>
      <c r="K236" s="215" t="s">
        <v>512</v>
      </c>
      <c r="L236" s="215"/>
      <c r="M236" s="215"/>
      <c r="N236" s="215"/>
    </row>
    <row r="237" spans="3:14" s="220" customFormat="1">
      <c r="C237" s="215" t="s">
        <v>396</v>
      </c>
      <c r="D237" s="215" t="s">
        <v>317</v>
      </c>
      <c r="E237" s="215" t="s">
        <v>518</v>
      </c>
      <c r="F237" s="215" t="s">
        <v>89</v>
      </c>
      <c r="G237" s="215" t="s">
        <v>89</v>
      </c>
      <c r="H237" s="215" t="s">
        <v>89</v>
      </c>
      <c r="I237" s="215" t="s">
        <v>95</v>
      </c>
      <c r="J237" s="250">
        <v>506448</v>
      </c>
      <c r="K237" s="215" t="s">
        <v>512</v>
      </c>
      <c r="L237" s="215"/>
      <c r="M237" s="215"/>
      <c r="N237" s="215"/>
    </row>
    <row r="238" spans="3:14" s="220" customFormat="1">
      <c r="C238" s="215" t="s">
        <v>396</v>
      </c>
      <c r="D238" s="215" t="s">
        <v>315</v>
      </c>
      <c r="E238" s="215" t="s">
        <v>518</v>
      </c>
      <c r="F238" s="215" t="s">
        <v>89</v>
      </c>
      <c r="G238" s="215" t="s">
        <v>89</v>
      </c>
      <c r="H238" s="215" t="s">
        <v>89</v>
      </c>
      <c r="I238" s="215" t="s">
        <v>95</v>
      </c>
      <c r="J238" s="250">
        <v>1980758</v>
      </c>
      <c r="K238" s="215" t="s">
        <v>512</v>
      </c>
      <c r="L238" s="215"/>
      <c r="M238" s="215"/>
      <c r="N238" s="215"/>
    </row>
    <row r="239" spans="3:14" s="220" customFormat="1">
      <c r="C239" s="215" t="s">
        <v>397</v>
      </c>
      <c r="D239" s="215" t="s">
        <v>311</v>
      </c>
      <c r="E239" s="215" t="s">
        <v>469</v>
      </c>
      <c r="F239" s="215" t="s">
        <v>89</v>
      </c>
      <c r="G239" s="215" t="s">
        <v>89</v>
      </c>
      <c r="H239" s="215" t="s">
        <v>89</v>
      </c>
      <c r="I239" s="215" t="s">
        <v>95</v>
      </c>
      <c r="J239" s="250">
        <v>0</v>
      </c>
      <c r="K239" s="215" t="s">
        <v>512</v>
      </c>
      <c r="L239" s="215"/>
      <c r="M239" s="215"/>
      <c r="N239" s="215"/>
    </row>
    <row r="240" spans="3:14" s="220" customFormat="1">
      <c r="C240" s="215" t="s">
        <v>398</v>
      </c>
      <c r="D240" s="215" t="s">
        <v>311</v>
      </c>
      <c r="E240" s="215" t="s">
        <v>469</v>
      </c>
      <c r="F240" s="215" t="s">
        <v>89</v>
      </c>
      <c r="G240" s="215" t="s">
        <v>89</v>
      </c>
      <c r="H240" s="215" t="s">
        <v>89</v>
      </c>
      <c r="I240" s="215" t="s">
        <v>95</v>
      </c>
      <c r="J240" s="250">
        <v>0</v>
      </c>
      <c r="K240" s="215" t="s">
        <v>512</v>
      </c>
      <c r="L240" s="215"/>
      <c r="M240" s="215"/>
      <c r="N240" s="215"/>
    </row>
    <row r="241" spans="3:14" s="220" customFormat="1">
      <c r="C241" s="215" t="s">
        <v>398</v>
      </c>
      <c r="D241" s="215" t="s">
        <v>317</v>
      </c>
      <c r="E241" s="215" t="s">
        <v>518</v>
      </c>
      <c r="F241" s="215" t="s">
        <v>89</v>
      </c>
      <c r="G241" s="215" t="s">
        <v>89</v>
      </c>
      <c r="H241" s="215" t="s">
        <v>89</v>
      </c>
      <c r="I241" s="215" t="s">
        <v>95</v>
      </c>
      <c r="J241" s="250">
        <v>103246</v>
      </c>
      <c r="K241" s="215" t="s">
        <v>512</v>
      </c>
      <c r="L241" s="215"/>
      <c r="M241" s="215"/>
      <c r="N241" s="215"/>
    </row>
    <row r="242" spans="3:14" s="220" customFormat="1">
      <c r="C242" s="215" t="s">
        <v>398</v>
      </c>
      <c r="D242" s="215" t="s">
        <v>315</v>
      </c>
      <c r="E242" s="215" t="s">
        <v>518</v>
      </c>
      <c r="F242" s="215" t="s">
        <v>89</v>
      </c>
      <c r="G242" s="215" t="s">
        <v>89</v>
      </c>
      <c r="H242" s="215" t="s">
        <v>89</v>
      </c>
      <c r="I242" s="215" t="s">
        <v>95</v>
      </c>
      <c r="J242" s="250">
        <v>405320</v>
      </c>
      <c r="K242" s="215" t="s">
        <v>512</v>
      </c>
      <c r="L242" s="215"/>
      <c r="M242" s="215"/>
      <c r="N242" s="215"/>
    </row>
    <row r="243" spans="3:14" s="220" customFormat="1">
      <c r="C243" s="253" t="s">
        <v>398</v>
      </c>
      <c r="D243" s="215" t="s">
        <v>319</v>
      </c>
      <c r="E243" s="215" t="s">
        <v>513</v>
      </c>
      <c r="F243" s="215" t="s">
        <v>65</v>
      </c>
      <c r="G243" s="215" t="s">
        <v>65</v>
      </c>
      <c r="H243" s="215" t="s">
        <v>432</v>
      </c>
      <c r="I243" s="215" t="s">
        <v>187</v>
      </c>
      <c r="J243" s="253">
        <v>27923118.48</v>
      </c>
      <c r="K243" s="215" t="s">
        <v>512</v>
      </c>
      <c r="L243" s="215"/>
      <c r="M243" s="215"/>
      <c r="N243" s="215"/>
    </row>
    <row r="244" spans="3:14" s="220" customFormat="1">
      <c r="C244" s="15" t="s">
        <v>398</v>
      </c>
      <c r="D244" s="215" t="s">
        <v>319</v>
      </c>
      <c r="E244" s="215" t="s">
        <v>513</v>
      </c>
      <c r="F244" s="215" t="s">
        <v>65</v>
      </c>
      <c r="G244" s="215" t="s">
        <v>65</v>
      </c>
      <c r="H244" s="215" t="s">
        <v>433</v>
      </c>
      <c r="I244" s="215" t="s">
        <v>187</v>
      </c>
      <c r="J244" s="15">
        <v>288196368.70999998</v>
      </c>
      <c r="K244" s="215" t="s">
        <v>512</v>
      </c>
      <c r="L244" s="215"/>
      <c r="M244" s="215"/>
      <c r="N244" s="215"/>
    </row>
    <row r="245" spans="3:14" s="220" customFormat="1">
      <c r="C245" s="15" t="s">
        <v>398</v>
      </c>
      <c r="D245" s="215" t="s">
        <v>319</v>
      </c>
      <c r="E245" s="215" t="s">
        <v>513</v>
      </c>
      <c r="F245" s="215" t="s">
        <v>65</v>
      </c>
      <c r="G245" s="215" t="s">
        <v>65</v>
      </c>
      <c r="H245" s="215" t="s">
        <v>437</v>
      </c>
      <c r="I245" s="215" t="s">
        <v>187</v>
      </c>
      <c r="J245" s="15">
        <v>465718564</v>
      </c>
      <c r="K245" s="215" t="s">
        <v>512</v>
      </c>
      <c r="L245" s="215"/>
      <c r="M245" s="215"/>
      <c r="N245" s="215"/>
    </row>
    <row r="246" spans="3:14" s="220" customFormat="1">
      <c r="C246" s="215" t="s">
        <v>399</v>
      </c>
      <c r="D246" s="215" t="s">
        <v>311</v>
      </c>
      <c r="E246" s="215" t="s">
        <v>469</v>
      </c>
      <c r="F246" s="215" t="s">
        <v>89</v>
      </c>
      <c r="G246" s="215" t="s">
        <v>89</v>
      </c>
      <c r="H246" s="215" t="s">
        <v>89</v>
      </c>
      <c r="I246" s="215" t="s">
        <v>95</v>
      </c>
      <c r="J246" s="250">
        <v>1451454</v>
      </c>
      <c r="K246" s="215" t="s">
        <v>512</v>
      </c>
      <c r="L246" s="215"/>
      <c r="M246" s="215"/>
      <c r="N246" s="215"/>
    </row>
    <row r="247" spans="3:14" s="220" customFormat="1">
      <c r="C247" s="215" t="s">
        <v>399</v>
      </c>
      <c r="D247" s="215" t="s">
        <v>317</v>
      </c>
      <c r="E247" s="215" t="s">
        <v>518</v>
      </c>
      <c r="F247" s="215" t="s">
        <v>89</v>
      </c>
      <c r="G247" s="215" t="s">
        <v>89</v>
      </c>
      <c r="H247" s="215" t="s">
        <v>89</v>
      </c>
      <c r="I247" s="215" t="s">
        <v>95</v>
      </c>
      <c r="J247" s="250">
        <v>744186</v>
      </c>
      <c r="K247" s="215" t="s">
        <v>512</v>
      </c>
      <c r="L247" s="215"/>
      <c r="M247" s="215"/>
      <c r="N247" s="215"/>
    </row>
    <row r="248" spans="3:14" s="220" customFormat="1">
      <c r="C248" s="215" t="s">
        <v>399</v>
      </c>
      <c r="D248" s="215" t="s">
        <v>315</v>
      </c>
      <c r="E248" s="215" t="s">
        <v>518</v>
      </c>
      <c r="F248" s="215" t="s">
        <v>89</v>
      </c>
      <c r="G248" s="215" t="s">
        <v>89</v>
      </c>
      <c r="H248" s="215" t="s">
        <v>89</v>
      </c>
      <c r="I248" s="215" t="s">
        <v>95</v>
      </c>
      <c r="J248" s="250">
        <v>2905679</v>
      </c>
      <c r="K248" s="215" t="s">
        <v>512</v>
      </c>
      <c r="L248" s="215"/>
      <c r="M248" s="215"/>
      <c r="N248" s="215"/>
    </row>
    <row r="249" spans="3:14" s="220" customFormat="1">
      <c r="C249" s="253" t="s">
        <v>399</v>
      </c>
      <c r="D249" s="215" t="s">
        <v>319</v>
      </c>
      <c r="E249" s="215" t="s">
        <v>513</v>
      </c>
      <c r="F249" s="215" t="s">
        <v>65</v>
      </c>
      <c r="G249" s="215" t="s">
        <v>65</v>
      </c>
      <c r="H249" s="215" t="s">
        <v>435</v>
      </c>
      <c r="I249" s="215" t="s">
        <v>187</v>
      </c>
      <c r="J249" s="253">
        <v>27742267</v>
      </c>
      <c r="K249" s="215" t="s">
        <v>512</v>
      </c>
      <c r="L249" s="215"/>
      <c r="M249" s="215"/>
      <c r="N249" s="215"/>
    </row>
    <row r="250" spans="3:14" s="220" customFormat="1">
      <c r="C250" s="215" t="s">
        <v>401</v>
      </c>
      <c r="D250" s="215" t="s">
        <v>311</v>
      </c>
      <c r="E250" s="215" t="s">
        <v>469</v>
      </c>
      <c r="F250" s="215" t="s">
        <v>89</v>
      </c>
      <c r="G250" s="215" t="s">
        <v>89</v>
      </c>
      <c r="H250" s="215" t="s">
        <v>89</v>
      </c>
      <c r="I250" s="215" t="s">
        <v>187</v>
      </c>
      <c r="J250" s="250">
        <v>4914086</v>
      </c>
      <c r="K250" s="215" t="s">
        <v>512</v>
      </c>
      <c r="L250" s="215"/>
      <c r="M250" s="215"/>
      <c r="N250" s="215"/>
    </row>
    <row r="251" spans="3:14" s="220" customFormat="1">
      <c r="C251" s="215" t="s">
        <v>401</v>
      </c>
      <c r="D251" s="215" t="s">
        <v>317</v>
      </c>
      <c r="E251" s="215" t="s">
        <v>518</v>
      </c>
      <c r="F251" s="215" t="s">
        <v>89</v>
      </c>
      <c r="G251" s="215" t="s">
        <v>89</v>
      </c>
      <c r="H251" s="215" t="s">
        <v>89</v>
      </c>
      <c r="I251" s="215" t="s">
        <v>95</v>
      </c>
      <c r="J251" s="250">
        <v>7447</v>
      </c>
      <c r="K251" s="215" t="s">
        <v>512</v>
      </c>
      <c r="L251" s="215"/>
      <c r="M251" s="215"/>
      <c r="N251" s="215"/>
    </row>
    <row r="252" spans="3:14" s="220" customFormat="1">
      <c r="C252" s="215" t="s">
        <v>401</v>
      </c>
      <c r="D252" s="215" t="s">
        <v>315</v>
      </c>
      <c r="E252" s="215" t="s">
        <v>518</v>
      </c>
      <c r="F252" s="215" t="s">
        <v>89</v>
      </c>
      <c r="G252" s="215" t="s">
        <v>89</v>
      </c>
      <c r="H252" s="215" t="s">
        <v>89</v>
      </c>
      <c r="I252" s="215" t="s">
        <v>95</v>
      </c>
      <c r="J252" s="250">
        <v>29097</v>
      </c>
      <c r="K252" s="215" t="s">
        <v>512</v>
      </c>
      <c r="L252" s="215"/>
      <c r="M252" s="215"/>
      <c r="N252" s="215"/>
    </row>
    <row r="253" spans="3:14" s="220" customFormat="1">
      <c r="C253" s="15" t="s">
        <v>401</v>
      </c>
      <c r="D253" s="215" t="s">
        <v>319</v>
      </c>
      <c r="E253" s="215" t="s">
        <v>513</v>
      </c>
      <c r="F253" s="215" t="s">
        <v>65</v>
      </c>
      <c r="G253" s="215" t="s">
        <v>65</v>
      </c>
      <c r="H253" s="215" t="s">
        <v>442</v>
      </c>
      <c r="I253" s="215" t="s">
        <v>187</v>
      </c>
      <c r="J253" s="15">
        <v>28364315.219999999</v>
      </c>
      <c r="K253" s="215" t="s">
        <v>512</v>
      </c>
      <c r="L253" s="215"/>
      <c r="M253" s="215"/>
      <c r="N253" s="215"/>
    </row>
    <row r="254" spans="3:14" s="220" customFormat="1">
      <c r="C254" s="215" t="s">
        <v>403</v>
      </c>
      <c r="D254" s="215" t="s">
        <v>311</v>
      </c>
      <c r="E254" s="215" t="s">
        <v>469</v>
      </c>
      <c r="F254" s="215" t="s">
        <v>89</v>
      </c>
      <c r="G254" s="215" t="s">
        <v>89</v>
      </c>
      <c r="H254" s="215" t="s">
        <v>89</v>
      </c>
      <c r="I254" s="215" t="s">
        <v>95</v>
      </c>
      <c r="J254" s="250">
        <v>8063730</v>
      </c>
      <c r="K254" s="215" t="s">
        <v>512</v>
      </c>
      <c r="L254" s="215"/>
      <c r="M254" s="215"/>
      <c r="N254" s="215"/>
    </row>
    <row r="255" spans="3:14" s="220" customFormat="1">
      <c r="C255" s="215" t="s">
        <v>403</v>
      </c>
      <c r="D255" s="215" t="s">
        <v>317</v>
      </c>
      <c r="E255" s="215" t="s">
        <v>518</v>
      </c>
      <c r="F255" s="215" t="s">
        <v>89</v>
      </c>
      <c r="G255" s="215" t="s">
        <v>89</v>
      </c>
      <c r="H255" s="215" t="s">
        <v>89</v>
      </c>
      <c r="I255" s="215" t="s">
        <v>95</v>
      </c>
      <c r="J255" s="250">
        <v>38646</v>
      </c>
      <c r="K255" s="215" t="s">
        <v>512</v>
      </c>
      <c r="L255" s="215"/>
      <c r="M255" s="215"/>
      <c r="N255" s="215"/>
    </row>
    <row r="256" spans="3:14" s="220" customFormat="1">
      <c r="C256" s="215" t="s">
        <v>403</v>
      </c>
      <c r="D256" s="215" t="s">
        <v>315</v>
      </c>
      <c r="E256" s="215" t="s">
        <v>518</v>
      </c>
      <c r="F256" s="215" t="s">
        <v>89</v>
      </c>
      <c r="G256" s="215" t="s">
        <v>89</v>
      </c>
      <c r="H256" s="215" t="s">
        <v>89</v>
      </c>
      <c r="I256" s="215" t="s">
        <v>95</v>
      </c>
      <c r="J256" s="250">
        <v>150333</v>
      </c>
      <c r="K256" s="215" t="s">
        <v>512</v>
      </c>
      <c r="L256" s="215"/>
      <c r="M256" s="215"/>
      <c r="N256" s="215"/>
    </row>
    <row r="257" spans="3:14" s="220" customFormat="1">
      <c r="C257" s="215" t="s">
        <v>404</v>
      </c>
      <c r="D257" s="215" t="s">
        <v>311</v>
      </c>
      <c r="E257" s="215" t="s">
        <v>469</v>
      </c>
      <c r="F257" s="215" t="s">
        <v>89</v>
      </c>
      <c r="G257" s="215" t="s">
        <v>89</v>
      </c>
      <c r="H257" s="215" t="s">
        <v>89</v>
      </c>
      <c r="I257" s="215" t="s">
        <v>95</v>
      </c>
      <c r="J257" s="250">
        <v>0</v>
      </c>
      <c r="K257" s="215" t="s">
        <v>512</v>
      </c>
      <c r="L257" s="215"/>
      <c r="M257" s="215"/>
      <c r="N257" s="215"/>
    </row>
    <row r="258" spans="3:14" s="220" customFormat="1">
      <c r="C258" s="215" t="s">
        <v>404</v>
      </c>
      <c r="D258" s="215" t="s">
        <v>311</v>
      </c>
      <c r="E258" s="215" t="s">
        <v>519</v>
      </c>
      <c r="F258" s="215" t="s">
        <v>89</v>
      </c>
      <c r="G258" s="215" t="s">
        <v>89</v>
      </c>
      <c r="H258" s="215" t="s">
        <v>89</v>
      </c>
      <c r="I258" s="215" t="s">
        <v>95</v>
      </c>
      <c r="J258" s="250">
        <v>3866545</v>
      </c>
      <c r="K258" s="215" t="s">
        <v>512</v>
      </c>
      <c r="L258" s="215"/>
      <c r="M258" s="215"/>
      <c r="N258" s="215"/>
    </row>
    <row r="259" spans="3:14" s="220" customFormat="1">
      <c r="C259" s="215" t="s">
        <v>404</v>
      </c>
      <c r="D259" s="215" t="s">
        <v>311</v>
      </c>
      <c r="E259" s="215" t="s">
        <v>520</v>
      </c>
      <c r="F259" s="215" t="s">
        <v>89</v>
      </c>
      <c r="G259" s="215" t="s">
        <v>89</v>
      </c>
      <c r="H259" s="215" t="s">
        <v>89</v>
      </c>
      <c r="I259" s="215" t="s">
        <v>95</v>
      </c>
      <c r="J259" s="250">
        <v>2002999</v>
      </c>
      <c r="K259" s="215" t="s">
        <v>512</v>
      </c>
      <c r="L259" s="215"/>
      <c r="M259" s="215"/>
      <c r="N259" s="215"/>
    </row>
    <row r="260" spans="3:14" s="220" customFormat="1">
      <c r="C260" s="215" t="s">
        <v>404</v>
      </c>
      <c r="D260" s="215" t="s">
        <v>317</v>
      </c>
      <c r="E260" s="215" t="s">
        <v>518</v>
      </c>
      <c r="F260" s="215" t="s">
        <v>89</v>
      </c>
      <c r="G260" s="215" t="s">
        <v>89</v>
      </c>
      <c r="H260" s="215" t="s">
        <v>89</v>
      </c>
      <c r="I260" s="215" t="s">
        <v>95</v>
      </c>
      <c r="J260" s="250">
        <v>426653</v>
      </c>
      <c r="K260" s="215" t="s">
        <v>512</v>
      </c>
      <c r="L260" s="215"/>
      <c r="M260" s="215"/>
      <c r="N260" s="215"/>
    </row>
    <row r="261" spans="3:14" s="220" customFormat="1">
      <c r="C261" s="215" t="s">
        <v>404</v>
      </c>
      <c r="D261" s="215" t="s">
        <v>315</v>
      </c>
      <c r="E261" s="215" t="s">
        <v>518</v>
      </c>
      <c r="F261" s="215" t="s">
        <v>89</v>
      </c>
      <c r="G261" s="215" t="s">
        <v>89</v>
      </c>
      <c r="H261" s="215" t="s">
        <v>89</v>
      </c>
      <c r="I261" s="215" t="s">
        <v>95</v>
      </c>
      <c r="J261" s="250">
        <v>541317</v>
      </c>
      <c r="K261" s="215" t="s">
        <v>512</v>
      </c>
      <c r="L261" s="215"/>
      <c r="M261" s="215"/>
      <c r="N261" s="215"/>
    </row>
    <row r="262" spans="3:14" s="220" customFormat="1">
      <c r="C262" s="215" t="s">
        <v>404</v>
      </c>
      <c r="D262" s="215" t="s">
        <v>318</v>
      </c>
      <c r="E262" s="215" t="s">
        <v>514</v>
      </c>
      <c r="F262" s="215" t="s">
        <v>89</v>
      </c>
      <c r="G262" s="215" t="s">
        <v>89</v>
      </c>
      <c r="H262" s="215" t="s">
        <v>89</v>
      </c>
      <c r="I262" s="215" t="s">
        <v>95</v>
      </c>
      <c r="J262" s="250">
        <v>20709</v>
      </c>
      <c r="K262" s="215" t="s">
        <v>512</v>
      </c>
      <c r="L262" s="215"/>
      <c r="M262" s="215"/>
      <c r="N262" s="215"/>
    </row>
    <row r="263" spans="3:14" s="220" customFormat="1">
      <c r="C263" s="215" t="s">
        <v>404</v>
      </c>
      <c r="D263" s="215" t="s">
        <v>318</v>
      </c>
      <c r="E263" s="215" t="s">
        <v>514</v>
      </c>
      <c r="F263" s="215" t="s">
        <v>89</v>
      </c>
      <c r="G263" s="215" t="s">
        <v>89</v>
      </c>
      <c r="H263" s="215" t="s">
        <v>89</v>
      </c>
      <c r="I263" s="215" t="s">
        <v>187</v>
      </c>
      <c r="J263" s="250">
        <v>22017</v>
      </c>
      <c r="K263" s="215" t="s">
        <v>512</v>
      </c>
      <c r="L263" s="215"/>
      <c r="M263" s="215"/>
      <c r="N263" s="215"/>
    </row>
    <row r="264" spans="3:14" s="220" customFormat="1">
      <c r="C264" s="215" t="s">
        <v>405</v>
      </c>
      <c r="D264" s="215" t="s">
        <v>311</v>
      </c>
      <c r="E264" s="215" t="s">
        <v>469</v>
      </c>
      <c r="F264" s="215" t="s">
        <v>89</v>
      </c>
      <c r="G264" s="215" t="s">
        <v>89</v>
      </c>
      <c r="H264" s="215" t="s">
        <v>89</v>
      </c>
      <c r="I264" s="215" t="s">
        <v>95</v>
      </c>
      <c r="J264" s="250">
        <v>73264059</v>
      </c>
      <c r="K264" s="215" t="s">
        <v>512</v>
      </c>
      <c r="L264" s="215"/>
      <c r="M264" s="215"/>
      <c r="N264" s="215"/>
    </row>
    <row r="265" spans="3:14" s="220" customFormat="1">
      <c r="C265" s="215" t="s">
        <v>405</v>
      </c>
      <c r="D265" s="215" t="s">
        <v>311</v>
      </c>
      <c r="E265" s="215" t="s">
        <v>519</v>
      </c>
      <c r="F265" s="215" t="s">
        <v>89</v>
      </c>
      <c r="G265" s="215" t="s">
        <v>89</v>
      </c>
      <c r="H265" s="215" t="s">
        <v>89</v>
      </c>
      <c r="I265" s="215" t="s">
        <v>95</v>
      </c>
      <c r="J265" s="250">
        <v>15403217</v>
      </c>
      <c r="K265" s="215" t="s">
        <v>512</v>
      </c>
      <c r="L265" s="215"/>
      <c r="M265" s="215"/>
      <c r="N265" s="215"/>
    </row>
    <row r="266" spans="3:14" s="220" customFormat="1">
      <c r="C266" s="215" t="s">
        <v>405</v>
      </c>
      <c r="D266" s="215" t="s">
        <v>311</v>
      </c>
      <c r="E266" s="215" t="s">
        <v>520</v>
      </c>
      <c r="F266" s="215" t="s">
        <v>89</v>
      </c>
      <c r="G266" s="215" t="s">
        <v>89</v>
      </c>
      <c r="H266" s="215" t="s">
        <v>89</v>
      </c>
      <c r="I266" s="215" t="s">
        <v>95</v>
      </c>
      <c r="J266" s="250">
        <v>13752129</v>
      </c>
      <c r="K266" s="215" t="s">
        <v>512</v>
      </c>
      <c r="L266" s="215"/>
      <c r="M266" s="215"/>
      <c r="N266" s="215"/>
    </row>
    <row r="267" spans="3:14" s="220" customFormat="1">
      <c r="C267" s="215" t="s">
        <v>405</v>
      </c>
      <c r="D267" s="215" t="s">
        <v>317</v>
      </c>
      <c r="E267" s="215" t="s">
        <v>518</v>
      </c>
      <c r="F267" s="215" t="s">
        <v>89</v>
      </c>
      <c r="G267" s="215" t="s">
        <v>89</v>
      </c>
      <c r="H267" s="215" t="s">
        <v>89</v>
      </c>
      <c r="I267" s="215" t="s">
        <v>95</v>
      </c>
      <c r="J267" s="250">
        <v>1747341</v>
      </c>
      <c r="K267" s="215" t="s">
        <v>512</v>
      </c>
      <c r="L267" s="215"/>
      <c r="M267" s="215"/>
      <c r="N267" s="215"/>
    </row>
    <row r="268" spans="3:14" s="220" customFormat="1">
      <c r="C268" s="215" t="s">
        <v>405</v>
      </c>
      <c r="D268" s="215" t="s">
        <v>315</v>
      </c>
      <c r="E268" s="215" t="s">
        <v>518</v>
      </c>
      <c r="F268" s="215" t="s">
        <v>89</v>
      </c>
      <c r="G268" s="215" t="s">
        <v>89</v>
      </c>
      <c r="H268" s="215" t="s">
        <v>89</v>
      </c>
      <c r="I268" s="215" t="s">
        <v>95</v>
      </c>
      <c r="J268" s="250">
        <v>2223889</v>
      </c>
      <c r="K268" s="215" t="s">
        <v>512</v>
      </c>
      <c r="L268" s="215"/>
      <c r="M268" s="215"/>
      <c r="N268" s="215"/>
    </row>
    <row r="269" spans="3:14" s="220" customFormat="1">
      <c r="C269" s="215" t="s">
        <v>405</v>
      </c>
      <c r="D269" s="215" t="s">
        <v>318</v>
      </c>
      <c r="E269" s="215" t="s">
        <v>514</v>
      </c>
      <c r="F269" s="215" t="s">
        <v>89</v>
      </c>
      <c r="G269" s="215" t="s">
        <v>89</v>
      </c>
      <c r="H269" s="215" t="s">
        <v>89</v>
      </c>
      <c r="I269" s="215" t="s">
        <v>95</v>
      </c>
      <c r="J269" s="250">
        <v>174259</v>
      </c>
      <c r="K269" s="215" t="s">
        <v>512</v>
      </c>
      <c r="L269" s="215"/>
      <c r="M269" s="215"/>
      <c r="N269" s="215"/>
    </row>
    <row r="270" spans="3:14" s="220" customFormat="1">
      <c r="C270" s="215" t="s">
        <v>405</v>
      </c>
      <c r="D270" s="215" t="s">
        <v>318</v>
      </c>
      <c r="E270" s="215" t="s">
        <v>514</v>
      </c>
      <c r="F270" s="215" t="s">
        <v>89</v>
      </c>
      <c r="G270" s="215" t="s">
        <v>89</v>
      </c>
      <c r="H270" s="215" t="s">
        <v>89</v>
      </c>
      <c r="I270" s="215" t="s">
        <v>187</v>
      </c>
      <c r="J270" s="250">
        <v>204054</v>
      </c>
      <c r="K270" s="215" t="s">
        <v>512</v>
      </c>
      <c r="L270" s="215"/>
      <c r="M270" s="215"/>
      <c r="N270" s="215"/>
    </row>
    <row r="271" spans="3:14" s="220" customFormat="1">
      <c r="C271" s="215" t="s">
        <v>407</v>
      </c>
      <c r="D271" s="215" t="s">
        <v>311</v>
      </c>
      <c r="E271" s="215" t="s">
        <v>469</v>
      </c>
      <c r="F271" s="215" t="s">
        <v>89</v>
      </c>
      <c r="G271" s="215" t="s">
        <v>89</v>
      </c>
      <c r="H271" s="215" t="s">
        <v>89</v>
      </c>
      <c r="I271" s="215" t="s">
        <v>187</v>
      </c>
      <c r="J271" s="250">
        <v>2503454</v>
      </c>
      <c r="K271" s="215" t="s">
        <v>512</v>
      </c>
      <c r="L271" s="215"/>
      <c r="M271" s="215"/>
      <c r="N271" s="215"/>
    </row>
    <row r="272" spans="3:14" s="220" customFormat="1">
      <c r="C272" s="215" t="s">
        <v>407</v>
      </c>
      <c r="D272" s="215" t="s">
        <v>317</v>
      </c>
      <c r="E272" s="215" t="s">
        <v>518</v>
      </c>
      <c r="F272" s="215" t="s">
        <v>89</v>
      </c>
      <c r="G272" s="215" t="s">
        <v>89</v>
      </c>
      <c r="H272" s="215" t="s">
        <v>89</v>
      </c>
      <c r="I272" s="215" t="s">
        <v>95</v>
      </c>
      <c r="J272" s="250">
        <v>825844</v>
      </c>
      <c r="K272" s="215" t="s">
        <v>512</v>
      </c>
      <c r="L272" s="215"/>
      <c r="M272" s="215"/>
      <c r="N272" s="215"/>
    </row>
    <row r="273" spans="3:14" s="220" customFormat="1">
      <c r="C273" s="215" t="s">
        <v>407</v>
      </c>
      <c r="D273" s="215" t="s">
        <v>315</v>
      </c>
      <c r="E273" s="215" t="s">
        <v>518</v>
      </c>
      <c r="F273" s="215" t="s">
        <v>89</v>
      </c>
      <c r="G273" s="215" t="s">
        <v>89</v>
      </c>
      <c r="H273" s="215" t="s">
        <v>89</v>
      </c>
      <c r="I273" s="215" t="s">
        <v>95</v>
      </c>
      <c r="J273" s="250">
        <v>4978950</v>
      </c>
      <c r="K273" s="215" t="s">
        <v>512</v>
      </c>
      <c r="L273" s="215"/>
      <c r="M273" s="215"/>
      <c r="N273" s="215"/>
    </row>
    <row r="274" spans="3:14" s="220" customFormat="1">
      <c r="C274" s="215" t="s">
        <v>408</v>
      </c>
      <c r="D274" s="215" t="s">
        <v>311</v>
      </c>
      <c r="E274" s="215" t="s">
        <v>469</v>
      </c>
      <c r="F274" s="215" t="s">
        <v>89</v>
      </c>
      <c r="G274" s="215" t="s">
        <v>89</v>
      </c>
      <c r="H274" s="215" t="s">
        <v>89</v>
      </c>
      <c r="I274" s="215" t="s">
        <v>95</v>
      </c>
      <c r="J274" s="250">
        <v>66613990</v>
      </c>
      <c r="K274" s="215" t="s">
        <v>512</v>
      </c>
      <c r="L274" s="215"/>
      <c r="M274" s="215"/>
      <c r="N274" s="215"/>
    </row>
    <row r="275" spans="3:14" s="220" customFormat="1">
      <c r="C275" s="215" t="s">
        <v>408</v>
      </c>
      <c r="D275" s="215" t="s">
        <v>311</v>
      </c>
      <c r="E275" s="215" t="s">
        <v>519</v>
      </c>
      <c r="F275" s="215" t="s">
        <v>89</v>
      </c>
      <c r="G275" s="215" t="s">
        <v>89</v>
      </c>
      <c r="H275" s="215" t="s">
        <v>89</v>
      </c>
      <c r="I275" s="215" t="s">
        <v>95</v>
      </c>
      <c r="J275" s="250">
        <v>116873794</v>
      </c>
      <c r="K275" s="215" t="s">
        <v>512</v>
      </c>
      <c r="L275" s="215"/>
      <c r="M275" s="215"/>
      <c r="N275" s="215"/>
    </row>
    <row r="276" spans="3:14" s="220" customFormat="1">
      <c r="C276" s="215" t="s">
        <v>408</v>
      </c>
      <c r="D276" s="215" t="s">
        <v>311</v>
      </c>
      <c r="E276" s="215" t="s">
        <v>520</v>
      </c>
      <c r="F276" s="215" t="s">
        <v>89</v>
      </c>
      <c r="G276" s="215" t="s">
        <v>89</v>
      </c>
      <c r="H276" s="215" t="s">
        <v>89</v>
      </c>
      <c r="I276" s="215" t="s">
        <v>95</v>
      </c>
      <c r="J276" s="250">
        <v>96860977</v>
      </c>
      <c r="K276" s="215" t="s">
        <v>512</v>
      </c>
      <c r="L276" s="215"/>
      <c r="M276" s="215"/>
      <c r="N276" s="215"/>
    </row>
    <row r="277" spans="3:14" s="220" customFormat="1">
      <c r="C277" s="215" t="s">
        <v>408</v>
      </c>
      <c r="D277" s="215" t="s">
        <v>317</v>
      </c>
      <c r="E277" s="215" t="s">
        <v>518</v>
      </c>
      <c r="F277" s="215" t="s">
        <v>89</v>
      </c>
      <c r="G277" s="215" t="s">
        <v>89</v>
      </c>
      <c r="H277" s="215" t="s">
        <v>89</v>
      </c>
      <c r="I277" s="215" t="s">
        <v>95</v>
      </c>
      <c r="J277" s="250">
        <v>11465761</v>
      </c>
      <c r="K277" s="215" t="s">
        <v>512</v>
      </c>
      <c r="L277" s="215"/>
      <c r="M277" s="215"/>
      <c r="N277" s="215"/>
    </row>
    <row r="278" spans="3:14" s="220" customFormat="1">
      <c r="C278" s="215" t="s">
        <v>408</v>
      </c>
      <c r="D278" s="215" t="s">
        <v>315</v>
      </c>
      <c r="E278" s="215" t="s">
        <v>518</v>
      </c>
      <c r="F278" s="215" t="s">
        <v>89</v>
      </c>
      <c r="G278" s="215" t="s">
        <v>89</v>
      </c>
      <c r="H278" s="215" t="s">
        <v>89</v>
      </c>
      <c r="I278" s="215" t="s">
        <v>95</v>
      </c>
      <c r="J278" s="250">
        <v>14597409</v>
      </c>
      <c r="K278" s="215" t="s">
        <v>512</v>
      </c>
      <c r="L278" s="215"/>
      <c r="M278" s="215"/>
      <c r="N278" s="215"/>
    </row>
    <row r="279" spans="3:14" s="220" customFormat="1">
      <c r="C279" s="215" t="s">
        <v>408</v>
      </c>
      <c r="D279" s="215" t="s">
        <v>318</v>
      </c>
      <c r="E279" s="215" t="s">
        <v>514</v>
      </c>
      <c r="F279" s="215" t="s">
        <v>89</v>
      </c>
      <c r="G279" s="215" t="s">
        <v>89</v>
      </c>
      <c r="H279" s="215" t="s">
        <v>89</v>
      </c>
      <c r="I279" s="215" t="s">
        <v>95</v>
      </c>
      <c r="J279" s="250">
        <v>834939</v>
      </c>
      <c r="K279" s="215" t="s">
        <v>512</v>
      </c>
      <c r="L279" s="215"/>
      <c r="M279" s="215"/>
      <c r="N279" s="215"/>
    </row>
    <row r="280" spans="3:14" s="220" customFormat="1">
      <c r="C280" s="215" t="s">
        <v>408</v>
      </c>
      <c r="D280" s="215" t="s">
        <v>318</v>
      </c>
      <c r="E280" s="215" t="s">
        <v>514</v>
      </c>
      <c r="F280" s="215" t="s">
        <v>89</v>
      </c>
      <c r="G280" s="215" t="s">
        <v>89</v>
      </c>
      <c r="H280" s="215" t="s">
        <v>89</v>
      </c>
      <c r="I280" s="215" t="s">
        <v>187</v>
      </c>
      <c r="J280" s="250">
        <v>206180</v>
      </c>
      <c r="K280" s="215" t="s">
        <v>512</v>
      </c>
      <c r="L280" s="215"/>
      <c r="M280" s="215"/>
      <c r="N280" s="215"/>
    </row>
    <row r="281" spans="3:14" s="220" customFormat="1">
      <c r="C281" s="215" t="s">
        <v>410</v>
      </c>
      <c r="D281" s="215" t="s">
        <v>311</v>
      </c>
      <c r="E281" s="215" t="s">
        <v>469</v>
      </c>
      <c r="F281" s="215" t="s">
        <v>89</v>
      </c>
      <c r="G281" s="215" t="s">
        <v>89</v>
      </c>
      <c r="H281" s="215" t="s">
        <v>89</v>
      </c>
      <c r="I281" s="215" t="s">
        <v>95</v>
      </c>
      <c r="J281" s="250">
        <v>66613990</v>
      </c>
      <c r="K281" s="215" t="s">
        <v>512</v>
      </c>
      <c r="L281" s="215"/>
      <c r="M281" s="215"/>
      <c r="N281" s="215"/>
    </row>
    <row r="282" spans="3:14" s="220" customFormat="1">
      <c r="C282" s="215" t="s">
        <v>410</v>
      </c>
      <c r="D282" s="215" t="s">
        <v>311</v>
      </c>
      <c r="E282" s="215" t="s">
        <v>519</v>
      </c>
      <c r="F282" s="215" t="s">
        <v>89</v>
      </c>
      <c r="G282" s="215" t="s">
        <v>89</v>
      </c>
      <c r="H282" s="215" t="s">
        <v>89</v>
      </c>
      <c r="I282" s="215" t="s">
        <v>95</v>
      </c>
      <c r="J282" s="250">
        <v>8469498</v>
      </c>
      <c r="K282" s="215" t="s">
        <v>512</v>
      </c>
      <c r="L282" s="215"/>
      <c r="M282" s="215"/>
      <c r="N282" s="215"/>
    </row>
    <row r="283" spans="3:14" s="220" customFormat="1">
      <c r="C283" s="215" t="s">
        <v>410</v>
      </c>
      <c r="D283" s="215" t="s">
        <v>311</v>
      </c>
      <c r="E283" s="215" t="s">
        <v>520</v>
      </c>
      <c r="F283" s="215" t="s">
        <v>89</v>
      </c>
      <c r="G283" s="215" t="s">
        <v>89</v>
      </c>
      <c r="H283" s="215" t="s">
        <v>89</v>
      </c>
      <c r="I283" s="215" t="s">
        <v>95</v>
      </c>
      <c r="J283" s="250">
        <v>8194692</v>
      </c>
      <c r="K283" s="215" t="s">
        <v>512</v>
      </c>
      <c r="L283" s="215"/>
      <c r="M283" s="215"/>
      <c r="N283" s="215"/>
    </row>
    <row r="284" spans="3:14" s="220" customFormat="1">
      <c r="C284" s="215" t="s">
        <v>410</v>
      </c>
      <c r="D284" s="215" t="s">
        <v>315</v>
      </c>
      <c r="E284" s="215" t="s">
        <v>518</v>
      </c>
      <c r="F284" s="215" t="s">
        <v>89</v>
      </c>
      <c r="G284" s="215" t="s">
        <v>89</v>
      </c>
      <c r="H284" s="215" t="s">
        <v>89</v>
      </c>
      <c r="I284" s="215" t="s">
        <v>95</v>
      </c>
      <c r="J284" s="250">
        <v>0</v>
      </c>
      <c r="K284" s="215" t="s">
        <v>512</v>
      </c>
      <c r="L284" s="215"/>
      <c r="M284" s="215"/>
      <c r="N284" s="215"/>
    </row>
    <row r="285" spans="3:14" s="220" customFormat="1">
      <c r="C285" s="215" t="s">
        <v>410</v>
      </c>
      <c r="D285" s="215" t="s">
        <v>318</v>
      </c>
      <c r="E285" s="215" t="s">
        <v>514</v>
      </c>
      <c r="F285" s="215" t="s">
        <v>89</v>
      </c>
      <c r="G285" s="215" t="s">
        <v>89</v>
      </c>
      <c r="H285" s="215" t="s">
        <v>89</v>
      </c>
      <c r="I285" s="215" t="s">
        <v>95</v>
      </c>
      <c r="J285" s="250">
        <v>9296</v>
      </c>
      <c r="K285" s="215" t="s">
        <v>512</v>
      </c>
      <c r="L285" s="215"/>
      <c r="M285" s="215"/>
      <c r="N285" s="215"/>
    </row>
    <row r="286" spans="3:14" s="220" customFormat="1">
      <c r="C286" s="215" t="s">
        <v>410</v>
      </c>
      <c r="D286" s="215" t="s">
        <v>318</v>
      </c>
      <c r="E286" s="215" t="s">
        <v>514</v>
      </c>
      <c r="F286" s="215" t="s">
        <v>89</v>
      </c>
      <c r="G286" s="215" t="s">
        <v>89</v>
      </c>
      <c r="H286" s="215" t="s">
        <v>89</v>
      </c>
      <c r="I286" s="215" t="s">
        <v>187</v>
      </c>
      <c r="J286" s="250">
        <v>65042</v>
      </c>
      <c r="K286" s="215" t="s">
        <v>512</v>
      </c>
      <c r="L286" s="215"/>
      <c r="M286" s="215"/>
      <c r="N286" s="215"/>
    </row>
    <row r="287" spans="3:14" s="220" customFormat="1">
      <c r="C287" s="215" t="s">
        <v>412</v>
      </c>
      <c r="D287" s="215" t="s">
        <v>311</v>
      </c>
      <c r="E287" s="215" t="s">
        <v>469</v>
      </c>
      <c r="F287" s="215" t="s">
        <v>89</v>
      </c>
      <c r="G287" s="215" t="s">
        <v>89</v>
      </c>
      <c r="H287" s="215" t="s">
        <v>89</v>
      </c>
      <c r="I287" s="215" t="s">
        <v>95</v>
      </c>
      <c r="J287" s="250">
        <v>20442706</v>
      </c>
      <c r="K287" s="215" t="s">
        <v>512</v>
      </c>
      <c r="L287" s="215"/>
      <c r="M287" s="215"/>
      <c r="N287" s="215"/>
    </row>
    <row r="288" spans="3:14" s="220" customFormat="1">
      <c r="C288" s="215" t="s">
        <v>412</v>
      </c>
      <c r="D288" s="215" t="s">
        <v>311</v>
      </c>
      <c r="E288" s="215" t="s">
        <v>519</v>
      </c>
      <c r="F288" s="215" t="s">
        <v>89</v>
      </c>
      <c r="G288" s="215" t="s">
        <v>89</v>
      </c>
      <c r="H288" s="215" t="s">
        <v>89</v>
      </c>
      <c r="I288" s="215" t="s">
        <v>95</v>
      </c>
      <c r="J288" s="250">
        <v>11161749</v>
      </c>
      <c r="K288" s="215" t="s">
        <v>512</v>
      </c>
      <c r="L288" s="215"/>
      <c r="M288" s="215"/>
      <c r="N288" s="215"/>
    </row>
    <row r="289" spans="3:14" s="220" customFormat="1">
      <c r="C289" s="215" t="s">
        <v>412</v>
      </c>
      <c r="D289" s="215" t="s">
        <v>311</v>
      </c>
      <c r="E289" s="215" t="s">
        <v>520</v>
      </c>
      <c r="F289" s="215" t="s">
        <v>89</v>
      </c>
      <c r="G289" s="215" t="s">
        <v>89</v>
      </c>
      <c r="H289" s="215" t="s">
        <v>89</v>
      </c>
      <c r="I289" s="215" t="s">
        <v>95</v>
      </c>
      <c r="J289" s="250">
        <v>4205117</v>
      </c>
      <c r="K289" s="215" t="s">
        <v>512</v>
      </c>
      <c r="L289" s="215"/>
      <c r="M289" s="215"/>
      <c r="N289" s="215"/>
    </row>
    <row r="290" spans="3:14" s="220" customFormat="1">
      <c r="C290" s="215" t="s">
        <v>412</v>
      </c>
      <c r="D290" s="215" t="s">
        <v>317</v>
      </c>
      <c r="E290" s="215" t="s">
        <v>518</v>
      </c>
      <c r="F290" s="215" t="s">
        <v>89</v>
      </c>
      <c r="G290" s="215" t="s">
        <v>89</v>
      </c>
      <c r="H290" s="215" t="s">
        <v>89</v>
      </c>
      <c r="I290" s="215" t="s">
        <v>95</v>
      </c>
      <c r="J290" s="250">
        <v>1256324</v>
      </c>
      <c r="K290" s="215" t="s">
        <v>512</v>
      </c>
      <c r="L290" s="215"/>
      <c r="M290" s="215"/>
      <c r="N290" s="215"/>
    </row>
    <row r="291" spans="3:14" s="220" customFormat="1">
      <c r="C291" s="215" t="s">
        <v>412</v>
      </c>
      <c r="D291" s="215" t="s">
        <v>315</v>
      </c>
      <c r="E291" s="215" t="s">
        <v>518</v>
      </c>
      <c r="F291" s="215" t="s">
        <v>89</v>
      </c>
      <c r="G291" s="215" t="s">
        <v>89</v>
      </c>
      <c r="H291" s="215" t="s">
        <v>89</v>
      </c>
      <c r="I291" s="215" t="s">
        <v>95</v>
      </c>
      <c r="J291" s="250">
        <v>1565785</v>
      </c>
      <c r="K291" s="215" t="s">
        <v>512</v>
      </c>
      <c r="L291" s="215"/>
      <c r="M291" s="215"/>
      <c r="N291" s="215"/>
    </row>
    <row r="292" spans="3:14" s="220" customFormat="1">
      <c r="C292" s="215" t="s">
        <v>412</v>
      </c>
      <c r="D292" s="215" t="s">
        <v>318</v>
      </c>
      <c r="E292" s="215" t="s">
        <v>514</v>
      </c>
      <c r="F292" s="215" t="s">
        <v>89</v>
      </c>
      <c r="G292" s="215" t="s">
        <v>89</v>
      </c>
      <c r="H292" s="215" t="s">
        <v>89</v>
      </c>
      <c r="I292" s="215" t="s">
        <v>95</v>
      </c>
      <c r="J292" s="250">
        <v>40633</v>
      </c>
      <c r="K292" s="215" t="s">
        <v>512</v>
      </c>
      <c r="L292" s="215"/>
      <c r="M292" s="215"/>
      <c r="N292" s="215"/>
    </row>
    <row r="293" spans="3:14" s="220" customFormat="1">
      <c r="C293" s="215" t="s">
        <v>412</v>
      </c>
      <c r="D293" s="215" t="s">
        <v>318</v>
      </c>
      <c r="E293" s="215" t="s">
        <v>514</v>
      </c>
      <c r="F293" s="215" t="s">
        <v>89</v>
      </c>
      <c r="G293" s="215" t="s">
        <v>89</v>
      </c>
      <c r="H293" s="215" t="s">
        <v>89</v>
      </c>
      <c r="I293" s="215" t="s">
        <v>187</v>
      </c>
      <c r="J293" s="250">
        <v>125353</v>
      </c>
      <c r="K293" s="215" t="s">
        <v>512</v>
      </c>
      <c r="L293" s="215"/>
      <c r="M293" s="215"/>
      <c r="N293" s="215"/>
    </row>
    <row r="294" spans="3:14" s="220" customFormat="1">
      <c r="C294" s="215" t="s">
        <v>414</v>
      </c>
      <c r="D294" s="215" t="s">
        <v>311</v>
      </c>
      <c r="E294" s="215" t="s">
        <v>469</v>
      </c>
      <c r="F294" s="215" t="s">
        <v>89</v>
      </c>
      <c r="G294" s="215" t="s">
        <v>89</v>
      </c>
      <c r="H294" s="215" t="s">
        <v>89</v>
      </c>
      <c r="I294" s="215" t="s">
        <v>95</v>
      </c>
      <c r="J294" s="250">
        <v>436051</v>
      </c>
      <c r="K294" s="215" t="s">
        <v>512</v>
      </c>
      <c r="L294" s="215"/>
      <c r="M294" s="215"/>
      <c r="N294" s="215"/>
    </row>
    <row r="295" spans="3:14" s="220" customFormat="1">
      <c r="C295" s="215" t="s">
        <v>414</v>
      </c>
      <c r="D295" s="215" t="s">
        <v>317</v>
      </c>
      <c r="E295" s="215" t="s">
        <v>518</v>
      </c>
      <c r="F295" s="215" t="s">
        <v>89</v>
      </c>
      <c r="G295" s="215" t="s">
        <v>89</v>
      </c>
      <c r="H295" s="215" t="s">
        <v>89</v>
      </c>
      <c r="I295" s="215" t="s">
        <v>95</v>
      </c>
      <c r="J295" s="250">
        <v>469231</v>
      </c>
      <c r="K295" s="215" t="s">
        <v>512</v>
      </c>
      <c r="L295" s="215"/>
      <c r="M295" s="215"/>
      <c r="N295" s="215"/>
    </row>
    <row r="296" spans="3:14" s="220" customFormat="1">
      <c r="C296" s="215" t="s">
        <v>414</v>
      </c>
      <c r="D296" s="215" t="s">
        <v>315</v>
      </c>
      <c r="E296" s="215" t="s">
        <v>518</v>
      </c>
      <c r="F296" s="215" t="s">
        <v>89</v>
      </c>
      <c r="G296" s="215" t="s">
        <v>89</v>
      </c>
      <c r="H296" s="215" t="s">
        <v>89</v>
      </c>
      <c r="I296" s="215" t="s">
        <v>95</v>
      </c>
      <c r="J296" s="250">
        <v>1849590</v>
      </c>
      <c r="K296" s="215" t="s">
        <v>512</v>
      </c>
      <c r="L296" s="215"/>
      <c r="M296" s="215"/>
      <c r="N296" s="215"/>
    </row>
    <row r="297" spans="3:14" s="220" customFormat="1">
      <c r="C297" s="215" t="s">
        <v>415</v>
      </c>
      <c r="D297" s="215" t="s">
        <v>311</v>
      </c>
      <c r="E297" s="215" t="s">
        <v>469</v>
      </c>
      <c r="F297" s="215" t="s">
        <v>89</v>
      </c>
      <c r="G297" s="215" t="s">
        <v>89</v>
      </c>
      <c r="H297" s="215" t="s">
        <v>89</v>
      </c>
      <c r="I297" s="215" t="s">
        <v>95</v>
      </c>
      <c r="J297" s="250">
        <v>788276135</v>
      </c>
      <c r="K297" s="215" t="s">
        <v>512</v>
      </c>
      <c r="L297" s="215"/>
      <c r="M297" s="215"/>
      <c r="N297" s="215"/>
    </row>
    <row r="298" spans="3:14" s="220" customFormat="1">
      <c r="C298" s="215" t="s">
        <v>415</v>
      </c>
      <c r="D298" s="215" t="s">
        <v>311</v>
      </c>
      <c r="E298" s="215" t="s">
        <v>519</v>
      </c>
      <c r="F298" s="215" t="s">
        <v>89</v>
      </c>
      <c r="G298" s="215" t="s">
        <v>89</v>
      </c>
      <c r="H298" s="215" t="s">
        <v>89</v>
      </c>
      <c r="I298" s="215" t="s">
        <v>95</v>
      </c>
      <c r="J298" s="250">
        <v>108381444</v>
      </c>
      <c r="K298" s="215" t="s">
        <v>512</v>
      </c>
      <c r="L298" s="215"/>
      <c r="M298" s="215"/>
      <c r="N298" s="215"/>
    </row>
    <row r="299" spans="3:14" s="220" customFormat="1">
      <c r="C299" s="215" t="s">
        <v>415</v>
      </c>
      <c r="D299" s="215" t="s">
        <v>311</v>
      </c>
      <c r="E299" s="215" t="s">
        <v>520</v>
      </c>
      <c r="F299" s="215" t="s">
        <v>89</v>
      </c>
      <c r="G299" s="215" t="s">
        <v>89</v>
      </c>
      <c r="H299" s="215" t="s">
        <v>89</v>
      </c>
      <c r="I299" s="215" t="s">
        <v>95</v>
      </c>
      <c r="J299" s="250">
        <v>100947432</v>
      </c>
      <c r="K299" s="215" t="s">
        <v>512</v>
      </c>
      <c r="L299" s="215"/>
      <c r="M299" s="215"/>
      <c r="N299" s="215"/>
    </row>
    <row r="300" spans="3:14" s="220" customFormat="1">
      <c r="C300" s="215" t="s">
        <v>415</v>
      </c>
      <c r="D300" s="215" t="s">
        <v>317</v>
      </c>
      <c r="E300" s="215" t="s">
        <v>518</v>
      </c>
      <c r="F300" s="215" t="s">
        <v>89</v>
      </c>
      <c r="G300" s="215" t="s">
        <v>89</v>
      </c>
      <c r="H300" s="215" t="s">
        <v>89</v>
      </c>
      <c r="I300" s="215" t="s">
        <v>95</v>
      </c>
      <c r="J300" s="250">
        <v>9343784</v>
      </c>
      <c r="K300" s="215" t="s">
        <v>512</v>
      </c>
      <c r="L300" s="215"/>
      <c r="M300" s="215"/>
      <c r="N300" s="215"/>
    </row>
    <row r="301" spans="3:14" s="220" customFormat="1">
      <c r="C301" s="215" t="s">
        <v>415</v>
      </c>
      <c r="D301" s="215" t="s">
        <v>315</v>
      </c>
      <c r="E301" s="215" t="s">
        <v>518</v>
      </c>
      <c r="F301" s="215" t="s">
        <v>89</v>
      </c>
      <c r="G301" s="215" t="s">
        <v>89</v>
      </c>
      <c r="H301" s="215" t="s">
        <v>89</v>
      </c>
      <c r="I301" s="215" t="s">
        <v>95</v>
      </c>
      <c r="J301" s="250">
        <v>11961986</v>
      </c>
      <c r="K301" s="215" t="s">
        <v>512</v>
      </c>
      <c r="L301" s="215"/>
      <c r="M301" s="215"/>
      <c r="N301" s="215"/>
    </row>
    <row r="302" spans="3:14" s="220" customFormat="1">
      <c r="C302" s="215" t="s">
        <v>415</v>
      </c>
      <c r="D302" s="215" t="s">
        <v>318</v>
      </c>
      <c r="E302" s="215" t="s">
        <v>514</v>
      </c>
      <c r="F302" s="215" t="s">
        <v>89</v>
      </c>
      <c r="G302" s="215" t="s">
        <v>89</v>
      </c>
      <c r="H302" s="215" t="s">
        <v>89</v>
      </c>
      <c r="I302" s="215" t="s">
        <v>95</v>
      </c>
      <c r="J302" s="250">
        <v>594836</v>
      </c>
      <c r="K302" s="215" t="s">
        <v>512</v>
      </c>
      <c r="L302" s="215"/>
      <c r="M302" s="215"/>
      <c r="N302" s="215"/>
    </row>
    <row r="303" spans="3:14" s="220" customFormat="1">
      <c r="C303" s="252" t="s">
        <v>415</v>
      </c>
      <c r="D303" s="215" t="s">
        <v>318</v>
      </c>
      <c r="E303" s="215" t="s">
        <v>514</v>
      </c>
      <c r="F303" s="215" t="s">
        <v>89</v>
      </c>
      <c r="G303" s="215" t="s">
        <v>89</v>
      </c>
      <c r="H303" s="215" t="s">
        <v>89</v>
      </c>
      <c r="I303" s="215" t="s">
        <v>187</v>
      </c>
      <c r="J303" s="254">
        <v>431554</v>
      </c>
      <c r="K303" s="215" t="s">
        <v>512</v>
      </c>
      <c r="L303" s="215"/>
      <c r="M303" s="215"/>
      <c r="N303" s="215"/>
    </row>
    <row r="304" spans="3:14" s="220" customFormat="1">
      <c r="C304" s="252" t="s">
        <v>417</v>
      </c>
      <c r="D304" s="215" t="s">
        <v>311</v>
      </c>
      <c r="E304" s="215" t="s">
        <v>469</v>
      </c>
      <c r="F304" s="215" t="s">
        <v>89</v>
      </c>
      <c r="G304" s="215" t="s">
        <v>89</v>
      </c>
      <c r="H304" s="215" t="s">
        <v>89</v>
      </c>
      <c r="I304" s="215" t="s">
        <v>95</v>
      </c>
      <c r="J304" s="254">
        <v>813864</v>
      </c>
      <c r="K304" s="215" t="s">
        <v>512</v>
      </c>
      <c r="L304" s="215"/>
      <c r="M304" s="215"/>
      <c r="N304" s="215"/>
    </row>
    <row r="305" spans="2:34" s="220" customFormat="1">
      <c r="C305" s="252" t="s">
        <v>417</v>
      </c>
      <c r="D305" s="215" t="s">
        <v>317</v>
      </c>
      <c r="E305" s="215" t="s">
        <v>518</v>
      </c>
      <c r="F305" s="215" t="s">
        <v>89</v>
      </c>
      <c r="G305" s="215" t="s">
        <v>89</v>
      </c>
      <c r="H305" s="215" t="s">
        <v>89</v>
      </c>
      <c r="I305" s="215" t="s">
        <v>95</v>
      </c>
      <c r="J305" s="254">
        <v>202579</v>
      </c>
      <c r="K305" s="215" t="s">
        <v>512</v>
      </c>
      <c r="L305" s="215"/>
      <c r="M305" s="215"/>
      <c r="N305" s="215"/>
    </row>
    <row r="306" spans="2:34" s="220" customFormat="1">
      <c r="C306" s="252" t="s">
        <v>417</v>
      </c>
      <c r="D306" s="215" t="s">
        <v>315</v>
      </c>
      <c r="E306" s="215" t="s">
        <v>518</v>
      </c>
      <c r="F306" s="215" t="s">
        <v>89</v>
      </c>
      <c r="G306" s="215" t="s">
        <v>89</v>
      </c>
      <c r="H306" s="215" t="s">
        <v>89</v>
      </c>
      <c r="I306" s="215" t="s">
        <v>95</v>
      </c>
      <c r="J306" s="254">
        <v>791235</v>
      </c>
      <c r="K306" s="215" t="s">
        <v>512</v>
      </c>
      <c r="L306" s="215"/>
      <c r="M306" s="215"/>
      <c r="N306" s="215"/>
    </row>
    <row r="307" spans="2:34" s="220" customFormat="1">
      <c r="C307" s="252" t="s">
        <v>419</v>
      </c>
      <c r="D307" s="215" t="s">
        <v>311</v>
      </c>
      <c r="E307" s="215" t="s">
        <v>469</v>
      </c>
      <c r="F307" s="215" t="s">
        <v>89</v>
      </c>
      <c r="G307" s="215" t="s">
        <v>89</v>
      </c>
      <c r="H307" s="215" t="s">
        <v>89</v>
      </c>
      <c r="I307" s="215" t="s">
        <v>95</v>
      </c>
      <c r="J307" s="254">
        <v>9366</v>
      </c>
      <c r="K307" s="215" t="s">
        <v>512</v>
      </c>
      <c r="L307" s="215"/>
      <c r="M307" s="215"/>
      <c r="N307" s="215"/>
    </row>
    <row r="308" spans="2:34" s="220" customFormat="1">
      <c r="C308" s="252" t="s">
        <v>419</v>
      </c>
      <c r="D308" s="215" t="s">
        <v>317</v>
      </c>
      <c r="E308" s="215" t="s">
        <v>518</v>
      </c>
      <c r="F308" s="215" t="s">
        <v>89</v>
      </c>
      <c r="G308" s="215" t="s">
        <v>89</v>
      </c>
      <c r="H308" s="215" t="s">
        <v>89</v>
      </c>
      <c r="I308" s="215" t="s">
        <v>95</v>
      </c>
      <c r="J308" s="254">
        <v>266651</v>
      </c>
      <c r="K308" s="215" t="s">
        <v>512</v>
      </c>
      <c r="L308" s="215"/>
      <c r="M308" s="215"/>
      <c r="N308" s="215"/>
    </row>
    <row r="309" spans="2:34" s="220" customFormat="1">
      <c r="C309" s="252" t="s">
        <v>419</v>
      </c>
      <c r="D309" s="215" t="s">
        <v>315</v>
      </c>
      <c r="E309" s="215" t="s">
        <v>518</v>
      </c>
      <c r="F309" s="215" t="s">
        <v>89</v>
      </c>
      <c r="G309" s="215" t="s">
        <v>89</v>
      </c>
      <c r="H309" s="215" t="s">
        <v>89</v>
      </c>
      <c r="I309" s="215" t="s">
        <v>95</v>
      </c>
      <c r="J309" s="254">
        <v>1040622</v>
      </c>
      <c r="K309" s="215" t="s">
        <v>512</v>
      </c>
      <c r="L309" s="215"/>
      <c r="M309" s="215"/>
      <c r="N309" s="215"/>
    </row>
    <row r="310" spans="2:34" s="220" customFormat="1">
      <c r="C310" s="252" t="s">
        <v>420</v>
      </c>
      <c r="D310" s="215" t="s">
        <v>311</v>
      </c>
      <c r="E310" s="215" t="s">
        <v>469</v>
      </c>
      <c r="F310" s="215" t="s">
        <v>89</v>
      </c>
      <c r="G310" s="215" t="s">
        <v>89</v>
      </c>
      <c r="H310" s="215" t="s">
        <v>89</v>
      </c>
      <c r="I310" s="215" t="s">
        <v>95</v>
      </c>
      <c r="J310" s="254">
        <v>67413594</v>
      </c>
      <c r="K310" s="215" t="s">
        <v>512</v>
      </c>
      <c r="L310" s="215"/>
      <c r="M310" s="215"/>
      <c r="N310" s="215"/>
    </row>
    <row r="311" spans="2:34" s="220" customFormat="1">
      <c r="C311" s="252" t="s">
        <v>420</v>
      </c>
      <c r="D311" s="215" t="s">
        <v>311</v>
      </c>
      <c r="E311" s="215" t="s">
        <v>519</v>
      </c>
      <c r="F311" s="215" t="s">
        <v>89</v>
      </c>
      <c r="G311" s="215" t="s">
        <v>89</v>
      </c>
      <c r="H311" s="215" t="s">
        <v>89</v>
      </c>
      <c r="I311" s="215" t="s">
        <v>95</v>
      </c>
      <c r="J311" s="254">
        <v>13997334</v>
      </c>
      <c r="K311" s="215" t="s">
        <v>512</v>
      </c>
      <c r="L311" s="215"/>
      <c r="M311" s="215"/>
      <c r="N311" s="215"/>
    </row>
    <row r="312" spans="2:34" s="220" customFormat="1">
      <c r="C312" s="252" t="s">
        <v>420</v>
      </c>
      <c r="D312" s="215" t="s">
        <v>311</v>
      </c>
      <c r="E312" s="215" t="s">
        <v>520</v>
      </c>
      <c r="F312" s="215" t="s">
        <v>89</v>
      </c>
      <c r="G312" s="215" t="s">
        <v>89</v>
      </c>
      <c r="H312" s="215" t="s">
        <v>89</v>
      </c>
      <c r="I312" s="215" t="s">
        <v>95</v>
      </c>
      <c r="J312" s="254">
        <v>10049141</v>
      </c>
      <c r="K312" s="215" t="s">
        <v>512</v>
      </c>
      <c r="L312" s="215"/>
      <c r="M312" s="215"/>
      <c r="N312" s="215"/>
    </row>
    <row r="313" spans="2:34" s="220" customFormat="1">
      <c r="C313" s="252" t="s">
        <v>420</v>
      </c>
      <c r="D313" s="215" t="s">
        <v>318</v>
      </c>
      <c r="E313" s="215" t="s">
        <v>514</v>
      </c>
      <c r="F313" s="215" t="s">
        <v>89</v>
      </c>
      <c r="G313" s="215" t="s">
        <v>89</v>
      </c>
      <c r="H313" s="215" t="s">
        <v>89</v>
      </c>
      <c r="I313" s="215" t="s">
        <v>95</v>
      </c>
      <c r="J313" s="254">
        <v>31644</v>
      </c>
      <c r="K313" s="215" t="s">
        <v>512</v>
      </c>
      <c r="L313" s="215"/>
      <c r="M313" s="215"/>
      <c r="N313" s="215"/>
    </row>
    <row r="314" spans="2:34" s="220" customFormat="1">
      <c r="C314" s="215" t="s">
        <v>420</v>
      </c>
      <c r="D314" s="215" t="s">
        <v>318</v>
      </c>
      <c r="E314" s="215" t="s">
        <v>514</v>
      </c>
      <c r="F314" s="215" t="s">
        <v>89</v>
      </c>
      <c r="G314" s="215" t="s">
        <v>89</v>
      </c>
      <c r="H314" s="215" t="s">
        <v>89</v>
      </c>
      <c r="I314" s="215" t="s">
        <v>187</v>
      </c>
      <c r="J314" s="250">
        <v>318702</v>
      </c>
      <c r="K314" s="215" t="s">
        <v>512</v>
      </c>
      <c r="L314" s="215"/>
      <c r="M314" s="215"/>
      <c r="N314" s="215"/>
    </row>
    <row r="315" spans="2:34" s="34" customFormat="1" ht="15.6" thickBot="1">
      <c r="B315" s="215"/>
      <c r="C315" s="215"/>
      <c r="D315" s="215"/>
      <c r="E315" s="215"/>
      <c r="F315" s="215"/>
      <c r="G315" s="217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</row>
    <row r="316" spans="2:34" s="34" customFormat="1" ht="15.6" thickBot="1">
      <c r="B316" s="215"/>
      <c r="C316" s="215"/>
      <c r="D316" s="215"/>
      <c r="E316" s="215"/>
      <c r="F316" s="215"/>
      <c r="G316" s="217"/>
      <c r="H316" s="153" t="s">
        <v>482</v>
      </c>
      <c r="I316" s="154"/>
      <c r="J316" s="155">
        <f>SUMIF(Table10[Moneda de la información],"USD",Table10[Valor de ingresos])+(IFERROR(SUMIF(Table10[Moneda de la información],"&lt;&gt;USD",Table10[Valor de ingresos])/'Parte 1 - Datos generales'!$E$45,0))</f>
        <v>3228009436.149848</v>
      </c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</row>
    <row r="317" spans="2:34" s="34" customFormat="1" ht="15.6" thickBot="1">
      <c r="B317" s="215"/>
      <c r="C317" s="215"/>
      <c r="D317" s="215"/>
      <c r="E317" s="215"/>
      <c r="F317" s="215"/>
      <c r="G317" s="217"/>
      <c r="H317" s="215"/>
      <c r="I317" s="202"/>
      <c r="J317" s="203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</row>
    <row r="318" spans="2:34" s="34" customFormat="1" ht="15.6" thickBot="1">
      <c r="B318" s="215"/>
      <c r="C318" s="215"/>
      <c r="D318" s="215"/>
      <c r="E318" s="215"/>
      <c r="F318" s="215"/>
      <c r="G318" s="217"/>
      <c r="H318" s="153" t="str">
        <f>"Total en "&amp;'Parte 1 - Datos generales'!$E$44</f>
        <v>Total en PEN</v>
      </c>
      <c r="I318" s="154"/>
      <c r="J318" s="155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10620151044.933001</v>
      </c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</row>
    <row r="319" spans="2:34" s="34" customFormat="1">
      <c r="B319" s="215"/>
      <c r="C319" s="215"/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</row>
    <row r="320" spans="2:34" s="34" customFormat="1" ht="21.6">
      <c r="B320" s="12"/>
      <c r="C320" s="310" t="s">
        <v>483</v>
      </c>
      <c r="D320" s="310"/>
      <c r="E320" s="310"/>
      <c r="F320" s="310"/>
      <c r="G320" s="310"/>
      <c r="H320" s="310"/>
      <c r="I320" s="310"/>
      <c r="J320" s="310"/>
      <c r="K320" s="310"/>
      <c r="L320" s="310"/>
      <c r="M320" s="310"/>
      <c r="N320" s="310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</row>
    <row r="321" spans="2:33" s="34" customFormat="1">
      <c r="B321" s="215"/>
      <c r="C321" s="309" t="s">
        <v>484</v>
      </c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</row>
    <row r="322" spans="2:33" ht="23.25" customHeight="1">
      <c r="B322" s="215"/>
      <c r="C322" s="309"/>
      <c r="D322" s="309"/>
      <c r="E322" s="309"/>
      <c r="F322" s="309"/>
      <c r="G322" s="309"/>
      <c r="H322" s="309"/>
      <c r="I322" s="309"/>
      <c r="J322" s="309"/>
      <c r="K322" s="309"/>
      <c r="L322" s="309"/>
      <c r="M322" s="309"/>
      <c r="N322" s="309"/>
    </row>
    <row r="323" spans="2:33" s="34" customFormat="1">
      <c r="B323" s="215"/>
      <c r="C323" s="309" t="s">
        <v>485</v>
      </c>
      <c r="D323" s="309"/>
      <c r="E323" s="309"/>
      <c r="F323" s="309"/>
      <c r="G323" s="309"/>
      <c r="H323" s="309"/>
      <c r="I323" s="309"/>
      <c r="J323" s="309"/>
      <c r="K323" s="309"/>
      <c r="L323" s="309"/>
      <c r="M323" s="309"/>
      <c r="N323" s="309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</row>
    <row r="324" spans="2:33" s="34" customFormat="1">
      <c r="B324" s="215"/>
      <c r="C324" s="309" t="s">
        <v>487</v>
      </c>
      <c r="D324" s="309"/>
      <c r="E324" s="309"/>
      <c r="F324" s="309"/>
      <c r="G324" s="309"/>
      <c r="H324" s="309"/>
      <c r="I324" s="309"/>
      <c r="J324" s="309"/>
      <c r="K324" s="309"/>
      <c r="L324" s="309"/>
      <c r="M324" s="309"/>
      <c r="N324" s="309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</row>
    <row r="325" spans="2:33" s="34" customFormat="1">
      <c r="B325" s="215"/>
      <c r="C325" s="309" t="s">
        <v>491</v>
      </c>
      <c r="D325" s="309"/>
      <c r="E325" s="309"/>
      <c r="F325" s="309"/>
      <c r="G325" s="309"/>
      <c r="H325" s="309"/>
      <c r="I325" s="309"/>
      <c r="J325" s="309"/>
      <c r="K325" s="309"/>
      <c r="L325" s="309"/>
      <c r="M325" s="309"/>
      <c r="N325" s="309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</row>
    <row r="326" spans="2:33" s="34" customFormat="1">
      <c r="B326" s="215"/>
      <c r="C326" s="309" t="s">
        <v>493</v>
      </c>
      <c r="D326" s="309"/>
      <c r="E326" s="309"/>
      <c r="F326" s="309"/>
      <c r="G326" s="309"/>
      <c r="H326" s="309"/>
      <c r="I326" s="309"/>
      <c r="J326" s="309"/>
      <c r="K326" s="309"/>
      <c r="L326" s="309"/>
      <c r="M326" s="309"/>
      <c r="N326" s="309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</row>
    <row r="327" spans="2:33" s="34" customFormat="1">
      <c r="B327" s="215"/>
      <c r="C327" s="309" t="s">
        <v>494</v>
      </c>
      <c r="D327" s="309"/>
      <c r="E327" s="309"/>
      <c r="F327" s="309"/>
      <c r="G327" s="309"/>
      <c r="H327" s="309"/>
      <c r="I327" s="309"/>
      <c r="J327" s="309"/>
      <c r="K327" s="309"/>
      <c r="L327" s="309"/>
      <c r="M327" s="309"/>
      <c r="N327" s="309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</row>
    <row r="328" spans="2:33" s="34" customFormat="1">
      <c r="B328" s="215"/>
      <c r="C328" s="309"/>
      <c r="D328" s="309"/>
      <c r="E328" s="309"/>
      <c r="F328" s="309"/>
      <c r="G328" s="309"/>
      <c r="H328" s="309"/>
      <c r="I328" s="309"/>
      <c r="J328" s="309"/>
      <c r="K328" s="309"/>
      <c r="L328" s="309"/>
      <c r="M328" s="309"/>
      <c r="N328" s="309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</row>
    <row r="329" spans="2:33" s="34" customFormat="1" ht="15.6" thickBot="1">
      <c r="B329" s="215"/>
      <c r="C329" s="306"/>
      <c r="D329" s="306"/>
      <c r="E329" s="306"/>
      <c r="F329" s="306"/>
      <c r="G329" s="306"/>
      <c r="H329" s="306"/>
      <c r="I329" s="306"/>
      <c r="J329" s="306"/>
      <c r="K329" s="306"/>
      <c r="L329" s="306"/>
      <c r="M329" s="306"/>
      <c r="N329" s="306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</row>
    <row r="330" spans="2:33" s="34" customFormat="1">
      <c r="B330" s="215"/>
      <c r="C330" s="305"/>
      <c r="D330" s="305"/>
      <c r="E330" s="305"/>
      <c r="F330" s="305"/>
      <c r="G330" s="305"/>
      <c r="H330" s="305"/>
      <c r="I330" s="305"/>
      <c r="J330" s="305"/>
      <c r="K330" s="305"/>
      <c r="L330" s="305"/>
      <c r="M330" s="305"/>
      <c r="N330" s="30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</row>
    <row r="331" spans="2:33" s="34" customFormat="1" ht="16.5" customHeight="1" thickBot="1">
      <c r="B331" s="215"/>
      <c r="C331" s="279" t="s">
        <v>33</v>
      </c>
      <c r="D331" s="280"/>
      <c r="E331" s="280"/>
      <c r="F331" s="280"/>
      <c r="G331" s="280"/>
      <c r="H331" s="280"/>
      <c r="I331" s="280"/>
      <c r="J331" s="280"/>
      <c r="K331" s="280"/>
      <c r="L331" s="280"/>
      <c r="M331" s="280"/>
      <c r="N331" s="280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</row>
    <row r="332" spans="2:33" s="34" customFormat="1">
      <c r="B332" s="215"/>
      <c r="C332" s="281" t="s">
        <v>34</v>
      </c>
      <c r="D332" s="282"/>
      <c r="E332" s="282"/>
      <c r="F332" s="282"/>
      <c r="G332" s="282"/>
      <c r="H332" s="282"/>
      <c r="I332" s="282"/>
      <c r="J332" s="282"/>
      <c r="K332" s="282"/>
      <c r="L332" s="282"/>
      <c r="M332" s="282"/>
      <c r="N332" s="282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</row>
    <row r="333" spans="2:33" s="34" customFormat="1" ht="15.6" thickBot="1">
      <c r="B333" s="215"/>
      <c r="C333" s="302"/>
      <c r="D333" s="302"/>
      <c r="E333" s="302"/>
      <c r="F333" s="302"/>
      <c r="G333" s="302"/>
      <c r="H333" s="302"/>
      <c r="I333" s="302"/>
      <c r="J333" s="302"/>
      <c r="K333" s="302"/>
      <c r="L333" s="302"/>
      <c r="M333" s="302"/>
      <c r="N333" s="302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</row>
    <row r="334" spans="2:33" s="34" customFormat="1">
      <c r="B334" s="12"/>
      <c r="C334" s="276" t="s">
        <v>35</v>
      </c>
      <c r="D334" s="276"/>
      <c r="E334" s="276"/>
      <c r="F334" s="276"/>
      <c r="G334" s="276"/>
      <c r="H334" s="12"/>
      <c r="I334" s="12"/>
      <c r="J334" s="12"/>
      <c r="K334" s="12"/>
      <c r="L334" s="12"/>
      <c r="M334" s="12"/>
      <c r="N334" s="12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</row>
    <row r="335" spans="2:33" s="34" customFormat="1">
      <c r="B335" s="12"/>
      <c r="C335" s="259" t="s">
        <v>36</v>
      </c>
      <c r="D335" s="259"/>
      <c r="E335" s="259"/>
      <c r="F335" s="259"/>
      <c r="G335" s="259"/>
      <c r="H335" s="12"/>
      <c r="I335" s="12"/>
      <c r="J335" s="12"/>
      <c r="K335" s="12"/>
      <c r="L335" s="12"/>
      <c r="M335" s="12"/>
      <c r="N335" s="12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</row>
    <row r="336" spans="2:33">
      <c r="C336" s="269" t="s">
        <v>38</v>
      </c>
      <c r="D336" s="269"/>
      <c r="E336" s="269"/>
      <c r="F336" s="269"/>
      <c r="G336" s="269"/>
    </row>
    <row r="337" ht="15" customHeight="1"/>
  </sheetData>
  <protectedRanges>
    <protectedRange algorithmName="SHA-512" hashValue="19r0bVvPR7yZA0UiYij7Tv1CBk3noIABvFePbLhCJ4nk3L6A+Fy+RdPPS3STf+a52x4pG2PQK4FAkXK9epnlIA==" saltValue="gQC4yrLvnbJqxYZ0KSEoZA==" spinCount="100000" sqref="C315:D318 F315:G318 B314:D314 H15:H315" name="Government revenues_1"/>
    <protectedRange algorithmName="SHA-512" hashValue="19r0bVvPR7yZA0UiYij7Tv1CBk3noIABvFePbLhCJ4nk3L6A+Fy+RdPPS3STf+a52x4pG2PQK4FAkXK9epnlIA==" saltValue="gQC4yrLvnbJqxYZ0KSEoZA==" spinCount="100000" sqref="I316:I318 I15:I313" name="Government revenues_2"/>
  </protectedRanges>
  <mergeCells count="28">
    <mergeCell ref="C323:N323"/>
    <mergeCell ref="C324:N324"/>
    <mergeCell ref="C325:N325"/>
    <mergeCell ref="C326:N326"/>
    <mergeCell ref="B13:N13"/>
    <mergeCell ref="C329:N329"/>
    <mergeCell ref="C2:N2"/>
    <mergeCell ref="C3:N3"/>
    <mergeCell ref="C4:N4"/>
    <mergeCell ref="C5:N5"/>
    <mergeCell ref="C6:N6"/>
    <mergeCell ref="C7:N7"/>
    <mergeCell ref="C8:N8"/>
    <mergeCell ref="C9:N9"/>
    <mergeCell ref="C327:N327"/>
    <mergeCell ref="C328:N328"/>
    <mergeCell ref="C10:N10"/>
    <mergeCell ref="C11:N11"/>
    <mergeCell ref="C320:N320"/>
    <mergeCell ref="C321:N321"/>
    <mergeCell ref="C322:N322"/>
    <mergeCell ref="C334:G334"/>
    <mergeCell ref="C335:G335"/>
    <mergeCell ref="C336:G336"/>
    <mergeCell ref="C330:N330"/>
    <mergeCell ref="C331:N331"/>
    <mergeCell ref="C332:N332"/>
    <mergeCell ref="C333:N333"/>
  </mergeCells>
  <dataValidations xWindow="1133" yWindow="562" count="16">
    <dataValidation type="textLength" allowBlank="1" showInputMessage="1" showErrorMessage="1" errorTitle="Por favor, no editar estas celda" error="Por favor, no edite estas celdas" sqref="C320:N321" xr:uid="{5BD11D2E-7C8F-496F-A0AD-C865F4EBDE8D}">
      <formula1>10000</formula1>
      <formula2>50000</formula2>
    </dataValidation>
    <dataValidation type="textLength" allowBlank="1" showInputMessage="1" showErrorMessage="1" sqref="C332:N333 B1:O14 B329:B333 C329:N330 B315:G319 H317 H315 H319 A1:A15 A315:A335 I315:N319 O317:O335 C303:C306" xr:uid="{FA9D5B36-9236-43A9-B346-F91F9A7BA7B2}">
      <formula1>9999999</formula1>
      <formula2>99999999</formula2>
    </dataValidation>
    <dataValidation type="whole" showInputMessage="1" showErrorMessage="1" sqref="C334:G336" xr:uid="{7603110E-6EE1-455B-B7FB-841231F5D605}">
      <formula1>999999</formula1>
      <formula2>99999999</formula2>
    </dataValidation>
    <dataValidation type="whole" allowBlank="1" showInputMessage="1" showErrorMessage="1" errorTitle="No editar estas celdas" error="Por favor, no edite estas celdas" sqref="C331" xr:uid="{5C25D8C6-85F2-401D-A55C-8D0D110722A9}">
      <formula1>10000</formula1>
      <formula2>50000</formula2>
    </dataValidation>
    <dataValidation type="list" allowBlank="1" showInputMessage="1" showErrorMessage="1" sqref="D314" xr:uid="{3D63B995-AC0B-4208-BD62-9C408DE48CDF}">
      <formula1>Government_entities_list</formula1>
    </dataValidation>
    <dataValidation type="list" allowBlank="1" showInputMessage="1" showErrorMessage="1" sqref="B314" xr:uid="{2BF32111-BE6B-4DF0-BCF7-817B9CC3189C}">
      <formula1>Sector_list</formula1>
    </dataValidation>
    <dataValidation type="list" showInputMessage="1" showErrorMessage="1" sqref="C314" xr:uid="{BC71062D-446F-42A4-BE9D-DD9B026D011F}">
      <formula1>Companies_list</formula1>
    </dataValidation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E314" xr:uid="{869125D6-CA61-4F7B-AB37-BA3A25D777C0}">
      <formula1>Revenue_stream_list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reconciliado según lo divulgado por el gobierno" sqref="J314" xr:uid="{702932EB-F8F5-4EC2-AA2C-EDE75808A73B}">
      <formula1>0.1</formula1>
      <formula2>0.2</formula2>
    </dataValidation>
    <dataValidation allowBlank="1" showInputMessage="1" showErrorMessage="1" promptTitle="Nombre de la empresa" prompt="Ingrese el nombre de la empresa._x000a__x000a_Por favor, evite utilizar siglas e ingrese el nombre completo." sqref="C303:C306" xr:uid="{2C9BCDBB-FFA9-403D-B510-0667B8757840}"/>
    <dataValidation allowBlank="1" showInputMessage="1" showErrorMessage="1" promptTitle="Empresas afiliadas" prompt="Ingrese las empresas afiliadas al proyecto que correspondan, separadas por comas." sqref="C307:C313" xr:uid="{25371664-BE10-410C-B64D-593A81074579}"/>
    <dataValidation type="list" allowBlank="1" showInputMessage="1" showErrorMessage="1" sqref="I15:I313" xr:uid="{E69C7BB2-0DE7-4A35-90B4-CD7A52324902}">
      <formula1>Currency_code_list</formula1>
    </dataValidation>
    <dataValidation type="list" allowBlank="1" showInputMessage="1" showErrorMessage="1" sqref="F15:G314 K15:K314" xr:uid="{6330F492-8F41-4B18-8338-9C60C4BF1F85}">
      <formula1>Simple_options_list</formula1>
    </dataValidation>
    <dataValidation type="list" showInputMessage="1" showErrorMessage="1" sqref="H15:H314" xr:uid="{A6114BF9-8164-40A8-BE5B-291A21E8C59E}">
      <formula1>Projectname</formula1>
    </dataValidation>
    <dataValidation type="decimal" operator="notBetween" allowBlank="1" showInputMessage="1" showErrorMessage="1" errorTitle="Número" error="Ingrese únicamente números en esta celda" promptTitle="Volumen en especie" prompt="Favor introduzca el volumen en especie para el flujo de ingreso, si es aplicable." sqref="L15:L314" xr:uid="{645E0D20-6279-4C3E-A19C-F3A7886D2D5E}">
      <formula1>0.1</formula1>
      <formula2>0.2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M15:M314" xr:uid="{6F761B0F-068F-48CB-A39C-5323B494B400}">
      <formula1>"&lt;Unidad&gt;,Sm3,Sm3 o.e.,Barriles,Toneladas,oz,carats,Pce"</formula1>
    </dataValidation>
  </dataValidations>
  <hyperlinks>
    <hyperlink ref="C9:K9" r:id="rId1" display="If you have any questions, please contact data@eiti.org" xr:uid="{6308E7A5-8DD9-4764-B460-D48B3A4B8BED}"/>
    <hyperlink ref="B13" r:id="rId2" location="r4-1" display="EITI Requirement 4.1" xr:uid="{86E1CF5D-C858-4F81-8CB0-AD0A1D9967D4}"/>
    <hyperlink ref="B13:N13" r:id="rId3" location="r4-1" display="Requisito EITI 4.1.c: Pagos de empresas ;  Requisito 4.7: Información a nivel de proyecto" xr:uid="{C27614AD-D974-4F55-AA09-3284277C6BFA}"/>
    <hyperlink ref="C332:G332" r:id="rId4" display="Give us your feedback or report a conflict in the data! Write to us at  data@eiti.org" xr:uid="{EA5FA284-53F8-4821-A238-E836FBF2DEFD}"/>
    <hyperlink ref="C331:G331" r:id="rId5" display="Puede acceder a la versión más reciente de las plantillas de datos resumidos en https://eiti.org/es/documento/plantilla-datos-resumidos-del-eiti" xr:uid="{A177DCCF-B905-49B2-968B-C519079512CC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G1" zoomScale="75" zoomScaleNormal="75" workbookViewId="0">
      <selection activeCell="O84" sqref="O84"/>
    </sheetView>
  </sheetViews>
  <sheetFormatPr defaultColWidth="9.140625" defaultRowHeight="14.45"/>
  <cols>
    <col min="1" max="1" width="38.85546875" bestFit="1" customWidth="1"/>
    <col min="2" max="3" width="17.42578125" customWidth="1"/>
    <col min="4" max="7" width="26.42578125" customWidth="1"/>
    <col min="9" max="9" width="24.42578125" customWidth="1"/>
    <col min="10" max="10" width="28.42578125" customWidth="1"/>
    <col min="11" max="11" width="20.42578125" bestFit="1" customWidth="1"/>
    <col min="14" max="14" width="17.42578125" customWidth="1"/>
    <col min="15" max="15" width="23.42578125" customWidth="1"/>
    <col min="16" max="16" width="26.85546875" customWidth="1"/>
    <col min="19" max="19" width="61.7109375" customWidth="1"/>
    <col min="20" max="20" width="10.85546875" customWidth="1"/>
    <col min="27" max="27" width="10.42578125" customWidth="1"/>
    <col min="29" max="29" width="15.42578125" customWidth="1"/>
    <col min="31" max="31" width="16" customWidth="1"/>
  </cols>
  <sheetData>
    <row r="1" spans="1:31">
      <c r="A1" s="1" t="s">
        <v>522</v>
      </c>
      <c r="I1" s="1" t="s">
        <v>523</v>
      </c>
      <c r="K1" s="1" t="s">
        <v>524</v>
      </c>
      <c r="N1" s="1" t="s">
        <v>525</v>
      </c>
      <c r="S1" s="1" t="s">
        <v>526</v>
      </c>
      <c r="AA1" s="1" t="s">
        <v>527</v>
      </c>
      <c r="AC1" s="1" t="s">
        <v>528</v>
      </c>
      <c r="AE1" s="1" t="s">
        <v>529</v>
      </c>
    </row>
    <row r="2" spans="1:31">
      <c r="A2" s="1" t="s">
        <v>530</v>
      </c>
      <c r="B2" s="1" t="s">
        <v>531</v>
      </c>
      <c r="C2" s="1" t="s">
        <v>532</v>
      </c>
      <c r="D2" s="1" t="s">
        <v>533</v>
      </c>
      <c r="E2" s="1" t="s">
        <v>534</v>
      </c>
      <c r="F2" s="1" t="s">
        <v>535</v>
      </c>
      <c r="G2" s="1" t="s">
        <v>536</v>
      </c>
      <c r="I2" t="s">
        <v>537</v>
      </c>
      <c r="K2" t="s">
        <v>537</v>
      </c>
      <c r="N2" s="4" t="s">
        <v>538</v>
      </c>
      <c r="O2" s="4" t="s">
        <v>539</v>
      </c>
      <c r="P2" s="4" t="s">
        <v>540</v>
      </c>
      <c r="S2" s="1" t="s">
        <v>541</v>
      </c>
      <c r="T2" s="1" t="s">
        <v>542</v>
      </c>
      <c r="U2" s="1" t="s">
        <v>543</v>
      </c>
      <c r="V2" s="1" t="s">
        <v>459</v>
      </c>
      <c r="W2" s="1" t="s">
        <v>460</v>
      </c>
      <c r="X2" s="1" t="s">
        <v>461</v>
      </c>
      <c r="Y2" s="1" t="s">
        <v>462</v>
      </c>
      <c r="AA2" s="1" t="s">
        <v>544</v>
      </c>
      <c r="AC2" t="s">
        <v>545</v>
      </c>
      <c r="AE2" t="s">
        <v>546</v>
      </c>
    </row>
    <row r="3" spans="1:31">
      <c r="A3" t="s">
        <v>547</v>
      </c>
      <c r="B3" t="s">
        <v>548</v>
      </c>
      <c r="C3" t="s">
        <v>549</v>
      </c>
      <c r="D3" t="s">
        <v>550</v>
      </c>
      <c r="E3" t="s">
        <v>187</v>
      </c>
      <c r="F3">
        <v>840</v>
      </c>
      <c r="G3" t="s">
        <v>551</v>
      </c>
      <c r="I3" t="s">
        <v>552</v>
      </c>
      <c r="K3" s="6" t="s">
        <v>553</v>
      </c>
      <c r="N3" s="5" t="s">
        <v>554</v>
      </c>
      <c r="O3" s="5" t="s">
        <v>555</v>
      </c>
      <c r="P3" t="s">
        <v>556</v>
      </c>
      <c r="S3" t="s">
        <v>468</v>
      </c>
      <c r="T3" t="s">
        <v>557</v>
      </c>
      <c r="U3" t="s">
        <v>558</v>
      </c>
      <c r="V3" t="s">
        <v>559</v>
      </c>
      <c r="W3" t="s">
        <v>560</v>
      </c>
      <c r="X3" t="s">
        <v>468</v>
      </c>
      <c r="Y3" t="s">
        <v>468</v>
      </c>
      <c r="AA3" t="s">
        <v>561</v>
      </c>
      <c r="AC3" t="s">
        <v>562</v>
      </c>
      <c r="AE3" t="s">
        <v>314</v>
      </c>
    </row>
    <row r="4" spans="1:31">
      <c r="A4" t="s">
        <v>563</v>
      </c>
      <c r="B4" t="s">
        <v>564</v>
      </c>
      <c r="C4" t="s">
        <v>565</v>
      </c>
      <c r="D4" t="s">
        <v>566</v>
      </c>
      <c r="E4" t="s">
        <v>567</v>
      </c>
      <c r="F4">
        <v>971</v>
      </c>
      <c r="G4" t="s">
        <v>568</v>
      </c>
      <c r="I4" t="s">
        <v>65</v>
      </c>
      <c r="K4" t="s">
        <v>79</v>
      </c>
      <c r="N4" s="5" t="s">
        <v>569</v>
      </c>
      <c r="O4" s="5" t="s">
        <v>570</v>
      </c>
      <c r="P4" t="s">
        <v>571</v>
      </c>
      <c r="S4" t="s">
        <v>474</v>
      </c>
      <c r="T4" t="s">
        <v>572</v>
      </c>
      <c r="U4" t="s">
        <v>573</v>
      </c>
      <c r="V4" t="s">
        <v>559</v>
      </c>
      <c r="W4" t="s">
        <v>560</v>
      </c>
      <c r="X4" t="s">
        <v>474</v>
      </c>
      <c r="Y4" t="s">
        <v>474</v>
      </c>
      <c r="AA4" t="s">
        <v>85</v>
      </c>
      <c r="AC4" t="s">
        <v>574</v>
      </c>
      <c r="AE4" t="s">
        <v>312</v>
      </c>
    </row>
    <row r="5" spans="1:31">
      <c r="A5" t="s">
        <v>575</v>
      </c>
      <c r="B5" t="s">
        <v>576</v>
      </c>
      <c r="C5" t="s">
        <v>577</v>
      </c>
      <c r="D5" t="s">
        <v>578</v>
      </c>
      <c r="E5" t="s">
        <v>579</v>
      </c>
      <c r="F5">
        <v>978</v>
      </c>
      <c r="G5" t="s">
        <v>580</v>
      </c>
      <c r="I5" t="s">
        <v>104</v>
      </c>
      <c r="K5" t="s">
        <v>135</v>
      </c>
      <c r="N5" s="5" t="s">
        <v>581</v>
      </c>
      <c r="O5" s="5" t="s">
        <v>582</v>
      </c>
      <c r="P5" t="s">
        <v>583</v>
      </c>
      <c r="S5" t="s">
        <v>584</v>
      </c>
      <c r="T5" t="s">
        <v>585</v>
      </c>
      <c r="U5" t="s">
        <v>586</v>
      </c>
      <c r="V5" t="s">
        <v>559</v>
      </c>
      <c r="W5" t="s">
        <v>584</v>
      </c>
      <c r="X5" t="s">
        <v>584</v>
      </c>
      <c r="Y5" t="s">
        <v>584</v>
      </c>
      <c r="AA5" t="s">
        <v>86</v>
      </c>
      <c r="AC5" t="s">
        <v>587</v>
      </c>
      <c r="AE5" t="s">
        <v>588</v>
      </c>
    </row>
    <row r="6" spans="1:31">
      <c r="A6" t="s">
        <v>589</v>
      </c>
      <c r="B6" t="s">
        <v>590</v>
      </c>
      <c r="C6" t="s">
        <v>591</v>
      </c>
      <c r="D6" t="s">
        <v>592</v>
      </c>
      <c r="E6" t="s">
        <v>593</v>
      </c>
      <c r="F6">
        <v>8</v>
      </c>
      <c r="G6" t="s">
        <v>594</v>
      </c>
      <c r="I6" t="s">
        <v>512</v>
      </c>
      <c r="K6" t="s">
        <v>89</v>
      </c>
      <c r="N6" s="5" t="s">
        <v>595</v>
      </c>
      <c r="O6" s="5" t="s">
        <v>596</v>
      </c>
      <c r="P6" t="s">
        <v>597</v>
      </c>
      <c r="S6" t="s">
        <v>598</v>
      </c>
      <c r="T6" t="s">
        <v>599</v>
      </c>
      <c r="U6" t="s">
        <v>600</v>
      </c>
      <c r="V6" t="s">
        <v>559</v>
      </c>
      <c r="W6" t="s">
        <v>598</v>
      </c>
      <c r="X6" t="s">
        <v>598</v>
      </c>
      <c r="Y6" t="s">
        <v>598</v>
      </c>
      <c r="AA6" t="s">
        <v>339</v>
      </c>
      <c r="AC6" t="s">
        <v>601</v>
      </c>
      <c r="AE6" t="s">
        <v>602</v>
      </c>
    </row>
    <row r="7" spans="1:31">
      <c r="A7" t="s">
        <v>603</v>
      </c>
      <c r="B7" t="s">
        <v>604</v>
      </c>
      <c r="C7" t="s">
        <v>605</v>
      </c>
      <c r="D7" t="s">
        <v>606</v>
      </c>
      <c r="E7" t="s">
        <v>607</v>
      </c>
      <c r="F7">
        <v>12</v>
      </c>
      <c r="G7" t="s">
        <v>608</v>
      </c>
      <c r="I7" t="s">
        <v>89</v>
      </c>
      <c r="K7" t="s">
        <v>159</v>
      </c>
      <c r="N7" s="5" t="s">
        <v>609</v>
      </c>
      <c r="O7" s="5" t="s">
        <v>610</v>
      </c>
      <c r="P7" t="s">
        <v>611</v>
      </c>
      <c r="S7" t="s">
        <v>477</v>
      </c>
      <c r="T7" t="s">
        <v>612</v>
      </c>
      <c r="U7" t="s">
        <v>613</v>
      </c>
      <c r="V7" t="s">
        <v>559</v>
      </c>
      <c r="W7" t="s">
        <v>614</v>
      </c>
      <c r="X7" t="s">
        <v>477</v>
      </c>
      <c r="Y7" t="s">
        <v>477</v>
      </c>
      <c r="AA7" t="s">
        <v>89</v>
      </c>
      <c r="AC7" t="s">
        <v>481</v>
      </c>
      <c r="AE7" t="s">
        <v>316</v>
      </c>
    </row>
    <row r="8" spans="1:31">
      <c r="A8" t="s">
        <v>615</v>
      </c>
      <c r="B8" t="s">
        <v>616</v>
      </c>
      <c r="C8" t="s">
        <v>617</v>
      </c>
      <c r="D8" t="s">
        <v>618</v>
      </c>
      <c r="E8" t="s">
        <v>187</v>
      </c>
      <c r="F8">
        <v>840</v>
      </c>
      <c r="G8" t="s">
        <v>551</v>
      </c>
      <c r="N8" s="5" t="s">
        <v>619</v>
      </c>
      <c r="O8" s="5" t="s">
        <v>620</v>
      </c>
      <c r="P8" t="str">
        <f>Table5_Commodities_list[[#This Row],[HS Product Description]]&amp;", volumen"</f>
        <v>Ferroaleaciones (7202), volumen</v>
      </c>
      <c r="S8" t="s">
        <v>621</v>
      </c>
      <c r="T8" t="s">
        <v>622</v>
      </c>
      <c r="U8" t="s">
        <v>623</v>
      </c>
      <c r="V8" t="s">
        <v>559</v>
      </c>
      <c r="W8" t="s">
        <v>614</v>
      </c>
      <c r="X8" t="s">
        <v>621</v>
      </c>
      <c r="Y8" t="s">
        <v>621</v>
      </c>
      <c r="AA8" t="s">
        <v>346</v>
      </c>
      <c r="AC8" t="s">
        <v>89</v>
      </c>
    </row>
    <row r="9" spans="1:31">
      <c r="A9" t="s">
        <v>624</v>
      </c>
      <c r="B9" t="s">
        <v>625</v>
      </c>
      <c r="C9" t="s">
        <v>626</v>
      </c>
      <c r="D9" t="s">
        <v>627</v>
      </c>
      <c r="E9" t="s">
        <v>579</v>
      </c>
      <c r="F9">
        <v>978</v>
      </c>
      <c r="G9" t="s">
        <v>580</v>
      </c>
      <c r="I9" s="1" t="s">
        <v>628</v>
      </c>
      <c r="N9" s="5" t="s">
        <v>629</v>
      </c>
      <c r="O9" s="5" t="s">
        <v>630</v>
      </c>
      <c r="P9" t="s">
        <v>631</v>
      </c>
      <c r="S9" t="s">
        <v>476</v>
      </c>
      <c r="T9" t="s">
        <v>632</v>
      </c>
      <c r="U9" t="s">
        <v>633</v>
      </c>
      <c r="V9" t="s">
        <v>559</v>
      </c>
      <c r="W9" t="s">
        <v>614</v>
      </c>
      <c r="X9" t="s">
        <v>634</v>
      </c>
      <c r="Y9" t="s">
        <v>476</v>
      </c>
      <c r="AA9" t="s">
        <v>481</v>
      </c>
    </row>
    <row r="10" spans="1:31">
      <c r="A10" t="s">
        <v>635</v>
      </c>
      <c r="B10" t="s">
        <v>636</v>
      </c>
      <c r="C10" t="s">
        <v>637</v>
      </c>
      <c r="D10" t="s">
        <v>638</v>
      </c>
      <c r="E10" t="s">
        <v>639</v>
      </c>
      <c r="F10">
        <v>973</v>
      </c>
      <c r="G10" t="s">
        <v>640</v>
      </c>
      <c r="I10" s="174" t="s">
        <v>534</v>
      </c>
      <c r="J10" s="174" t="s">
        <v>535</v>
      </c>
      <c r="K10" s="175" t="s">
        <v>536</v>
      </c>
      <c r="N10" s="5" t="s">
        <v>641</v>
      </c>
      <c r="O10" s="5" t="s">
        <v>642</v>
      </c>
      <c r="P10" t="s">
        <v>643</v>
      </c>
      <c r="S10" t="s">
        <v>644</v>
      </c>
      <c r="T10" t="s">
        <v>645</v>
      </c>
      <c r="U10" t="s">
        <v>646</v>
      </c>
      <c r="V10" t="s">
        <v>559</v>
      </c>
      <c r="W10" t="s">
        <v>614</v>
      </c>
      <c r="X10" t="s">
        <v>634</v>
      </c>
      <c r="Y10" t="s">
        <v>644</v>
      </c>
    </row>
    <row r="11" spans="1:31">
      <c r="A11" t="s">
        <v>647</v>
      </c>
      <c r="B11" t="s">
        <v>648</v>
      </c>
      <c r="C11" t="s">
        <v>649</v>
      </c>
      <c r="D11" t="s">
        <v>650</v>
      </c>
      <c r="E11" t="s">
        <v>651</v>
      </c>
      <c r="F11">
        <v>951</v>
      </c>
      <c r="G11" t="s">
        <v>652</v>
      </c>
      <c r="I11" s="2" t="s">
        <v>653</v>
      </c>
      <c r="J11" s="2">
        <v>784</v>
      </c>
      <c r="K11" s="3" t="s">
        <v>654</v>
      </c>
      <c r="N11" s="5" t="s">
        <v>655</v>
      </c>
      <c r="O11" s="5" t="s">
        <v>656</v>
      </c>
      <c r="P11" t="s">
        <v>657</v>
      </c>
      <c r="S11" t="s">
        <v>658</v>
      </c>
      <c r="T11" t="s">
        <v>659</v>
      </c>
      <c r="U11" t="s">
        <v>660</v>
      </c>
      <c r="V11" t="s">
        <v>559</v>
      </c>
      <c r="W11" t="s">
        <v>614</v>
      </c>
      <c r="X11" t="s">
        <v>634</v>
      </c>
      <c r="Y11" t="s">
        <v>658</v>
      </c>
    </row>
    <row r="12" spans="1:31">
      <c r="A12" t="s">
        <v>661</v>
      </c>
      <c r="B12" t="s">
        <v>662</v>
      </c>
      <c r="C12" t="s">
        <v>663</v>
      </c>
      <c r="D12" t="s">
        <v>664</v>
      </c>
      <c r="E12" t="s">
        <v>651</v>
      </c>
      <c r="F12">
        <v>951</v>
      </c>
      <c r="G12" t="s">
        <v>652</v>
      </c>
      <c r="I12" s="2" t="s">
        <v>567</v>
      </c>
      <c r="J12" s="2">
        <v>971</v>
      </c>
      <c r="K12" s="3" t="s">
        <v>568</v>
      </c>
      <c r="N12" s="5" t="s">
        <v>665</v>
      </c>
      <c r="O12" s="5" t="s">
        <v>666</v>
      </c>
      <c r="P12" t="s">
        <v>667</v>
      </c>
      <c r="S12" t="s">
        <v>668</v>
      </c>
      <c r="T12" t="s">
        <v>669</v>
      </c>
      <c r="U12" t="s">
        <v>670</v>
      </c>
      <c r="V12" t="s">
        <v>559</v>
      </c>
      <c r="W12" t="s">
        <v>671</v>
      </c>
      <c r="X12" t="s">
        <v>668</v>
      </c>
      <c r="Y12" t="s">
        <v>668</v>
      </c>
    </row>
    <row r="13" spans="1:31">
      <c r="A13" t="s">
        <v>672</v>
      </c>
      <c r="B13" t="s">
        <v>673</v>
      </c>
      <c r="C13" t="s">
        <v>674</v>
      </c>
      <c r="D13" t="s">
        <v>675</v>
      </c>
      <c r="E13" t="s">
        <v>676</v>
      </c>
      <c r="F13">
        <v>32</v>
      </c>
      <c r="G13" t="s">
        <v>677</v>
      </c>
      <c r="I13" s="2" t="s">
        <v>593</v>
      </c>
      <c r="J13" s="2">
        <v>8</v>
      </c>
      <c r="K13" s="3" t="s">
        <v>594</v>
      </c>
      <c r="N13" s="5" t="s">
        <v>678</v>
      </c>
      <c r="O13" s="5" t="s">
        <v>679</v>
      </c>
      <c r="P13" t="s">
        <v>680</v>
      </c>
      <c r="S13" t="s">
        <v>681</v>
      </c>
      <c r="T13" t="s">
        <v>682</v>
      </c>
      <c r="U13" t="s">
        <v>683</v>
      </c>
      <c r="V13" t="s">
        <v>559</v>
      </c>
      <c r="W13" t="s">
        <v>671</v>
      </c>
      <c r="X13" t="s">
        <v>681</v>
      </c>
      <c r="Y13" t="s">
        <v>681</v>
      </c>
    </row>
    <row r="14" spans="1:31">
      <c r="A14" t="s">
        <v>684</v>
      </c>
      <c r="B14" t="s">
        <v>685</v>
      </c>
      <c r="C14" t="s">
        <v>686</v>
      </c>
      <c r="D14" t="s">
        <v>687</v>
      </c>
      <c r="E14" t="s">
        <v>688</v>
      </c>
      <c r="F14">
        <v>51</v>
      </c>
      <c r="G14" t="s">
        <v>689</v>
      </c>
      <c r="I14" s="2" t="s">
        <v>688</v>
      </c>
      <c r="J14" s="2">
        <v>51</v>
      </c>
      <c r="K14" s="3" t="s">
        <v>689</v>
      </c>
      <c r="N14" s="5" t="s">
        <v>690</v>
      </c>
      <c r="O14" s="5" t="s">
        <v>691</v>
      </c>
      <c r="P14" t="s">
        <v>692</v>
      </c>
      <c r="S14" t="s">
        <v>693</v>
      </c>
      <c r="T14" t="s">
        <v>694</v>
      </c>
      <c r="U14" t="s">
        <v>695</v>
      </c>
      <c r="V14" t="s">
        <v>559</v>
      </c>
      <c r="W14" t="s">
        <v>671</v>
      </c>
      <c r="X14" t="s">
        <v>693</v>
      </c>
      <c r="Y14" t="s">
        <v>693</v>
      </c>
    </row>
    <row r="15" spans="1:31">
      <c r="A15" t="s">
        <v>696</v>
      </c>
      <c r="B15" t="s">
        <v>697</v>
      </c>
      <c r="C15" t="s">
        <v>698</v>
      </c>
      <c r="D15" t="s">
        <v>699</v>
      </c>
      <c r="E15" t="s">
        <v>700</v>
      </c>
      <c r="F15">
        <v>533</v>
      </c>
      <c r="G15" t="s">
        <v>701</v>
      </c>
      <c r="I15" s="2" t="s">
        <v>702</v>
      </c>
      <c r="J15" s="2">
        <v>532</v>
      </c>
      <c r="K15" s="3" t="s">
        <v>703</v>
      </c>
      <c r="N15" s="5" t="s">
        <v>704</v>
      </c>
      <c r="O15" s="5" t="s">
        <v>705</v>
      </c>
      <c r="P15" t="s">
        <v>706</v>
      </c>
      <c r="S15" t="s">
        <v>480</v>
      </c>
      <c r="T15" t="s">
        <v>707</v>
      </c>
      <c r="U15" t="s">
        <v>708</v>
      </c>
      <c r="V15" t="s">
        <v>559</v>
      </c>
      <c r="W15" t="s">
        <v>480</v>
      </c>
      <c r="X15" t="s">
        <v>480</v>
      </c>
      <c r="Y15" t="s">
        <v>480</v>
      </c>
    </row>
    <row r="16" spans="1:31">
      <c r="A16" t="s">
        <v>709</v>
      </c>
      <c r="B16" t="s">
        <v>710</v>
      </c>
      <c r="C16" t="s">
        <v>711</v>
      </c>
      <c r="D16" t="s">
        <v>712</v>
      </c>
      <c r="E16" t="s">
        <v>713</v>
      </c>
      <c r="F16">
        <v>36</v>
      </c>
      <c r="G16" t="s">
        <v>714</v>
      </c>
      <c r="I16" s="2" t="s">
        <v>639</v>
      </c>
      <c r="J16" s="2">
        <v>973</v>
      </c>
      <c r="K16" s="3" t="s">
        <v>640</v>
      </c>
      <c r="N16" s="5" t="s">
        <v>715</v>
      </c>
      <c r="O16" s="5" t="s">
        <v>716</v>
      </c>
      <c r="P16" t="s">
        <v>717</v>
      </c>
      <c r="S16" t="s">
        <v>718</v>
      </c>
      <c r="T16" t="s">
        <v>719</v>
      </c>
      <c r="U16" t="s">
        <v>720</v>
      </c>
      <c r="V16" t="s">
        <v>721</v>
      </c>
      <c r="W16" t="s">
        <v>718</v>
      </c>
      <c r="X16" t="s">
        <v>718</v>
      </c>
      <c r="Y16" t="s">
        <v>718</v>
      </c>
    </row>
    <row r="17" spans="1:25">
      <c r="A17" t="s">
        <v>722</v>
      </c>
      <c r="B17" t="s">
        <v>723</v>
      </c>
      <c r="C17" t="s">
        <v>724</v>
      </c>
      <c r="D17" t="s">
        <v>725</v>
      </c>
      <c r="E17" t="s">
        <v>579</v>
      </c>
      <c r="F17">
        <v>978</v>
      </c>
      <c r="G17" t="s">
        <v>580</v>
      </c>
      <c r="I17" s="2" t="s">
        <v>676</v>
      </c>
      <c r="J17" s="2">
        <v>32</v>
      </c>
      <c r="K17" s="3" t="s">
        <v>677</v>
      </c>
      <c r="N17" s="5" t="s">
        <v>726</v>
      </c>
      <c r="O17" s="5" t="s">
        <v>727</v>
      </c>
      <c r="P17" t="s">
        <v>728</v>
      </c>
      <c r="S17" t="s">
        <v>729</v>
      </c>
      <c r="T17" t="s">
        <v>730</v>
      </c>
      <c r="U17" t="s">
        <v>731</v>
      </c>
      <c r="V17" t="s">
        <v>732</v>
      </c>
      <c r="W17" t="s">
        <v>733</v>
      </c>
      <c r="X17" t="s">
        <v>734</v>
      </c>
      <c r="Y17" t="s">
        <v>729</v>
      </c>
    </row>
    <row r="18" spans="1:25">
      <c r="A18" t="s">
        <v>735</v>
      </c>
      <c r="B18" t="s">
        <v>736</v>
      </c>
      <c r="C18" t="s">
        <v>737</v>
      </c>
      <c r="D18" t="s">
        <v>738</v>
      </c>
      <c r="E18" t="s">
        <v>739</v>
      </c>
      <c r="F18">
        <v>944</v>
      </c>
      <c r="G18" t="s">
        <v>740</v>
      </c>
      <c r="I18" s="2" t="s">
        <v>713</v>
      </c>
      <c r="J18" s="2">
        <v>36</v>
      </c>
      <c r="K18" s="3" t="s">
        <v>714</v>
      </c>
      <c r="N18" s="5" t="s">
        <v>741</v>
      </c>
      <c r="O18" s="5" t="s">
        <v>742</v>
      </c>
      <c r="P18" t="s">
        <v>743</v>
      </c>
      <c r="S18" t="s">
        <v>744</v>
      </c>
      <c r="T18" t="s">
        <v>745</v>
      </c>
      <c r="U18" t="s">
        <v>746</v>
      </c>
      <c r="V18" t="s">
        <v>732</v>
      </c>
      <c r="W18" t="s">
        <v>733</v>
      </c>
      <c r="X18" t="s">
        <v>734</v>
      </c>
      <c r="Y18" t="s">
        <v>744</v>
      </c>
    </row>
    <row r="19" spans="1:25">
      <c r="A19" t="s">
        <v>747</v>
      </c>
      <c r="B19" t="s">
        <v>748</v>
      </c>
      <c r="C19" t="s">
        <v>749</v>
      </c>
      <c r="D19" t="s">
        <v>750</v>
      </c>
      <c r="E19" t="s">
        <v>751</v>
      </c>
      <c r="F19">
        <v>44</v>
      </c>
      <c r="G19" t="s">
        <v>752</v>
      </c>
      <c r="I19" s="2" t="s">
        <v>700</v>
      </c>
      <c r="J19" s="2">
        <v>533</v>
      </c>
      <c r="K19" s="3" t="s">
        <v>701</v>
      </c>
      <c r="N19" s="5" t="s">
        <v>753</v>
      </c>
      <c r="O19" s="5" t="s">
        <v>754</v>
      </c>
      <c r="P19" t="s">
        <v>755</v>
      </c>
      <c r="S19" t="s">
        <v>756</v>
      </c>
      <c r="T19" t="s">
        <v>757</v>
      </c>
      <c r="U19" t="s">
        <v>758</v>
      </c>
      <c r="V19" t="s">
        <v>732</v>
      </c>
      <c r="W19" t="s">
        <v>733</v>
      </c>
      <c r="X19" t="s">
        <v>756</v>
      </c>
      <c r="Y19" t="s">
        <v>756</v>
      </c>
    </row>
    <row r="20" spans="1:25">
      <c r="A20" t="s">
        <v>759</v>
      </c>
      <c r="B20" t="s">
        <v>760</v>
      </c>
      <c r="C20" t="s">
        <v>761</v>
      </c>
      <c r="D20" t="s">
        <v>762</v>
      </c>
      <c r="E20" t="s">
        <v>763</v>
      </c>
      <c r="F20">
        <v>48</v>
      </c>
      <c r="G20" t="s">
        <v>764</v>
      </c>
      <c r="I20" s="2" t="s">
        <v>739</v>
      </c>
      <c r="J20" s="2">
        <v>944</v>
      </c>
      <c r="K20" s="3" t="s">
        <v>740</v>
      </c>
      <c r="N20" s="5" t="s">
        <v>765</v>
      </c>
      <c r="O20" s="5" t="s">
        <v>766</v>
      </c>
      <c r="P20" t="s">
        <v>767</v>
      </c>
      <c r="S20" t="s">
        <v>471</v>
      </c>
      <c r="T20" t="s">
        <v>768</v>
      </c>
      <c r="U20" t="s">
        <v>769</v>
      </c>
      <c r="V20" t="s">
        <v>732</v>
      </c>
      <c r="W20" t="s">
        <v>733</v>
      </c>
      <c r="X20" t="s">
        <v>770</v>
      </c>
      <c r="Y20" t="s">
        <v>471</v>
      </c>
    </row>
    <row r="21" spans="1:25">
      <c r="A21" t="s">
        <v>771</v>
      </c>
      <c r="B21" t="s">
        <v>772</v>
      </c>
      <c r="C21" t="s">
        <v>773</v>
      </c>
      <c r="D21" t="s">
        <v>774</v>
      </c>
      <c r="E21" t="s">
        <v>775</v>
      </c>
      <c r="F21">
        <v>50</v>
      </c>
      <c r="G21" t="s">
        <v>776</v>
      </c>
      <c r="I21" s="2" t="s">
        <v>777</v>
      </c>
      <c r="J21" s="2">
        <v>977</v>
      </c>
      <c r="K21" s="3" t="s">
        <v>778</v>
      </c>
      <c r="N21" s="5" t="s">
        <v>779</v>
      </c>
      <c r="O21" s="5" t="s">
        <v>780</v>
      </c>
      <c r="P21" t="s">
        <v>781</v>
      </c>
      <c r="S21" t="s">
        <v>782</v>
      </c>
      <c r="T21" t="s">
        <v>783</v>
      </c>
      <c r="U21" t="s">
        <v>784</v>
      </c>
      <c r="V21" t="s">
        <v>732</v>
      </c>
      <c r="W21" t="s">
        <v>733</v>
      </c>
      <c r="X21" t="s">
        <v>770</v>
      </c>
      <c r="Y21" t="s">
        <v>782</v>
      </c>
    </row>
    <row r="22" spans="1:25">
      <c r="A22" t="s">
        <v>785</v>
      </c>
      <c r="B22" t="s">
        <v>786</v>
      </c>
      <c r="C22" t="s">
        <v>787</v>
      </c>
      <c r="D22" t="s">
        <v>788</v>
      </c>
      <c r="E22" t="s">
        <v>789</v>
      </c>
      <c r="F22">
        <v>52</v>
      </c>
      <c r="G22" t="s">
        <v>790</v>
      </c>
      <c r="I22" s="2" t="s">
        <v>789</v>
      </c>
      <c r="J22" s="2">
        <v>52</v>
      </c>
      <c r="K22" s="3" t="s">
        <v>790</v>
      </c>
      <c r="N22" s="5" t="s">
        <v>791</v>
      </c>
      <c r="O22" s="5" t="s">
        <v>792</v>
      </c>
      <c r="P22" t="s">
        <v>793</v>
      </c>
      <c r="S22" t="s">
        <v>794</v>
      </c>
      <c r="T22" t="s">
        <v>795</v>
      </c>
      <c r="U22" t="s">
        <v>796</v>
      </c>
      <c r="V22" t="s">
        <v>732</v>
      </c>
      <c r="W22" t="s">
        <v>733</v>
      </c>
      <c r="X22" t="s">
        <v>770</v>
      </c>
      <c r="Y22" t="s">
        <v>797</v>
      </c>
    </row>
    <row r="23" spans="1:25">
      <c r="A23" t="s">
        <v>798</v>
      </c>
      <c r="B23" t="s">
        <v>799</v>
      </c>
      <c r="C23" t="s">
        <v>800</v>
      </c>
      <c r="D23" t="s">
        <v>801</v>
      </c>
      <c r="E23" t="s">
        <v>802</v>
      </c>
      <c r="F23">
        <v>974</v>
      </c>
      <c r="G23" t="s">
        <v>803</v>
      </c>
      <c r="I23" s="2" t="s">
        <v>775</v>
      </c>
      <c r="J23" s="2">
        <v>50</v>
      </c>
      <c r="K23" s="3" t="s">
        <v>776</v>
      </c>
      <c r="N23" s="5" t="s">
        <v>804</v>
      </c>
      <c r="O23" s="5" t="s">
        <v>805</v>
      </c>
      <c r="P23" t="s">
        <v>806</v>
      </c>
      <c r="S23" t="s">
        <v>807</v>
      </c>
      <c r="T23" t="s">
        <v>808</v>
      </c>
      <c r="U23" t="s">
        <v>809</v>
      </c>
      <c r="V23" t="s">
        <v>732</v>
      </c>
      <c r="W23" t="s">
        <v>733</v>
      </c>
      <c r="X23" t="s">
        <v>770</v>
      </c>
      <c r="Y23" t="s">
        <v>797</v>
      </c>
    </row>
    <row r="24" spans="1:25">
      <c r="A24" t="s">
        <v>810</v>
      </c>
      <c r="B24" t="s">
        <v>811</v>
      </c>
      <c r="C24" t="s">
        <v>812</v>
      </c>
      <c r="D24" t="s">
        <v>813</v>
      </c>
      <c r="E24" t="s">
        <v>579</v>
      </c>
      <c r="F24">
        <v>978</v>
      </c>
      <c r="G24" t="s">
        <v>580</v>
      </c>
      <c r="I24" s="2" t="s">
        <v>814</v>
      </c>
      <c r="J24" s="2">
        <v>975</v>
      </c>
      <c r="K24" s="3" t="s">
        <v>815</v>
      </c>
      <c r="N24" s="5" t="s">
        <v>816</v>
      </c>
      <c r="O24" s="5" t="s">
        <v>817</v>
      </c>
      <c r="P24" t="s">
        <v>818</v>
      </c>
      <c r="S24" t="s">
        <v>819</v>
      </c>
      <c r="T24" t="s">
        <v>820</v>
      </c>
      <c r="U24" t="s">
        <v>821</v>
      </c>
      <c r="V24" t="s">
        <v>732</v>
      </c>
      <c r="W24" t="s">
        <v>733</v>
      </c>
      <c r="X24" t="s">
        <v>770</v>
      </c>
      <c r="Y24" t="s">
        <v>819</v>
      </c>
    </row>
    <row r="25" spans="1:25">
      <c r="A25" t="s">
        <v>822</v>
      </c>
      <c r="B25" t="s">
        <v>823</v>
      </c>
      <c r="C25" t="s">
        <v>824</v>
      </c>
      <c r="D25" t="s">
        <v>825</v>
      </c>
      <c r="E25" t="s">
        <v>826</v>
      </c>
      <c r="F25">
        <v>84</v>
      </c>
      <c r="G25" t="s">
        <v>827</v>
      </c>
      <c r="I25" s="2" t="s">
        <v>763</v>
      </c>
      <c r="J25" s="2">
        <v>48</v>
      </c>
      <c r="K25" s="3" t="s">
        <v>764</v>
      </c>
      <c r="N25" s="5" t="s">
        <v>828</v>
      </c>
      <c r="O25" s="5" t="s">
        <v>829</v>
      </c>
      <c r="P25" t="s">
        <v>830</v>
      </c>
      <c r="S25" t="s">
        <v>831</v>
      </c>
      <c r="T25" t="s">
        <v>832</v>
      </c>
      <c r="U25" t="s">
        <v>833</v>
      </c>
      <c r="V25" t="s">
        <v>732</v>
      </c>
      <c r="W25" t="s">
        <v>733</v>
      </c>
      <c r="X25" t="s">
        <v>770</v>
      </c>
      <c r="Y25" t="s">
        <v>831</v>
      </c>
    </row>
    <row r="26" spans="1:25">
      <c r="A26" t="s">
        <v>834</v>
      </c>
      <c r="B26" t="s">
        <v>835</v>
      </c>
      <c r="C26" t="s">
        <v>836</v>
      </c>
      <c r="D26" t="s">
        <v>837</v>
      </c>
      <c r="E26" t="s">
        <v>838</v>
      </c>
      <c r="F26">
        <v>952</v>
      </c>
      <c r="G26" t="s">
        <v>839</v>
      </c>
      <c r="I26" s="2" t="s">
        <v>840</v>
      </c>
      <c r="J26" s="2">
        <v>108</v>
      </c>
      <c r="K26" s="3" t="s">
        <v>841</v>
      </c>
      <c r="N26" s="5" t="s">
        <v>842</v>
      </c>
      <c r="O26" s="5" t="s">
        <v>843</v>
      </c>
      <c r="P26" t="s">
        <v>844</v>
      </c>
      <c r="S26" t="s">
        <v>845</v>
      </c>
      <c r="T26" t="s">
        <v>846</v>
      </c>
      <c r="U26" t="s">
        <v>847</v>
      </c>
      <c r="V26" t="s">
        <v>732</v>
      </c>
      <c r="W26" t="s">
        <v>848</v>
      </c>
      <c r="X26" t="s">
        <v>845</v>
      </c>
      <c r="Y26" t="s">
        <v>845</v>
      </c>
    </row>
    <row r="27" spans="1:25">
      <c r="A27" t="s">
        <v>849</v>
      </c>
      <c r="B27" t="s">
        <v>850</v>
      </c>
      <c r="C27" t="s">
        <v>851</v>
      </c>
      <c r="D27" t="s">
        <v>852</v>
      </c>
      <c r="E27" t="s">
        <v>853</v>
      </c>
      <c r="F27">
        <v>60</v>
      </c>
      <c r="G27" t="s">
        <v>854</v>
      </c>
      <c r="I27" s="2" t="s">
        <v>853</v>
      </c>
      <c r="J27" s="2">
        <v>60</v>
      </c>
      <c r="K27" s="3" t="s">
        <v>854</v>
      </c>
      <c r="N27" s="5" t="s">
        <v>855</v>
      </c>
      <c r="O27" s="5" t="s">
        <v>856</v>
      </c>
      <c r="P27" t="s">
        <v>857</v>
      </c>
      <c r="S27" t="s">
        <v>858</v>
      </c>
      <c r="T27" t="s">
        <v>859</v>
      </c>
      <c r="U27" t="s">
        <v>860</v>
      </c>
      <c r="V27" t="s">
        <v>732</v>
      </c>
      <c r="W27" t="s">
        <v>848</v>
      </c>
      <c r="X27" t="s">
        <v>858</v>
      </c>
      <c r="Y27" t="s">
        <v>858</v>
      </c>
    </row>
    <row r="28" spans="1:25">
      <c r="A28" t="s">
        <v>861</v>
      </c>
      <c r="B28" t="s">
        <v>862</v>
      </c>
      <c r="C28" t="s">
        <v>863</v>
      </c>
      <c r="D28" t="s">
        <v>864</v>
      </c>
      <c r="E28" t="s">
        <v>863</v>
      </c>
      <c r="F28">
        <v>64</v>
      </c>
      <c r="G28" t="s">
        <v>865</v>
      </c>
      <c r="I28" s="2" t="s">
        <v>866</v>
      </c>
      <c r="J28" s="2">
        <v>96</v>
      </c>
      <c r="K28" s="3" t="s">
        <v>867</v>
      </c>
      <c r="N28" s="5" t="s">
        <v>868</v>
      </c>
      <c r="O28" s="5" t="s">
        <v>869</v>
      </c>
      <c r="P28" t="s">
        <v>870</v>
      </c>
      <c r="S28" t="s">
        <v>871</v>
      </c>
      <c r="T28" t="s">
        <v>872</v>
      </c>
      <c r="U28" t="s">
        <v>873</v>
      </c>
      <c r="V28" t="s">
        <v>732</v>
      </c>
      <c r="W28" t="s">
        <v>871</v>
      </c>
      <c r="X28" t="s">
        <v>871</v>
      </c>
      <c r="Y28" t="s">
        <v>871</v>
      </c>
    </row>
    <row r="29" spans="1:25">
      <c r="A29" t="s">
        <v>874</v>
      </c>
      <c r="B29" t="s">
        <v>875</v>
      </c>
      <c r="C29" t="s">
        <v>876</v>
      </c>
      <c r="D29" t="s">
        <v>877</v>
      </c>
      <c r="E29" t="s">
        <v>878</v>
      </c>
      <c r="F29">
        <v>68</v>
      </c>
      <c r="G29" t="s">
        <v>879</v>
      </c>
      <c r="I29" s="2" t="s">
        <v>878</v>
      </c>
      <c r="J29" s="2">
        <v>68</v>
      </c>
      <c r="K29" s="3" t="s">
        <v>879</v>
      </c>
      <c r="N29" s="5" t="s">
        <v>880</v>
      </c>
      <c r="O29" s="5" t="s">
        <v>881</v>
      </c>
      <c r="P29" t="s">
        <v>882</v>
      </c>
      <c r="S29" t="s">
        <v>883</v>
      </c>
      <c r="T29" t="s">
        <v>884</v>
      </c>
      <c r="U29" t="s">
        <v>885</v>
      </c>
      <c r="V29" t="s">
        <v>732</v>
      </c>
      <c r="W29" t="s">
        <v>883</v>
      </c>
      <c r="X29" t="s">
        <v>883</v>
      </c>
      <c r="Y29" t="s">
        <v>883</v>
      </c>
    </row>
    <row r="30" spans="1:25">
      <c r="A30" t="s">
        <v>886</v>
      </c>
      <c r="B30" t="s">
        <v>887</v>
      </c>
      <c r="C30" t="s">
        <v>888</v>
      </c>
      <c r="D30" t="s">
        <v>889</v>
      </c>
      <c r="E30" t="s">
        <v>777</v>
      </c>
      <c r="F30">
        <v>977</v>
      </c>
      <c r="G30" t="s">
        <v>778</v>
      </c>
      <c r="I30" s="2" t="s">
        <v>890</v>
      </c>
      <c r="J30" s="2">
        <v>986</v>
      </c>
      <c r="K30" s="3" t="s">
        <v>891</v>
      </c>
      <c r="N30" s="5" t="s">
        <v>892</v>
      </c>
      <c r="O30" s="5" t="s">
        <v>893</v>
      </c>
      <c r="P30" t="s">
        <v>894</v>
      </c>
      <c r="S30" t="s">
        <v>895</v>
      </c>
      <c r="T30" t="s">
        <v>895</v>
      </c>
      <c r="U30" t="s">
        <v>895</v>
      </c>
      <c r="V30" t="s">
        <v>895</v>
      </c>
      <c r="W30" t="s">
        <v>895</v>
      </c>
      <c r="X30" t="s">
        <v>895</v>
      </c>
      <c r="Y30" t="s">
        <v>895</v>
      </c>
    </row>
    <row r="31" spans="1:25">
      <c r="A31" t="s">
        <v>896</v>
      </c>
      <c r="B31" t="s">
        <v>897</v>
      </c>
      <c r="C31" t="s">
        <v>898</v>
      </c>
      <c r="D31" t="s">
        <v>899</v>
      </c>
      <c r="E31" t="s">
        <v>900</v>
      </c>
      <c r="F31">
        <v>72</v>
      </c>
      <c r="G31" t="s">
        <v>901</v>
      </c>
      <c r="I31" s="2" t="s">
        <v>751</v>
      </c>
      <c r="J31" s="2">
        <v>44</v>
      </c>
      <c r="K31" s="3" t="s">
        <v>752</v>
      </c>
      <c r="N31" s="5" t="s">
        <v>902</v>
      </c>
      <c r="O31" s="5" t="s">
        <v>903</v>
      </c>
      <c r="P31" t="s">
        <v>904</v>
      </c>
    </row>
    <row r="32" spans="1:25">
      <c r="A32" t="s">
        <v>905</v>
      </c>
      <c r="B32" t="s">
        <v>906</v>
      </c>
      <c r="C32" t="s">
        <v>907</v>
      </c>
      <c r="D32" t="s">
        <v>908</v>
      </c>
      <c r="E32" t="s">
        <v>890</v>
      </c>
      <c r="F32">
        <v>986</v>
      </c>
      <c r="G32" t="s">
        <v>891</v>
      </c>
      <c r="I32" s="2" t="s">
        <v>863</v>
      </c>
      <c r="J32" s="2">
        <v>64</v>
      </c>
      <c r="K32" s="3" t="s">
        <v>865</v>
      </c>
      <c r="N32" s="5" t="s">
        <v>909</v>
      </c>
      <c r="O32" s="5" t="s">
        <v>910</v>
      </c>
      <c r="P32" t="s">
        <v>911</v>
      </c>
    </row>
    <row r="33" spans="1:16">
      <c r="A33" t="s">
        <v>912</v>
      </c>
      <c r="B33" t="s">
        <v>913</v>
      </c>
      <c r="C33" t="s">
        <v>914</v>
      </c>
      <c r="D33" t="s">
        <v>915</v>
      </c>
      <c r="E33" t="s">
        <v>187</v>
      </c>
      <c r="F33">
        <v>840</v>
      </c>
      <c r="G33" t="s">
        <v>551</v>
      </c>
      <c r="I33" s="2" t="s">
        <v>900</v>
      </c>
      <c r="J33" s="2">
        <v>72</v>
      </c>
      <c r="K33" s="3" t="s">
        <v>901</v>
      </c>
      <c r="N33" s="5" t="s">
        <v>916</v>
      </c>
      <c r="O33" s="5" t="s">
        <v>917</v>
      </c>
      <c r="P33" t="s">
        <v>918</v>
      </c>
    </row>
    <row r="34" spans="1:16">
      <c r="A34" t="s">
        <v>919</v>
      </c>
      <c r="B34" t="s">
        <v>920</v>
      </c>
      <c r="C34" t="s">
        <v>921</v>
      </c>
      <c r="D34" t="s">
        <v>922</v>
      </c>
      <c r="E34" t="s">
        <v>187</v>
      </c>
      <c r="F34">
        <v>840</v>
      </c>
      <c r="G34" t="s">
        <v>551</v>
      </c>
      <c r="I34" s="2" t="s">
        <v>802</v>
      </c>
      <c r="J34" s="2">
        <v>974</v>
      </c>
      <c r="K34" s="3" t="s">
        <v>803</v>
      </c>
      <c r="N34" s="5" t="s">
        <v>923</v>
      </c>
      <c r="O34" s="5" t="s">
        <v>924</v>
      </c>
      <c r="P34" t="s">
        <v>925</v>
      </c>
    </row>
    <row r="35" spans="1:16">
      <c r="A35" t="s">
        <v>926</v>
      </c>
      <c r="B35" t="s">
        <v>927</v>
      </c>
      <c r="C35" t="s">
        <v>928</v>
      </c>
      <c r="D35" t="s">
        <v>929</v>
      </c>
      <c r="E35" t="s">
        <v>866</v>
      </c>
      <c r="F35">
        <v>96</v>
      </c>
      <c r="G35" t="s">
        <v>867</v>
      </c>
      <c r="I35" s="2" t="s">
        <v>826</v>
      </c>
      <c r="J35" s="2">
        <v>84</v>
      </c>
      <c r="K35" s="3" t="s">
        <v>827</v>
      </c>
      <c r="N35" s="5" t="s">
        <v>930</v>
      </c>
      <c r="O35" s="5" t="s">
        <v>931</v>
      </c>
      <c r="P35" t="s">
        <v>932</v>
      </c>
    </row>
    <row r="36" spans="1:16">
      <c r="A36" t="s">
        <v>933</v>
      </c>
      <c r="B36" t="s">
        <v>934</v>
      </c>
      <c r="C36" t="s">
        <v>935</v>
      </c>
      <c r="D36" t="s">
        <v>936</v>
      </c>
      <c r="E36" t="s">
        <v>814</v>
      </c>
      <c r="F36">
        <v>975</v>
      </c>
      <c r="G36" t="s">
        <v>815</v>
      </c>
      <c r="I36" s="2" t="s">
        <v>937</v>
      </c>
      <c r="J36" s="2">
        <v>124</v>
      </c>
      <c r="K36" s="3" t="s">
        <v>938</v>
      </c>
      <c r="N36" s="5" t="s">
        <v>939</v>
      </c>
      <c r="O36" s="5" t="s">
        <v>940</v>
      </c>
      <c r="P36" t="s">
        <v>198</v>
      </c>
    </row>
    <row r="37" spans="1:16">
      <c r="A37" t="s">
        <v>941</v>
      </c>
      <c r="B37" t="s">
        <v>942</v>
      </c>
      <c r="C37" t="s">
        <v>943</v>
      </c>
      <c r="D37" t="s">
        <v>944</v>
      </c>
      <c r="E37" t="s">
        <v>838</v>
      </c>
      <c r="F37">
        <v>952</v>
      </c>
      <c r="G37" t="s">
        <v>839</v>
      </c>
      <c r="I37" s="2" t="s">
        <v>945</v>
      </c>
      <c r="J37" s="2">
        <v>976</v>
      </c>
      <c r="K37" s="3" t="s">
        <v>946</v>
      </c>
      <c r="N37" s="5" t="s">
        <v>947</v>
      </c>
      <c r="O37" s="5" t="s">
        <v>948</v>
      </c>
      <c r="P37" t="s">
        <v>949</v>
      </c>
    </row>
    <row r="38" spans="1:16">
      <c r="A38" t="s">
        <v>950</v>
      </c>
      <c r="B38" t="s">
        <v>951</v>
      </c>
      <c r="C38" t="s">
        <v>952</v>
      </c>
      <c r="D38" t="s">
        <v>953</v>
      </c>
      <c r="E38" t="s">
        <v>840</v>
      </c>
      <c r="F38">
        <v>108</v>
      </c>
      <c r="G38" t="s">
        <v>841</v>
      </c>
      <c r="I38" s="2" t="s">
        <v>954</v>
      </c>
      <c r="J38" s="2">
        <v>756</v>
      </c>
      <c r="K38" s="3" t="s">
        <v>955</v>
      </c>
      <c r="N38" s="5" t="s">
        <v>956</v>
      </c>
      <c r="O38" s="5" t="s">
        <v>957</v>
      </c>
      <c r="P38" t="s">
        <v>958</v>
      </c>
    </row>
    <row r="39" spans="1:16">
      <c r="A39" t="s">
        <v>959</v>
      </c>
      <c r="B39" t="s">
        <v>960</v>
      </c>
      <c r="C39" t="s">
        <v>961</v>
      </c>
      <c r="D39" t="s">
        <v>962</v>
      </c>
      <c r="E39" t="s">
        <v>963</v>
      </c>
      <c r="F39">
        <v>116</v>
      </c>
      <c r="G39" t="s">
        <v>964</v>
      </c>
      <c r="I39" s="2" t="s">
        <v>965</v>
      </c>
      <c r="J39" s="2">
        <v>990</v>
      </c>
      <c r="K39" s="3" t="s">
        <v>966</v>
      </c>
      <c r="N39" s="5" t="s">
        <v>967</v>
      </c>
      <c r="O39" s="5" t="s">
        <v>968</v>
      </c>
      <c r="P39" t="s">
        <v>969</v>
      </c>
    </row>
    <row r="40" spans="1:16">
      <c r="A40" t="s">
        <v>970</v>
      </c>
      <c r="B40" t="s">
        <v>971</v>
      </c>
      <c r="C40" t="s">
        <v>972</v>
      </c>
      <c r="D40" t="s">
        <v>973</v>
      </c>
      <c r="E40" t="s">
        <v>974</v>
      </c>
      <c r="F40">
        <v>950</v>
      </c>
      <c r="G40" t="s">
        <v>975</v>
      </c>
      <c r="I40" s="2" t="s">
        <v>976</v>
      </c>
      <c r="J40" s="2">
        <v>0</v>
      </c>
      <c r="K40" s="3" t="s">
        <v>977</v>
      </c>
      <c r="N40" s="5" t="s">
        <v>978</v>
      </c>
      <c r="O40" s="5" t="s">
        <v>979</v>
      </c>
      <c r="P40" t="s">
        <v>199</v>
      </c>
    </row>
    <row r="41" spans="1:16">
      <c r="A41" t="s">
        <v>980</v>
      </c>
      <c r="B41" t="s">
        <v>981</v>
      </c>
      <c r="C41" t="s">
        <v>982</v>
      </c>
      <c r="D41" t="s">
        <v>983</v>
      </c>
      <c r="E41" t="s">
        <v>937</v>
      </c>
      <c r="F41">
        <v>124</v>
      </c>
      <c r="G41" t="s">
        <v>938</v>
      </c>
      <c r="I41" s="2" t="s">
        <v>984</v>
      </c>
      <c r="J41" s="2">
        <v>170</v>
      </c>
      <c r="K41" s="3" t="s">
        <v>985</v>
      </c>
      <c r="N41" s="5" t="s">
        <v>986</v>
      </c>
      <c r="O41" s="5" t="s">
        <v>987</v>
      </c>
      <c r="P41" t="s">
        <v>988</v>
      </c>
    </row>
    <row r="42" spans="1:16">
      <c r="A42" t="s">
        <v>989</v>
      </c>
      <c r="B42" t="s">
        <v>990</v>
      </c>
      <c r="C42" t="s">
        <v>991</v>
      </c>
      <c r="D42" t="s">
        <v>992</v>
      </c>
      <c r="E42" t="s">
        <v>993</v>
      </c>
      <c r="F42">
        <v>132</v>
      </c>
      <c r="G42" t="s">
        <v>994</v>
      </c>
      <c r="I42" s="2" t="s">
        <v>995</v>
      </c>
      <c r="J42" s="2">
        <v>188</v>
      </c>
      <c r="K42" s="3" t="s">
        <v>996</v>
      </c>
      <c r="N42" s="5" t="s">
        <v>997</v>
      </c>
      <c r="O42" s="5" t="s">
        <v>998</v>
      </c>
      <c r="P42" t="s">
        <v>200</v>
      </c>
    </row>
    <row r="43" spans="1:16">
      <c r="A43" t="s">
        <v>999</v>
      </c>
      <c r="B43" t="s">
        <v>1000</v>
      </c>
      <c r="C43" t="s">
        <v>1001</v>
      </c>
      <c r="D43" t="s">
        <v>1002</v>
      </c>
      <c r="E43" t="s">
        <v>1003</v>
      </c>
      <c r="F43">
        <v>136</v>
      </c>
      <c r="G43" t="s">
        <v>1004</v>
      </c>
      <c r="I43" s="2" t="s">
        <v>1005</v>
      </c>
      <c r="J43" s="2">
        <v>931</v>
      </c>
      <c r="K43" s="3" t="s">
        <v>1006</v>
      </c>
      <c r="N43" s="5" t="s">
        <v>1007</v>
      </c>
      <c r="O43" s="5" t="s">
        <v>1008</v>
      </c>
      <c r="P43" t="s">
        <v>1009</v>
      </c>
    </row>
    <row r="44" spans="1:16">
      <c r="A44" t="s">
        <v>1010</v>
      </c>
      <c r="B44" t="s">
        <v>1011</v>
      </c>
      <c r="C44" t="s">
        <v>1012</v>
      </c>
      <c r="D44" t="s">
        <v>1013</v>
      </c>
      <c r="E44" t="s">
        <v>974</v>
      </c>
      <c r="F44">
        <v>950</v>
      </c>
      <c r="G44" t="s">
        <v>975</v>
      </c>
      <c r="I44" s="2" t="s">
        <v>993</v>
      </c>
      <c r="J44" s="2">
        <v>132</v>
      </c>
      <c r="K44" s="3" t="s">
        <v>994</v>
      </c>
      <c r="N44" s="5" t="s">
        <v>1014</v>
      </c>
      <c r="O44" s="5" t="s">
        <v>1015</v>
      </c>
      <c r="P44" t="s">
        <v>1016</v>
      </c>
    </row>
    <row r="45" spans="1:16">
      <c r="A45" t="s">
        <v>1017</v>
      </c>
      <c r="B45" t="s">
        <v>1018</v>
      </c>
      <c r="C45" t="s">
        <v>1019</v>
      </c>
      <c r="D45" t="s">
        <v>1020</v>
      </c>
      <c r="E45" t="s">
        <v>974</v>
      </c>
      <c r="F45">
        <v>950</v>
      </c>
      <c r="G45" t="s">
        <v>975</v>
      </c>
      <c r="I45" s="2" t="s">
        <v>1021</v>
      </c>
      <c r="J45" s="2">
        <v>203</v>
      </c>
      <c r="K45" s="3" t="s">
        <v>1022</v>
      </c>
      <c r="N45" s="5" t="s">
        <v>1023</v>
      </c>
      <c r="O45" s="5" t="s">
        <v>1024</v>
      </c>
      <c r="P45" t="s">
        <v>1025</v>
      </c>
    </row>
    <row r="46" spans="1:16">
      <c r="A46" t="s">
        <v>1026</v>
      </c>
      <c r="B46" t="s">
        <v>1027</v>
      </c>
      <c r="C46" t="s">
        <v>1028</v>
      </c>
      <c r="D46" t="s">
        <v>1029</v>
      </c>
      <c r="E46" t="s">
        <v>965</v>
      </c>
      <c r="F46">
        <v>990</v>
      </c>
      <c r="G46" t="s">
        <v>966</v>
      </c>
      <c r="I46" s="2" t="s">
        <v>1030</v>
      </c>
      <c r="J46" s="2">
        <v>262</v>
      </c>
      <c r="K46" s="3" t="s">
        <v>1031</v>
      </c>
      <c r="N46" s="5" t="s">
        <v>1032</v>
      </c>
      <c r="O46" s="5" t="s">
        <v>1033</v>
      </c>
      <c r="P46" t="s">
        <v>1034</v>
      </c>
    </row>
    <row r="47" spans="1:16">
      <c r="A47" t="s">
        <v>1035</v>
      </c>
      <c r="B47" t="s">
        <v>1036</v>
      </c>
      <c r="C47" t="s">
        <v>1037</v>
      </c>
      <c r="D47" t="s">
        <v>1038</v>
      </c>
      <c r="E47" t="s">
        <v>976</v>
      </c>
      <c r="F47">
        <v>0</v>
      </c>
      <c r="G47" t="s">
        <v>977</v>
      </c>
      <c r="I47" s="2" t="s">
        <v>1039</v>
      </c>
      <c r="J47" s="2">
        <v>208</v>
      </c>
      <c r="K47" s="3" t="s">
        <v>1040</v>
      </c>
      <c r="N47" s="5" t="s">
        <v>1041</v>
      </c>
      <c r="O47" s="5" t="s">
        <v>1042</v>
      </c>
      <c r="P47" t="s">
        <v>1043</v>
      </c>
    </row>
    <row r="48" spans="1:16">
      <c r="A48" t="s">
        <v>1044</v>
      </c>
      <c r="B48" t="s">
        <v>1045</v>
      </c>
      <c r="C48" t="s">
        <v>1046</v>
      </c>
      <c r="D48" t="s">
        <v>1047</v>
      </c>
      <c r="E48" t="s">
        <v>713</v>
      </c>
      <c r="F48">
        <v>36</v>
      </c>
      <c r="G48" t="s">
        <v>714</v>
      </c>
      <c r="I48" s="2" t="s">
        <v>1048</v>
      </c>
      <c r="J48" s="2">
        <v>214</v>
      </c>
      <c r="K48" s="3" t="s">
        <v>1049</v>
      </c>
      <c r="N48" s="5" t="s">
        <v>1050</v>
      </c>
      <c r="O48" s="5" t="s">
        <v>1051</v>
      </c>
      <c r="P48" t="s">
        <v>1052</v>
      </c>
    </row>
    <row r="49" spans="1:16">
      <c r="A49" t="s">
        <v>1053</v>
      </c>
      <c r="B49" t="s">
        <v>1054</v>
      </c>
      <c r="C49" t="s">
        <v>1055</v>
      </c>
      <c r="D49" t="s">
        <v>1056</v>
      </c>
      <c r="E49" t="s">
        <v>713</v>
      </c>
      <c r="F49">
        <v>36</v>
      </c>
      <c r="G49" t="s">
        <v>714</v>
      </c>
      <c r="I49" s="2" t="s">
        <v>607</v>
      </c>
      <c r="J49" s="2">
        <v>12</v>
      </c>
      <c r="K49" s="3" t="s">
        <v>608</v>
      </c>
      <c r="N49" s="5" t="s">
        <v>1057</v>
      </c>
      <c r="O49" s="5" t="s">
        <v>1058</v>
      </c>
      <c r="P49" t="s">
        <v>1059</v>
      </c>
    </row>
    <row r="50" spans="1:16">
      <c r="A50" t="s">
        <v>1060</v>
      </c>
      <c r="B50" t="s">
        <v>1061</v>
      </c>
      <c r="C50" t="s">
        <v>1062</v>
      </c>
      <c r="D50" t="s">
        <v>1063</v>
      </c>
      <c r="E50" t="s">
        <v>984</v>
      </c>
      <c r="F50">
        <v>170</v>
      </c>
      <c r="G50" t="s">
        <v>985</v>
      </c>
      <c r="I50" s="2" t="s">
        <v>1064</v>
      </c>
      <c r="J50" s="2">
        <v>818</v>
      </c>
      <c r="K50" s="3" t="s">
        <v>1065</v>
      </c>
      <c r="N50" s="5" t="s">
        <v>1066</v>
      </c>
      <c r="O50" s="5" t="s">
        <v>1067</v>
      </c>
      <c r="P50" t="s">
        <v>1068</v>
      </c>
    </row>
    <row r="51" spans="1:16">
      <c r="A51" t="s">
        <v>1069</v>
      </c>
      <c r="B51" t="s">
        <v>1070</v>
      </c>
      <c r="C51" t="s">
        <v>1071</v>
      </c>
      <c r="D51" t="s">
        <v>1072</v>
      </c>
      <c r="E51" t="s">
        <v>1073</v>
      </c>
      <c r="F51">
        <v>174</v>
      </c>
      <c r="G51" t="s">
        <v>1074</v>
      </c>
      <c r="I51" s="2" t="s">
        <v>1075</v>
      </c>
      <c r="J51" s="2">
        <v>232</v>
      </c>
      <c r="K51" s="3" t="s">
        <v>1076</v>
      </c>
      <c r="N51" s="5" t="s">
        <v>1077</v>
      </c>
      <c r="O51" s="5" t="s">
        <v>1078</v>
      </c>
      <c r="P51" t="s">
        <v>1079</v>
      </c>
    </row>
    <row r="52" spans="1:16">
      <c r="A52" t="s">
        <v>1080</v>
      </c>
      <c r="B52" t="s">
        <v>1081</v>
      </c>
      <c r="C52" t="s">
        <v>1082</v>
      </c>
      <c r="D52" t="s">
        <v>1083</v>
      </c>
      <c r="E52" t="s">
        <v>995</v>
      </c>
      <c r="F52">
        <v>188</v>
      </c>
      <c r="G52" t="s">
        <v>996</v>
      </c>
      <c r="I52" s="2" t="s">
        <v>1084</v>
      </c>
      <c r="J52" s="2">
        <v>230</v>
      </c>
      <c r="K52" s="3" t="s">
        <v>1085</v>
      </c>
      <c r="N52" s="5" t="s">
        <v>1086</v>
      </c>
      <c r="O52" s="5" t="s">
        <v>1087</v>
      </c>
      <c r="P52" t="s">
        <v>1088</v>
      </c>
    </row>
    <row r="53" spans="1:16">
      <c r="A53" t="s">
        <v>1089</v>
      </c>
      <c r="B53" t="s">
        <v>1090</v>
      </c>
      <c r="C53" t="s">
        <v>1091</v>
      </c>
      <c r="D53" t="s">
        <v>1092</v>
      </c>
      <c r="E53" t="s">
        <v>838</v>
      </c>
      <c r="F53">
        <v>952</v>
      </c>
      <c r="G53" t="s">
        <v>839</v>
      </c>
      <c r="I53" s="2" t="s">
        <v>579</v>
      </c>
      <c r="J53" s="2">
        <v>978</v>
      </c>
      <c r="K53" s="3" t="s">
        <v>580</v>
      </c>
      <c r="N53" s="5" t="s">
        <v>1093</v>
      </c>
      <c r="O53" s="5" t="s">
        <v>1094</v>
      </c>
      <c r="P53" t="s">
        <v>1095</v>
      </c>
    </row>
    <row r="54" spans="1:16">
      <c r="A54" t="s">
        <v>1096</v>
      </c>
      <c r="B54" t="s">
        <v>1097</v>
      </c>
      <c r="C54" t="s">
        <v>1098</v>
      </c>
      <c r="D54" t="s">
        <v>1099</v>
      </c>
      <c r="E54" t="s">
        <v>1100</v>
      </c>
      <c r="F54">
        <v>191</v>
      </c>
      <c r="G54" t="s">
        <v>1101</v>
      </c>
      <c r="I54" s="2" t="s">
        <v>1102</v>
      </c>
      <c r="J54" s="2">
        <v>242</v>
      </c>
      <c r="K54" s="3" t="s">
        <v>1103</v>
      </c>
      <c r="N54" s="5" t="s">
        <v>1104</v>
      </c>
      <c r="O54" s="5" t="s">
        <v>1105</v>
      </c>
      <c r="P54" t="s">
        <v>1106</v>
      </c>
    </row>
    <row r="55" spans="1:16">
      <c r="A55" t="s">
        <v>1107</v>
      </c>
      <c r="B55" t="s">
        <v>1108</v>
      </c>
      <c r="C55" t="s">
        <v>1109</v>
      </c>
      <c r="D55" t="s">
        <v>1110</v>
      </c>
      <c r="E55" t="s">
        <v>1005</v>
      </c>
      <c r="F55">
        <v>931</v>
      </c>
      <c r="G55" t="s">
        <v>1006</v>
      </c>
      <c r="I55" s="2" t="s">
        <v>1111</v>
      </c>
      <c r="J55" s="2">
        <v>238</v>
      </c>
      <c r="K55" s="3" t="s">
        <v>1112</v>
      </c>
      <c r="N55" s="5" t="s">
        <v>1113</v>
      </c>
      <c r="O55" s="5" t="s">
        <v>1114</v>
      </c>
      <c r="P55" t="s">
        <v>1115</v>
      </c>
    </row>
    <row r="56" spans="1:16">
      <c r="A56" t="s">
        <v>1116</v>
      </c>
      <c r="B56" t="s">
        <v>1117</v>
      </c>
      <c r="C56" t="s">
        <v>1118</v>
      </c>
      <c r="D56" t="s">
        <v>1119</v>
      </c>
      <c r="E56" t="s">
        <v>579</v>
      </c>
      <c r="F56">
        <v>978</v>
      </c>
      <c r="G56" t="s">
        <v>580</v>
      </c>
      <c r="I56" s="2" t="s">
        <v>1120</v>
      </c>
      <c r="J56" s="2">
        <v>826</v>
      </c>
      <c r="K56" s="3" t="s">
        <v>1121</v>
      </c>
      <c r="N56" s="5" t="s">
        <v>1122</v>
      </c>
      <c r="O56" s="5" t="s">
        <v>1123</v>
      </c>
      <c r="P56" t="s">
        <v>1124</v>
      </c>
    </row>
    <row r="57" spans="1:16">
      <c r="A57" t="s">
        <v>1125</v>
      </c>
      <c r="B57" t="s">
        <v>1126</v>
      </c>
      <c r="C57" t="s">
        <v>1127</v>
      </c>
      <c r="D57" t="s">
        <v>1128</v>
      </c>
      <c r="E57" t="s">
        <v>1021</v>
      </c>
      <c r="F57">
        <v>203</v>
      </c>
      <c r="G57" t="s">
        <v>1022</v>
      </c>
      <c r="I57" s="2" t="s">
        <v>1129</v>
      </c>
      <c r="J57" s="2">
        <v>981</v>
      </c>
      <c r="K57" s="3" t="s">
        <v>1130</v>
      </c>
      <c r="N57" s="5" t="s">
        <v>1131</v>
      </c>
      <c r="O57" s="5" t="s">
        <v>1132</v>
      </c>
      <c r="P57" t="s">
        <v>1133</v>
      </c>
    </row>
    <row r="58" spans="1:16">
      <c r="A58" t="s">
        <v>1134</v>
      </c>
      <c r="B58" t="s">
        <v>1135</v>
      </c>
      <c r="C58" t="s">
        <v>1136</v>
      </c>
      <c r="D58" t="s">
        <v>1137</v>
      </c>
      <c r="E58" t="s">
        <v>945</v>
      </c>
      <c r="F58">
        <v>976</v>
      </c>
      <c r="G58" t="s">
        <v>946</v>
      </c>
      <c r="I58" s="2" t="s">
        <v>1138</v>
      </c>
      <c r="J58" s="2">
        <v>0</v>
      </c>
      <c r="K58" s="3" t="s">
        <v>1139</v>
      </c>
      <c r="N58" s="5" t="s">
        <v>1140</v>
      </c>
      <c r="O58" s="5" t="s">
        <v>1141</v>
      </c>
      <c r="P58" t="s">
        <v>1142</v>
      </c>
    </row>
    <row r="59" spans="1:16">
      <c r="A59" t="s">
        <v>1143</v>
      </c>
      <c r="B59" t="s">
        <v>1144</v>
      </c>
      <c r="C59" t="s">
        <v>1145</v>
      </c>
      <c r="D59" t="s">
        <v>1146</v>
      </c>
      <c r="E59" t="s">
        <v>1039</v>
      </c>
      <c r="F59">
        <v>208</v>
      </c>
      <c r="G59" t="s">
        <v>1040</v>
      </c>
      <c r="I59" s="2" t="s">
        <v>1147</v>
      </c>
      <c r="J59" s="2">
        <v>936</v>
      </c>
      <c r="K59" s="3" t="s">
        <v>1148</v>
      </c>
      <c r="N59" s="5" t="s">
        <v>1149</v>
      </c>
      <c r="O59" s="5" t="s">
        <v>1150</v>
      </c>
      <c r="P59" t="s">
        <v>1151</v>
      </c>
    </row>
    <row r="60" spans="1:16">
      <c r="A60" t="s">
        <v>1152</v>
      </c>
      <c r="B60" t="s">
        <v>1153</v>
      </c>
      <c r="C60" t="s">
        <v>1154</v>
      </c>
      <c r="D60" t="s">
        <v>1155</v>
      </c>
      <c r="E60" t="s">
        <v>1030</v>
      </c>
      <c r="F60">
        <v>262</v>
      </c>
      <c r="G60" t="s">
        <v>1031</v>
      </c>
      <c r="I60" s="2" t="s">
        <v>1156</v>
      </c>
      <c r="J60" s="2">
        <v>292</v>
      </c>
      <c r="K60" s="3" t="s">
        <v>1157</v>
      </c>
      <c r="N60" s="5" t="s">
        <v>1158</v>
      </c>
      <c r="O60" s="5" t="s">
        <v>1159</v>
      </c>
      <c r="P60" t="s">
        <v>1160</v>
      </c>
    </row>
    <row r="61" spans="1:16">
      <c r="A61" t="s">
        <v>1161</v>
      </c>
      <c r="B61" t="s">
        <v>1162</v>
      </c>
      <c r="C61" t="s">
        <v>1163</v>
      </c>
      <c r="D61" t="s">
        <v>1164</v>
      </c>
      <c r="E61" t="s">
        <v>651</v>
      </c>
      <c r="F61">
        <v>951</v>
      </c>
      <c r="G61" t="s">
        <v>652</v>
      </c>
      <c r="I61" s="2" t="s">
        <v>1165</v>
      </c>
      <c r="J61" s="2">
        <v>270</v>
      </c>
      <c r="K61" s="3" t="s">
        <v>1166</v>
      </c>
      <c r="N61" s="5" t="s">
        <v>1167</v>
      </c>
      <c r="O61" s="5" t="s">
        <v>1168</v>
      </c>
      <c r="P61" t="s">
        <v>1169</v>
      </c>
    </row>
    <row r="62" spans="1:16">
      <c r="A62" t="s">
        <v>1170</v>
      </c>
      <c r="B62" t="s">
        <v>1171</v>
      </c>
      <c r="C62" t="s">
        <v>1172</v>
      </c>
      <c r="D62" t="s">
        <v>1173</v>
      </c>
      <c r="E62" t="s">
        <v>1048</v>
      </c>
      <c r="F62">
        <v>214</v>
      </c>
      <c r="G62" t="s">
        <v>1049</v>
      </c>
      <c r="I62" s="2" t="s">
        <v>1174</v>
      </c>
      <c r="J62" s="2">
        <v>324</v>
      </c>
      <c r="K62" s="3" t="s">
        <v>1175</v>
      </c>
      <c r="N62" s="5" t="s">
        <v>1176</v>
      </c>
      <c r="O62" s="5" t="s">
        <v>1177</v>
      </c>
      <c r="P62" t="s">
        <v>1178</v>
      </c>
    </row>
    <row r="63" spans="1:16">
      <c r="A63" t="s">
        <v>1179</v>
      </c>
      <c r="B63" t="s">
        <v>1180</v>
      </c>
      <c r="C63" t="s">
        <v>1181</v>
      </c>
      <c r="D63" t="s">
        <v>1182</v>
      </c>
      <c r="E63" t="s">
        <v>187</v>
      </c>
      <c r="F63">
        <v>840</v>
      </c>
      <c r="G63" t="s">
        <v>551</v>
      </c>
      <c r="I63" s="2" t="s">
        <v>1183</v>
      </c>
      <c r="J63" s="2">
        <v>320</v>
      </c>
      <c r="K63" s="3" t="s">
        <v>1184</v>
      </c>
      <c r="N63" s="5" t="s">
        <v>1185</v>
      </c>
      <c r="O63" s="5" t="s">
        <v>1186</v>
      </c>
      <c r="P63" t="s">
        <v>185</v>
      </c>
    </row>
    <row r="64" spans="1:16">
      <c r="A64" t="s">
        <v>1187</v>
      </c>
      <c r="B64" t="s">
        <v>1188</v>
      </c>
      <c r="C64" t="s">
        <v>1189</v>
      </c>
      <c r="D64" t="s">
        <v>1190</v>
      </c>
      <c r="E64" t="s">
        <v>1064</v>
      </c>
      <c r="F64">
        <v>818</v>
      </c>
      <c r="G64" t="s">
        <v>1065</v>
      </c>
      <c r="I64" s="2" t="s">
        <v>1191</v>
      </c>
      <c r="J64" s="2">
        <v>328</v>
      </c>
      <c r="K64" s="3" t="s">
        <v>1192</v>
      </c>
      <c r="N64" s="5" t="s">
        <v>1193</v>
      </c>
      <c r="O64" s="5" t="s">
        <v>1194</v>
      </c>
      <c r="P64" t="s">
        <v>1195</v>
      </c>
    </row>
    <row r="65" spans="1:16">
      <c r="A65" t="s">
        <v>1196</v>
      </c>
      <c r="B65" t="s">
        <v>1197</v>
      </c>
      <c r="C65" t="s">
        <v>1198</v>
      </c>
      <c r="D65" t="s">
        <v>1199</v>
      </c>
      <c r="E65" t="s">
        <v>187</v>
      </c>
      <c r="F65">
        <v>840</v>
      </c>
      <c r="G65" t="s">
        <v>551</v>
      </c>
      <c r="I65" s="2" t="s">
        <v>1200</v>
      </c>
      <c r="J65" s="2">
        <v>344</v>
      </c>
      <c r="K65" s="3" t="s">
        <v>1201</v>
      </c>
      <c r="N65" s="5" t="s">
        <v>1202</v>
      </c>
      <c r="O65" s="5" t="s">
        <v>1203</v>
      </c>
      <c r="P65" t="s">
        <v>189</v>
      </c>
    </row>
    <row r="66" spans="1:16">
      <c r="A66" t="s">
        <v>1204</v>
      </c>
      <c r="B66" t="s">
        <v>1205</v>
      </c>
      <c r="C66" t="s">
        <v>1206</v>
      </c>
      <c r="D66" t="s">
        <v>1207</v>
      </c>
      <c r="E66" t="s">
        <v>974</v>
      </c>
      <c r="F66">
        <v>950</v>
      </c>
      <c r="G66" t="s">
        <v>975</v>
      </c>
      <c r="I66" s="2" t="s">
        <v>1208</v>
      </c>
      <c r="J66" s="2">
        <v>340</v>
      </c>
      <c r="K66" s="3" t="s">
        <v>1209</v>
      </c>
      <c r="N66" s="5" t="s">
        <v>1210</v>
      </c>
      <c r="O66" s="5" t="s">
        <v>1211</v>
      </c>
      <c r="P66" t="s">
        <v>1212</v>
      </c>
    </row>
    <row r="67" spans="1:16">
      <c r="A67" t="s">
        <v>1213</v>
      </c>
      <c r="B67" t="s">
        <v>1214</v>
      </c>
      <c r="C67" t="s">
        <v>1215</v>
      </c>
      <c r="D67" t="s">
        <v>1216</v>
      </c>
      <c r="E67" t="s">
        <v>1075</v>
      </c>
      <c r="F67">
        <v>232</v>
      </c>
      <c r="G67" t="s">
        <v>1076</v>
      </c>
      <c r="I67" s="2" t="s">
        <v>1100</v>
      </c>
      <c r="J67" s="2">
        <v>191</v>
      </c>
      <c r="K67" s="3" t="s">
        <v>1101</v>
      </c>
      <c r="N67" s="5" t="s">
        <v>1217</v>
      </c>
      <c r="O67" s="5" t="s">
        <v>1218</v>
      </c>
      <c r="P67" t="s">
        <v>1219</v>
      </c>
    </row>
    <row r="68" spans="1:16">
      <c r="A68" t="s">
        <v>1220</v>
      </c>
      <c r="B68" t="s">
        <v>1221</v>
      </c>
      <c r="C68" t="s">
        <v>1222</v>
      </c>
      <c r="D68" t="s">
        <v>1223</v>
      </c>
      <c r="E68" t="s">
        <v>579</v>
      </c>
      <c r="F68">
        <v>978</v>
      </c>
      <c r="G68" t="s">
        <v>580</v>
      </c>
      <c r="I68" s="2" t="s">
        <v>1224</v>
      </c>
      <c r="J68" s="2">
        <v>332</v>
      </c>
      <c r="K68" s="3" t="s">
        <v>1225</v>
      </c>
      <c r="N68" s="5" t="s">
        <v>1226</v>
      </c>
      <c r="O68" s="5" t="s">
        <v>1227</v>
      </c>
      <c r="P68" t="s">
        <v>1228</v>
      </c>
    </row>
    <row r="69" spans="1:16">
      <c r="A69" t="s">
        <v>1229</v>
      </c>
      <c r="B69" t="s">
        <v>1230</v>
      </c>
      <c r="C69" t="s">
        <v>1231</v>
      </c>
      <c r="D69" t="s">
        <v>1232</v>
      </c>
      <c r="E69" t="s">
        <v>1233</v>
      </c>
      <c r="F69">
        <v>748</v>
      </c>
      <c r="G69" t="s">
        <v>1234</v>
      </c>
      <c r="I69" s="2" t="s">
        <v>1235</v>
      </c>
      <c r="J69" s="2">
        <v>348</v>
      </c>
      <c r="K69" s="3" t="s">
        <v>1236</v>
      </c>
      <c r="N69" s="5" t="s">
        <v>1237</v>
      </c>
      <c r="O69" s="5" t="s">
        <v>1238</v>
      </c>
      <c r="P69" t="s">
        <v>1239</v>
      </c>
    </row>
    <row r="70" spans="1:16">
      <c r="A70" t="s">
        <v>1240</v>
      </c>
      <c r="B70" t="s">
        <v>1241</v>
      </c>
      <c r="C70" t="s">
        <v>1242</v>
      </c>
      <c r="D70" t="s">
        <v>1243</v>
      </c>
      <c r="E70" t="s">
        <v>1084</v>
      </c>
      <c r="F70">
        <v>230</v>
      </c>
      <c r="G70" t="s">
        <v>1085</v>
      </c>
      <c r="I70" s="2" t="s">
        <v>1244</v>
      </c>
      <c r="J70" s="2">
        <v>360</v>
      </c>
      <c r="K70" s="3" t="s">
        <v>1245</v>
      </c>
      <c r="N70" s="5" t="s">
        <v>1246</v>
      </c>
      <c r="O70" s="5" t="s">
        <v>1247</v>
      </c>
      <c r="P70" t="s">
        <v>1248</v>
      </c>
    </row>
    <row r="71" spans="1:16">
      <c r="A71" t="s">
        <v>1249</v>
      </c>
      <c r="B71" t="s">
        <v>1250</v>
      </c>
      <c r="C71" t="s">
        <v>1251</v>
      </c>
      <c r="D71" t="s">
        <v>1252</v>
      </c>
      <c r="E71" t="s">
        <v>1111</v>
      </c>
      <c r="F71">
        <v>238</v>
      </c>
      <c r="G71" t="s">
        <v>1112</v>
      </c>
      <c r="I71" s="2" t="s">
        <v>1253</v>
      </c>
      <c r="J71" s="2">
        <v>376</v>
      </c>
      <c r="K71" s="3" t="s">
        <v>1254</v>
      </c>
      <c r="N71" s="5" t="s">
        <v>1255</v>
      </c>
      <c r="O71" s="5" t="s">
        <v>1256</v>
      </c>
      <c r="P71" t="s">
        <v>1257</v>
      </c>
    </row>
    <row r="72" spans="1:16">
      <c r="A72" t="s">
        <v>1258</v>
      </c>
      <c r="B72" t="s">
        <v>1259</v>
      </c>
      <c r="C72" t="s">
        <v>1260</v>
      </c>
      <c r="D72" t="s">
        <v>1261</v>
      </c>
      <c r="E72" t="s">
        <v>1039</v>
      </c>
      <c r="F72">
        <v>208</v>
      </c>
      <c r="G72" t="s">
        <v>1040</v>
      </c>
      <c r="I72" s="2" t="s">
        <v>1262</v>
      </c>
      <c r="J72" s="2">
        <v>0</v>
      </c>
      <c r="K72" s="3" t="s">
        <v>1263</v>
      </c>
      <c r="N72" s="5" t="s">
        <v>1264</v>
      </c>
      <c r="O72" s="5" t="s">
        <v>1265</v>
      </c>
      <c r="P72" t="s">
        <v>194</v>
      </c>
    </row>
    <row r="73" spans="1:16">
      <c r="A73" t="s">
        <v>1266</v>
      </c>
      <c r="B73" t="s">
        <v>1267</v>
      </c>
      <c r="C73" t="s">
        <v>1268</v>
      </c>
      <c r="D73" t="s">
        <v>1269</v>
      </c>
      <c r="E73" t="s">
        <v>1102</v>
      </c>
      <c r="F73">
        <v>242</v>
      </c>
      <c r="G73" t="s">
        <v>1103</v>
      </c>
      <c r="I73" s="2" t="s">
        <v>1270</v>
      </c>
      <c r="J73" s="2">
        <v>356</v>
      </c>
      <c r="K73" s="3" t="s">
        <v>1271</v>
      </c>
      <c r="N73" s="5" t="s">
        <v>1272</v>
      </c>
      <c r="O73" s="5" t="s">
        <v>1273</v>
      </c>
      <c r="P73" t="s">
        <v>192</v>
      </c>
    </row>
    <row r="74" spans="1:16">
      <c r="A74" t="s">
        <v>1274</v>
      </c>
      <c r="B74" t="s">
        <v>1275</v>
      </c>
      <c r="C74" t="s">
        <v>1276</v>
      </c>
      <c r="D74" t="s">
        <v>1277</v>
      </c>
      <c r="E74" t="s">
        <v>579</v>
      </c>
      <c r="F74">
        <v>978</v>
      </c>
      <c r="G74" t="s">
        <v>580</v>
      </c>
      <c r="I74" s="2" t="s">
        <v>1278</v>
      </c>
      <c r="J74" s="2">
        <v>368</v>
      </c>
      <c r="K74" s="3" t="s">
        <v>1279</v>
      </c>
      <c r="N74" s="5" t="s">
        <v>1280</v>
      </c>
      <c r="O74" s="5" t="s">
        <v>1281</v>
      </c>
      <c r="P74" s="5" t="s">
        <v>1282</v>
      </c>
    </row>
    <row r="75" spans="1:16">
      <c r="A75" t="s">
        <v>1283</v>
      </c>
      <c r="B75" t="s">
        <v>1284</v>
      </c>
      <c r="C75" t="s">
        <v>1285</v>
      </c>
      <c r="D75" t="s">
        <v>1286</v>
      </c>
      <c r="E75" t="s">
        <v>579</v>
      </c>
      <c r="F75">
        <v>978</v>
      </c>
      <c r="G75" t="s">
        <v>580</v>
      </c>
      <c r="I75" s="2" t="s">
        <v>1287</v>
      </c>
      <c r="J75" s="2">
        <v>364</v>
      </c>
      <c r="K75" s="3" t="s">
        <v>1288</v>
      </c>
    </row>
    <row r="76" spans="1:16">
      <c r="A76" t="s">
        <v>1289</v>
      </c>
      <c r="B76" t="s">
        <v>1290</v>
      </c>
      <c r="C76" t="s">
        <v>1291</v>
      </c>
      <c r="D76" t="s">
        <v>1292</v>
      </c>
      <c r="E76" t="s">
        <v>579</v>
      </c>
      <c r="F76">
        <v>978</v>
      </c>
      <c r="G76" t="s">
        <v>580</v>
      </c>
      <c r="I76" s="2" t="s">
        <v>1293</v>
      </c>
      <c r="J76" s="2">
        <v>352</v>
      </c>
      <c r="K76" s="3" t="s">
        <v>1294</v>
      </c>
    </row>
    <row r="77" spans="1:16">
      <c r="A77" t="s">
        <v>1295</v>
      </c>
      <c r="B77" t="s">
        <v>1296</v>
      </c>
      <c r="C77" t="s">
        <v>1297</v>
      </c>
      <c r="D77" t="s">
        <v>1298</v>
      </c>
      <c r="E77" t="s">
        <v>579</v>
      </c>
      <c r="F77">
        <v>978</v>
      </c>
      <c r="G77" t="s">
        <v>580</v>
      </c>
      <c r="I77" s="2" t="s">
        <v>1299</v>
      </c>
      <c r="J77" s="2">
        <v>0</v>
      </c>
      <c r="K77" s="3" t="s">
        <v>1300</v>
      </c>
    </row>
    <row r="78" spans="1:16">
      <c r="A78" t="s">
        <v>1301</v>
      </c>
      <c r="B78" t="s">
        <v>1302</v>
      </c>
      <c r="C78" t="s">
        <v>1303</v>
      </c>
      <c r="D78" t="s">
        <v>1304</v>
      </c>
      <c r="E78" t="s">
        <v>579</v>
      </c>
      <c r="F78">
        <v>978</v>
      </c>
      <c r="G78" t="s">
        <v>580</v>
      </c>
      <c r="I78" s="2" t="s">
        <v>1305</v>
      </c>
      <c r="J78" s="2">
        <v>388</v>
      </c>
      <c r="K78" s="3" t="s">
        <v>1306</v>
      </c>
    </row>
    <row r="79" spans="1:16">
      <c r="A79" t="s">
        <v>1307</v>
      </c>
      <c r="B79" t="s">
        <v>1308</v>
      </c>
      <c r="C79" t="s">
        <v>1309</v>
      </c>
      <c r="D79" t="s">
        <v>1310</v>
      </c>
      <c r="E79" t="s">
        <v>974</v>
      </c>
      <c r="F79">
        <v>950</v>
      </c>
      <c r="G79" t="s">
        <v>975</v>
      </c>
      <c r="I79" s="2" t="s">
        <v>1311</v>
      </c>
      <c r="J79" s="2">
        <v>400</v>
      </c>
      <c r="K79" s="3" t="s">
        <v>1312</v>
      </c>
    </row>
    <row r="80" spans="1:16">
      <c r="A80" t="s">
        <v>1313</v>
      </c>
      <c r="B80" t="s">
        <v>1314</v>
      </c>
      <c r="C80" t="s">
        <v>1315</v>
      </c>
      <c r="D80" t="s">
        <v>1316</v>
      </c>
      <c r="E80" t="s">
        <v>1165</v>
      </c>
      <c r="F80">
        <v>270</v>
      </c>
      <c r="G80" t="s">
        <v>1166</v>
      </c>
      <c r="I80" s="2" t="s">
        <v>1317</v>
      </c>
      <c r="J80" s="2">
        <v>392</v>
      </c>
      <c r="K80" s="3" t="s">
        <v>1318</v>
      </c>
    </row>
    <row r="81" spans="1:11">
      <c r="A81" t="s">
        <v>1319</v>
      </c>
      <c r="B81" t="s">
        <v>1320</v>
      </c>
      <c r="C81" t="s">
        <v>1321</v>
      </c>
      <c r="D81" t="s">
        <v>1322</v>
      </c>
      <c r="E81" t="s">
        <v>1129</v>
      </c>
      <c r="F81">
        <v>981</v>
      </c>
      <c r="G81" t="s">
        <v>1130</v>
      </c>
      <c r="I81" s="2" t="s">
        <v>1323</v>
      </c>
      <c r="J81" s="2">
        <v>404</v>
      </c>
      <c r="K81" s="3" t="s">
        <v>1324</v>
      </c>
    </row>
    <row r="82" spans="1:11">
      <c r="A82" t="s">
        <v>1325</v>
      </c>
      <c r="B82" t="s">
        <v>1326</v>
      </c>
      <c r="C82" t="s">
        <v>1327</v>
      </c>
      <c r="D82" t="s">
        <v>1328</v>
      </c>
      <c r="E82" t="s">
        <v>579</v>
      </c>
      <c r="F82">
        <v>978</v>
      </c>
      <c r="G82" t="s">
        <v>580</v>
      </c>
      <c r="I82" s="2" t="s">
        <v>1329</v>
      </c>
      <c r="J82" s="2">
        <v>417</v>
      </c>
      <c r="K82" s="3" t="s">
        <v>1330</v>
      </c>
    </row>
    <row r="83" spans="1:11">
      <c r="A83" t="s">
        <v>1331</v>
      </c>
      <c r="B83" t="s">
        <v>1332</v>
      </c>
      <c r="C83" t="s">
        <v>1333</v>
      </c>
      <c r="D83" t="s">
        <v>1334</v>
      </c>
      <c r="E83" t="s">
        <v>1147</v>
      </c>
      <c r="F83">
        <v>936</v>
      </c>
      <c r="G83" t="s">
        <v>1148</v>
      </c>
      <c r="I83" s="2" t="s">
        <v>963</v>
      </c>
      <c r="J83" s="2">
        <v>116</v>
      </c>
      <c r="K83" s="3" t="s">
        <v>964</v>
      </c>
    </row>
    <row r="84" spans="1:11">
      <c r="A84" t="s">
        <v>1335</v>
      </c>
      <c r="B84" t="s">
        <v>1336</v>
      </c>
      <c r="C84" t="s">
        <v>1337</v>
      </c>
      <c r="D84" t="s">
        <v>1338</v>
      </c>
      <c r="E84" t="s">
        <v>1156</v>
      </c>
      <c r="F84">
        <v>292</v>
      </c>
      <c r="G84" t="s">
        <v>1157</v>
      </c>
      <c r="I84" s="2" t="s">
        <v>1073</v>
      </c>
      <c r="J84" s="2">
        <v>174</v>
      </c>
      <c r="K84" s="3" t="s">
        <v>1074</v>
      </c>
    </row>
    <row r="85" spans="1:11">
      <c r="A85" t="s">
        <v>1339</v>
      </c>
      <c r="B85" t="s">
        <v>1340</v>
      </c>
      <c r="C85" t="s">
        <v>1341</v>
      </c>
      <c r="D85" t="s">
        <v>1342</v>
      </c>
      <c r="E85" t="s">
        <v>579</v>
      </c>
      <c r="F85">
        <v>978</v>
      </c>
      <c r="G85" t="s">
        <v>580</v>
      </c>
      <c r="I85" s="2" t="s">
        <v>1343</v>
      </c>
      <c r="J85" s="2">
        <v>408</v>
      </c>
      <c r="K85" s="3" t="s">
        <v>1344</v>
      </c>
    </row>
    <row r="86" spans="1:11">
      <c r="A86" t="s">
        <v>1345</v>
      </c>
      <c r="B86" t="s">
        <v>1346</v>
      </c>
      <c r="C86" t="s">
        <v>1347</v>
      </c>
      <c r="D86" t="s">
        <v>1348</v>
      </c>
      <c r="E86" t="s">
        <v>1039</v>
      </c>
      <c r="F86">
        <v>208</v>
      </c>
      <c r="G86" t="s">
        <v>1040</v>
      </c>
      <c r="I86" s="2" t="s">
        <v>1349</v>
      </c>
      <c r="J86" s="2">
        <v>410</v>
      </c>
      <c r="K86" s="3" t="s">
        <v>1350</v>
      </c>
    </row>
    <row r="87" spans="1:11">
      <c r="A87" t="s">
        <v>1351</v>
      </c>
      <c r="B87" t="s">
        <v>1352</v>
      </c>
      <c r="C87" t="s">
        <v>1353</v>
      </c>
      <c r="D87" t="s">
        <v>1354</v>
      </c>
      <c r="E87" t="s">
        <v>651</v>
      </c>
      <c r="F87">
        <v>951</v>
      </c>
      <c r="G87" t="s">
        <v>652</v>
      </c>
      <c r="I87" s="2" t="s">
        <v>1355</v>
      </c>
      <c r="J87" s="2">
        <v>414</v>
      </c>
      <c r="K87" s="3" t="s">
        <v>1356</v>
      </c>
    </row>
    <row r="88" spans="1:11">
      <c r="A88" t="s">
        <v>1357</v>
      </c>
      <c r="B88" t="s">
        <v>1358</v>
      </c>
      <c r="C88" t="s">
        <v>1359</v>
      </c>
      <c r="D88" t="s">
        <v>1360</v>
      </c>
      <c r="E88" t="s">
        <v>579</v>
      </c>
      <c r="F88">
        <v>978</v>
      </c>
      <c r="G88" t="s">
        <v>580</v>
      </c>
      <c r="I88" s="2" t="s">
        <v>1003</v>
      </c>
      <c r="J88" s="2">
        <v>136</v>
      </c>
      <c r="K88" s="3" t="s">
        <v>1004</v>
      </c>
    </row>
    <row r="89" spans="1:11">
      <c r="A89" t="s">
        <v>1361</v>
      </c>
      <c r="B89" t="s">
        <v>1362</v>
      </c>
      <c r="C89" t="s">
        <v>1363</v>
      </c>
      <c r="D89" t="s">
        <v>1364</v>
      </c>
      <c r="E89" t="s">
        <v>187</v>
      </c>
      <c r="F89">
        <v>840</v>
      </c>
      <c r="G89" t="s">
        <v>551</v>
      </c>
      <c r="I89" s="2" t="s">
        <v>1365</v>
      </c>
      <c r="J89" s="2">
        <v>398</v>
      </c>
      <c r="K89" s="3" t="s">
        <v>1366</v>
      </c>
    </row>
    <row r="90" spans="1:11">
      <c r="A90" t="s">
        <v>1367</v>
      </c>
      <c r="B90" t="s">
        <v>1368</v>
      </c>
      <c r="C90" t="s">
        <v>1369</v>
      </c>
      <c r="D90" t="s">
        <v>1370</v>
      </c>
      <c r="E90" t="s">
        <v>1183</v>
      </c>
      <c r="F90">
        <v>320</v>
      </c>
      <c r="G90" t="s">
        <v>1184</v>
      </c>
      <c r="I90" s="2" t="s">
        <v>1371</v>
      </c>
      <c r="J90" s="2">
        <v>418</v>
      </c>
      <c r="K90" s="3" t="s">
        <v>1372</v>
      </c>
    </row>
    <row r="91" spans="1:11">
      <c r="A91" t="s">
        <v>1373</v>
      </c>
      <c r="B91" t="s">
        <v>1374</v>
      </c>
      <c r="C91" t="s">
        <v>1375</v>
      </c>
      <c r="D91" t="s">
        <v>1376</v>
      </c>
      <c r="E91" t="s">
        <v>1138</v>
      </c>
      <c r="F91">
        <v>0</v>
      </c>
      <c r="G91" t="s">
        <v>1139</v>
      </c>
      <c r="I91" s="2" t="s">
        <v>1377</v>
      </c>
      <c r="J91" s="2">
        <v>422</v>
      </c>
      <c r="K91" s="3" t="s">
        <v>1378</v>
      </c>
    </row>
    <row r="92" spans="1:11">
      <c r="A92" t="s">
        <v>1379</v>
      </c>
      <c r="B92" t="s">
        <v>1380</v>
      </c>
      <c r="C92" t="s">
        <v>1381</v>
      </c>
      <c r="D92" t="s">
        <v>1382</v>
      </c>
      <c r="E92" t="s">
        <v>1174</v>
      </c>
      <c r="F92">
        <v>324</v>
      </c>
      <c r="G92" t="s">
        <v>1175</v>
      </c>
      <c r="I92" s="2" t="s">
        <v>1383</v>
      </c>
      <c r="J92" s="2">
        <v>144</v>
      </c>
      <c r="K92" s="3" t="s">
        <v>1384</v>
      </c>
    </row>
    <row r="93" spans="1:11">
      <c r="A93" t="s">
        <v>1385</v>
      </c>
      <c r="B93" t="s">
        <v>1386</v>
      </c>
      <c r="C93" t="s">
        <v>1387</v>
      </c>
      <c r="D93" t="s">
        <v>1388</v>
      </c>
      <c r="E93" t="s">
        <v>838</v>
      </c>
      <c r="F93">
        <v>952</v>
      </c>
      <c r="G93" t="s">
        <v>839</v>
      </c>
      <c r="I93" s="2" t="s">
        <v>1389</v>
      </c>
      <c r="J93" s="2">
        <v>430</v>
      </c>
      <c r="K93" s="3" t="s">
        <v>1390</v>
      </c>
    </row>
    <row r="94" spans="1:11">
      <c r="A94" t="s">
        <v>1391</v>
      </c>
      <c r="B94" t="s">
        <v>1392</v>
      </c>
      <c r="C94" t="s">
        <v>1393</v>
      </c>
      <c r="D94" t="s">
        <v>1394</v>
      </c>
      <c r="E94" t="s">
        <v>1191</v>
      </c>
      <c r="F94">
        <v>328</v>
      </c>
      <c r="G94" t="s">
        <v>1192</v>
      </c>
      <c r="I94" s="2" t="s">
        <v>1395</v>
      </c>
      <c r="J94" s="2">
        <v>426</v>
      </c>
      <c r="K94" s="3" t="s">
        <v>1396</v>
      </c>
    </row>
    <row r="95" spans="1:11">
      <c r="A95" t="s">
        <v>1397</v>
      </c>
      <c r="B95" t="s">
        <v>1398</v>
      </c>
      <c r="C95" t="s">
        <v>1399</v>
      </c>
      <c r="D95" t="s">
        <v>1400</v>
      </c>
      <c r="E95" t="s">
        <v>1224</v>
      </c>
      <c r="F95">
        <v>332</v>
      </c>
      <c r="G95" t="s">
        <v>1225</v>
      </c>
      <c r="I95" s="2" t="s">
        <v>1401</v>
      </c>
      <c r="J95" s="2">
        <v>434</v>
      </c>
      <c r="K95" s="3" t="s">
        <v>1402</v>
      </c>
    </row>
    <row r="96" spans="1:11">
      <c r="A96" t="s">
        <v>1403</v>
      </c>
      <c r="B96" t="s">
        <v>1404</v>
      </c>
      <c r="C96" t="s">
        <v>1405</v>
      </c>
      <c r="D96" t="s">
        <v>1406</v>
      </c>
      <c r="I96" s="2" t="s">
        <v>1407</v>
      </c>
      <c r="J96" s="2">
        <v>504</v>
      </c>
      <c r="K96" s="3" t="s">
        <v>1408</v>
      </c>
    </row>
    <row r="97" spans="1:11">
      <c r="A97" t="s">
        <v>1409</v>
      </c>
      <c r="B97" t="s">
        <v>1410</v>
      </c>
      <c r="C97" t="s">
        <v>1411</v>
      </c>
      <c r="D97" t="s">
        <v>1412</v>
      </c>
      <c r="E97" t="s">
        <v>1208</v>
      </c>
      <c r="F97">
        <v>340</v>
      </c>
      <c r="G97" t="s">
        <v>1209</v>
      </c>
      <c r="I97" s="2" t="s">
        <v>1413</v>
      </c>
      <c r="J97" s="2">
        <v>498</v>
      </c>
      <c r="K97" s="3" t="s">
        <v>1414</v>
      </c>
    </row>
    <row r="98" spans="1:11">
      <c r="A98" t="s">
        <v>1415</v>
      </c>
      <c r="B98" t="s">
        <v>1416</v>
      </c>
      <c r="C98" t="s">
        <v>1417</v>
      </c>
      <c r="D98" t="s">
        <v>1418</v>
      </c>
      <c r="E98" t="s">
        <v>1200</v>
      </c>
      <c r="F98">
        <v>344</v>
      </c>
      <c r="G98" t="s">
        <v>1201</v>
      </c>
      <c r="I98" s="2" t="s">
        <v>1419</v>
      </c>
      <c r="J98" s="2">
        <v>969</v>
      </c>
      <c r="K98" s="3" t="s">
        <v>1420</v>
      </c>
    </row>
    <row r="99" spans="1:11">
      <c r="A99" t="s">
        <v>1421</v>
      </c>
      <c r="B99" t="s">
        <v>1422</v>
      </c>
      <c r="C99" t="s">
        <v>1423</v>
      </c>
      <c r="D99" t="s">
        <v>1424</v>
      </c>
      <c r="E99" t="s">
        <v>1235</v>
      </c>
      <c r="F99">
        <v>348</v>
      </c>
      <c r="G99" t="s">
        <v>1236</v>
      </c>
      <c r="I99" s="2" t="s">
        <v>1425</v>
      </c>
      <c r="J99" s="2">
        <v>807</v>
      </c>
      <c r="K99" s="3" t="s">
        <v>1426</v>
      </c>
    </row>
    <row r="100" spans="1:11">
      <c r="A100" t="s">
        <v>1427</v>
      </c>
      <c r="B100" t="s">
        <v>1428</v>
      </c>
      <c r="C100" t="s">
        <v>1429</v>
      </c>
      <c r="D100" t="s">
        <v>1430</v>
      </c>
      <c r="E100" t="s">
        <v>1293</v>
      </c>
      <c r="F100">
        <v>352</v>
      </c>
      <c r="G100" t="s">
        <v>1294</v>
      </c>
      <c r="I100" s="2" t="s">
        <v>1431</v>
      </c>
      <c r="J100" s="2">
        <v>104</v>
      </c>
      <c r="K100" s="3" t="s">
        <v>1432</v>
      </c>
    </row>
    <row r="101" spans="1:11">
      <c r="A101" t="s">
        <v>1433</v>
      </c>
      <c r="B101" t="s">
        <v>1434</v>
      </c>
      <c r="C101" t="s">
        <v>1435</v>
      </c>
      <c r="D101" t="s">
        <v>1436</v>
      </c>
      <c r="E101" t="s">
        <v>1270</v>
      </c>
      <c r="F101">
        <v>356</v>
      </c>
      <c r="G101" t="s">
        <v>1271</v>
      </c>
      <c r="I101" s="2" t="s">
        <v>1437</v>
      </c>
      <c r="J101" s="2">
        <v>496</v>
      </c>
      <c r="K101" s="3" t="s">
        <v>1438</v>
      </c>
    </row>
    <row r="102" spans="1:11">
      <c r="A102" t="s">
        <v>1439</v>
      </c>
      <c r="B102" t="s">
        <v>1440</v>
      </c>
      <c r="C102" t="s">
        <v>1441</v>
      </c>
      <c r="D102" t="s">
        <v>1442</v>
      </c>
      <c r="E102" t="s">
        <v>1244</v>
      </c>
      <c r="F102">
        <v>360</v>
      </c>
      <c r="G102" t="s">
        <v>1245</v>
      </c>
      <c r="I102" s="2" t="s">
        <v>1443</v>
      </c>
      <c r="J102" s="2">
        <v>446</v>
      </c>
      <c r="K102" s="3" t="s">
        <v>1444</v>
      </c>
    </row>
    <row r="103" spans="1:11">
      <c r="A103" t="s">
        <v>1445</v>
      </c>
      <c r="B103" t="s">
        <v>1446</v>
      </c>
      <c r="C103" t="s">
        <v>1447</v>
      </c>
      <c r="D103" t="s">
        <v>1448</v>
      </c>
      <c r="E103" t="s">
        <v>1287</v>
      </c>
      <c r="F103">
        <v>364</v>
      </c>
      <c r="G103" t="s">
        <v>1288</v>
      </c>
      <c r="I103" s="2" t="s">
        <v>1449</v>
      </c>
      <c r="J103" s="2">
        <v>478</v>
      </c>
      <c r="K103" s="3" t="s">
        <v>1450</v>
      </c>
    </row>
    <row r="104" spans="1:11">
      <c r="A104" t="s">
        <v>1451</v>
      </c>
      <c r="B104" t="s">
        <v>1452</v>
      </c>
      <c r="C104" t="s">
        <v>1453</v>
      </c>
      <c r="D104" t="s">
        <v>1454</v>
      </c>
      <c r="E104" t="s">
        <v>1278</v>
      </c>
      <c r="F104">
        <v>368</v>
      </c>
      <c r="G104" t="s">
        <v>1279</v>
      </c>
      <c r="I104" s="2" t="s">
        <v>1455</v>
      </c>
      <c r="J104" s="2">
        <v>480</v>
      </c>
      <c r="K104" s="3" t="s">
        <v>1456</v>
      </c>
    </row>
    <row r="105" spans="1:11">
      <c r="A105" t="s">
        <v>1457</v>
      </c>
      <c r="B105" t="s">
        <v>1458</v>
      </c>
      <c r="C105" t="s">
        <v>1459</v>
      </c>
      <c r="D105" t="s">
        <v>1460</v>
      </c>
      <c r="E105" t="s">
        <v>579</v>
      </c>
      <c r="F105">
        <v>978</v>
      </c>
      <c r="G105" t="s">
        <v>580</v>
      </c>
      <c r="I105" s="2" t="s">
        <v>1461</v>
      </c>
      <c r="J105" s="2">
        <v>462</v>
      </c>
      <c r="K105" s="3" t="s">
        <v>1462</v>
      </c>
    </row>
    <row r="106" spans="1:11">
      <c r="A106" t="s">
        <v>1463</v>
      </c>
      <c r="B106" t="s">
        <v>1464</v>
      </c>
      <c r="C106" t="s">
        <v>1465</v>
      </c>
      <c r="D106" t="s">
        <v>1466</v>
      </c>
      <c r="E106" t="s">
        <v>1262</v>
      </c>
      <c r="F106">
        <v>0</v>
      </c>
      <c r="G106" t="s">
        <v>1263</v>
      </c>
      <c r="I106" s="2" t="s">
        <v>1467</v>
      </c>
      <c r="J106" s="2">
        <v>454</v>
      </c>
      <c r="K106" s="3" t="s">
        <v>1468</v>
      </c>
    </row>
    <row r="107" spans="1:11">
      <c r="A107" t="s">
        <v>1469</v>
      </c>
      <c r="B107" t="s">
        <v>1470</v>
      </c>
      <c r="C107" t="s">
        <v>1471</v>
      </c>
      <c r="D107" t="s">
        <v>1472</v>
      </c>
      <c r="E107" t="s">
        <v>1253</v>
      </c>
      <c r="F107">
        <v>376</v>
      </c>
      <c r="G107" t="s">
        <v>1254</v>
      </c>
      <c r="I107" s="2" t="s">
        <v>1473</v>
      </c>
      <c r="J107" s="2">
        <v>484</v>
      </c>
      <c r="K107" s="3" t="s">
        <v>1474</v>
      </c>
    </row>
    <row r="108" spans="1:11">
      <c r="A108" t="s">
        <v>1475</v>
      </c>
      <c r="B108" t="s">
        <v>1476</v>
      </c>
      <c r="C108" t="s">
        <v>1477</v>
      </c>
      <c r="D108" t="s">
        <v>1478</v>
      </c>
      <c r="E108" t="s">
        <v>579</v>
      </c>
      <c r="F108">
        <v>978</v>
      </c>
      <c r="G108" t="s">
        <v>580</v>
      </c>
      <c r="I108" s="2" t="s">
        <v>1479</v>
      </c>
      <c r="J108" s="2">
        <v>458</v>
      </c>
      <c r="K108" s="3" t="s">
        <v>1480</v>
      </c>
    </row>
    <row r="109" spans="1:11">
      <c r="A109" t="s">
        <v>1481</v>
      </c>
      <c r="B109" t="s">
        <v>1482</v>
      </c>
      <c r="C109" t="s">
        <v>1483</v>
      </c>
      <c r="D109" t="s">
        <v>1484</v>
      </c>
      <c r="E109" t="s">
        <v>1305</v>
      </c>
      <c r="F109">
        <v>388</v>
      </c>
      <c r="G109" t="s">
        <v>1306</v>
      </c>
      <c r="I109" s="2" t="s">
        <v>1485</v>
      </c>
      <c r="J109" s="2">
        <v>943</v>
      </c>
      <c r="K109" s="3" t="s">
        <v>1486</v>
      </c>
    </row>
    <row r="110" spans="1:11">
      <c r="A110" t="s">
        <v>1487</v>
      </c>
      <c r="B110" t="s">
        <v>1488</v>
      </c>
      <c r="C110" t="s">
        <v>1489</v>
      </c>
      <c r="D110" t="s">
        <v>1490</v>
      </c>
      <c r="E110" t="s">
        <v>1317</v>
      </c>
      <c r="F110">
        <v>392</v>
      </c>
      <c r="G110" t="s">
        <v>1318</v>
      </c>
      <c r="I110" s="2" t="s">
        <v>1491</v>
      </c>
      <c r="J110" s="2">
        <v>516</v>
      </c>
      <c r="K110" s="3" t="s">
        <v>1492</v>
      </c>
    </row>
    <row r="111" spans="1:11">
      <c r="A111" t="s">
        <v>1493</v>
      </c>
      <c r="B111" t="s">
        <v>1494</v>
      </c>
      <c r="C111" t="s">
        <v>1495</v>
      </c>
      <c r="D111" t="s">
        <v>1496</v>
      </c>
      <c r="E111" t="s">
        <v>1299</v>
      </c>
      <c r="F111">
        <v>0</v>
      </c>
      <c r="G111" t="s">
        <v>1300</v>
      </c>
      <c r="I111" s="2" t="s">
        <v>1497</v>
      </c>
      <c r="J111" s="2">
        <v>566</v>
      </c>
      <c r="K111" s="3" t="s">
        <v>1498</v>
      </c>
    </row>
    <row r="112" spans="1:11">
      <c r="A112" t="s">
        <v>1499</v>
      </c>
      <c r="B112" t="s">
        <v>1500</v>
      </c>
      <c r="C112" t="s">
        <v>1501</v>
      </c>
      <c r="D112" t="s">
        <v>1502</v>
      </c>
      <c r="E112" t="s">
        <v>1311</v>
      </c>
      <c r="F112">
        <v>400</v>
      </c>
      <c r="G112" t="s">
        <v>1312</v>
      </c>
      <c r="I112" s="2" t="s">
        <v>1503</v>
      </c>
      <c r="J112" s="2">
        <v>558</v>
      </c>
      <c r="K112" s="3" t="s">
        <v>1504</v>
      </c>
    </row>
    <row r="113" spans="1:11">
      <c r="A113" t="s">
        <v>1505</v>
      </c>
      <c r="B113" t="s">
        <v>1506</v>
      </c>
      <c r="C113" t="s">
        <v>1507</v>
      </c>
      <c r="D113" t="s">
        <v>1508</v>
      </c>
      <c r="E113" t="s">
        <v>1365</v>
      </c>
      <c r="F113">
        <v>398</v>
      </c>
      <c r="G113" t="s">
        <v>1366</v>
      </c>
      <c r="I113" s="2" t="s">
        <v>1509</v>
      </c>
      <c r="J113" s="2">
        <v>578</v>
      </c>
      <c r="K113" s="3" t="s">
        <v>1510</v>
      </c>
    </row>
    <row r="114" spans="1:11">
      <c r="A114" t="s">
        <v>1511</v>
      </c>
      <c r="B114" t="s">
        <v>1512</v>
      </c>
      <c r="C114" t="s">
        <v>1513</v>
      </c>
      <c r="D114" t="s">
        <v>1514</v>
      </c>
      <c r="E114" t="s">
        <v>1323</v>
      </c>
      <c r="F114">
        <v>404</v>
      </c>
      <c r="G114" t="s">
        <v>1324</v>
      </c>
      <c r="I114" s="2" t="s">
        <v>1515</v>
      </c>
      <c r="J114" s="2">
        <v>524</v>
      </c>
      <c r="K114" s="3" t="s">
        <v>1516</v>
      </c>
    </row>
    <row r="115" spans="1:11">
      <c r="A115" t="s">
        <v>1517</v>
      </c>
      <c r="B115" t="s">
        <v>1518</v>
      </c>
      <c r="C115" t="s">
        <v>1519</v>
      </c>
      <c r="D115" t="s">
        <v>1520</v>
      </c>
      <c r="I115" s="2" t="s">
        <v>1521</v>
      </c>
      <c r="J115" s="2">
        <v>554</v>
      </c>
      <c r="K115" s="3" t="s">
        <v>1522</v>
      </c>
    </row>
    <row r="116" spans="1:11">
      <c r="A116" t="s">
        <v>1523</v>
      </c>
      <c r="B116" t="s">
        <v>1524</v>
      </c>
      <c r="C116" t="s">
        <v>1525</v>
      </c>
      <c r="D116" t="s">
        <v>1526</v>
      </c>
      <c r="E116" t="s">
        <v>1343</v>
      </c>
      <c r="F116">
        <v>408</v>
      </c>
      <c r="G116" t="s">
        <v>1344</v>
      </c>
      <c r="I116" s="2" t="s">
        <v>1527</v>
      </c>
      <c r="J116" s="2">
        <v>512</v>
      </c>
      <c r="K116" s="3" t="s">
        <v>1528</v>
      </c>
    </row>
    <row r="117" spans="1:11">
      <c r="A117" t="s">
        <v>1529</v>
      </c>
      <c r="B117" t="s">
        <v>1530</v>
      </c>
      <c r="C117" t="s">
        <v>1531</v>
      </c>
      <c r="D117" t="s">
        <v>1532</v>
      </c>
      <c r="E117" t="s">
        <v>1349</v>
      </c>
      <c r="F117">
        <v>410</v>
      </c>
      <c r="G117" t="s">
        <v>1350</v>
      </c>
      <c r="I117" s="2" t="s">
        <v>1533</v>
      </c>
      <c r="J117" s="2">
        <v>590</v>
      </c>
      <c r="K117" s="3" t="s">
        <v>1534</v>
      </c>
    </row>
    <row r="118" spans="1:11">
      <c r="A118" t="s">
        <v>1535</v>
      </c>
      <c r="B118" t="s">
        <v>1536</v>
      </c>
      <c r="C118" t="s">
        <v>1537</v>
      </c>
      <c r="D118" t="s">
        <v>1538</v>
      </c>
      <c r="E118" t="s">
        <v>579</v>
      </c>
      <c r="F118">
        <v>978</v>
      </c>
      <c r="G118" t="s">
        <v>580</v>
      </c>
      <c r="I118" s="2" t="s">
        <v>95</v>
      </c>
      <c r="J118" s="2">
        <v>604</v>
      </c>
      <c r="K118" s="3" t="s">
        <v>1539</v>
      </c>
    </row>
    <row r="119" spans="1:11">
      <c r="A119" t="s">
        <v>1540</v>
      </c>
      <c r="B119" t="s">
        <v>1541</v>
      </c>
      <c r="C119" t="s">
        <v>1542</v>
      </c>
      <c r="D119" t="s">
        <v>1543</v>
      </c>
      <c r="E119" t="s">
        <v>1355</v>
      </c>
      <c r="F119">
        <v>414</v>
      </c>
      <c r="G119" t="s">
        <v>1356</v>
      </c>
      <c r="I119" s="2" t="s">
        <v>1544</v>
      </c>
      <c r="J119" s="2">
        <v>598</v>
      </c>
      <c r="K119" s="3" t="s">
        <v>1545</v>
      </c>
    </row>
    <row r="120" spans="1:11">
      <c r="A120" t="s">
        <v>1546</v>
      </c>
      <c r="B120" t="s">
        <v>1547</v>
      </c>
      <c r="C120" t="s">
        <v>1548</v>
      </c>
      <c r="D120" t="s">
        <v>1549</v>
      </c>
      <c r="E120" t="s">
        <v>1329</v>
      </c>
      <c r="F120">
        <v>417</v>
      </c>
      <c r="G120" t="s">
        <v>1330</v>
      </c>
      <c r="I120" s="2" t="s">
        <v>1550</v>
      </c>
      <c r="J120" s="2">
        <v>608</v>
      </c>
      <c r="K120" s="3" t="s">
        <v>1551</v>
      </c>
    </row>
    <row r="121" spans="1:11">
      <c r="A121" t="s">
        <v>1552</v>
      </c>
      <c r="B121" t="s">
        <v>1553</v>
      </c>
      <c r="C121" t="s">
        <v>1554</v>
      </c>
      <c r="D121" t="s">
        <v>1555</v>
      </c>
      <c r="E121" t="s">
        <v>1371</v>
      </c>
      <c r="F121">
        <v>418</v>
      </c>
      <c r="G121" t="s">
        <v>1372</v>
      </c>
      <c r="I121" s="2" t="s">
        <v>1556</v>
      </c>
      <c r="J121" s="2">
        <v>586</v>
      </c>
      <c r="K121" s="3" t="s">
        <v>1557</v>
      </c>
    </row>
    <row r="122" spans="1:11">
      <c r="A122" t="s">
        <v>1558</v>
      </c>
      <c r="B122" t="s">
        <v>1559</v>
      </c>
      <c r="C122" t="s">
        <v>1560</v>
      </c>
      <c r="D122" t="s">
        <v>1561</v>
      </c>
      <c r="E122" t="s">
        <v>579</v>
      </c>
      <c r="F122">
        <v>978</v>
      </c>
      <c r="G122" t="s">
        <v>580</v>
      </c>
      <c r="I122" s="2" t="s">
        <v>1562</v>
      </c>
      <c r="J122" s="2">
        <v>985</v>
      </c>
      <c r="K122" s="3" t="s">
        <v>1563</v>
      </c>
    </row>
    <row r="123" spans="1:11">
      <c r="A123" t="s">
        <v>1564</v>
      </c>
      <c r="B123" t="s">
        <v>1565</v>
      </c>
      <c r="C123" t="s">
        <v>1566</v>
      </c>
      <c r="D123" t="s">
        <v>1567</v>
      </c>
      <c r="E123" t="s">
        <v>1377</v>
      </c>
      <c r="F123">
        <v>422</v>
      </c>
      <c r="G123" t="s">
        <v>1378</v>
      </c>
      <c r="I123" s="2" t="s">
        <v>1568</v>
      </c>
      <c r="J123" s="2">
        <v>600</v>
      </c>
      <c r="K123" s="3" t="s">
        <v>1569</v>
      </c>
    </row>
    <row r="124" spans="1:11">
      <c r="A124" t="s">
        <v>1570</v>
      </c>
      <c r="B124" t="s">
        <v>1571</v>
      </c>
      <c r="C124" t="s">
        <v>1572</v>
      </c>
      <c r="D124" t="s">
        <v>1573</v>
      </c>
      <c r="E124" t="s">
        <v>1395</v>
      </c>
      <c r="F124">
        <v>426</v>
      </c>
      <c r="G124" t="s">
        <v>1396</v>
      </c>
      <c r="I124" s="2" t="s">
        <v>1574</v>
      </c>
      <c r="J124" s="2">
        <v>634</v>
      </c>
      <c r="K124" s="3" t="s">
        <v>1575</v>
      </c>
    </row>
    <row r="125" spans="1:11">
      <c r="A125" t="s">
        <v>1576</v>
      </c>
      <c r="B125" t="s">
        <v>1577</v>
      </c>
      <c r="C125" t="s">
        <v>1578</v>
      </c>
      <c r="D125" t="s">
        <v>1579</v>
      </c>
      <c r="E125" t="s">
        <v>1389</v>
      </c>
      <c r="F125">
        <v>430</v>
      </c>
      <c r="G125" t="s">
        <v>1390</v>
      </c>
      <c r="I125" s="2" t="s">
        <v>1580</v>
      </c>
      <c r="J125" s="2">
        <v>946</v>
      </c>
      <c r="K125" s="3" t="s">
        <v>1581</v>
      </c>
    </row>
    <row r="126" spans="1:11">
      <c r="A126" t="s">
        <v>1582</v>
      </c>
      <c r="B126" t="s">
        <v>1583</v>
      </c>
      <c r="C126" t="s">
        <v>1584</v>
      </c>
      <c r="D126" t="s">
        <v>1585</v>
      </c>
      <c r="E126" t="s">
        <v>1401</v>
      </c>
      <c r="F126">
        <v>434</v>
      </c>
      <c r="G126" t="s">
        <v>1402</v>
      </c>
      <c r="I126" s="2" t="s">
        <v>1586</v>
      </c>
      <c r="J126" s="2">
        <v>941</v>
      </c>
      <c r="K126" s="3" t="s">
        <v>1587</v>
      </c>
    </row>
    <row r="127" spans="1:11">
      <c r="A127" t="s">
        <v>1588</v>
      </c>
      <c r="B127" t="s">
        <v>1589</v>
      </c>
      <c r="C127" t="s">
        <v>1590</v>
      </c>
      <c r="D127" t="s">
        <v>1591</v>
      </c>
      <c r="E127" t="s">
        <v>954</v>
      </c>
      <c r="F127">
        <v>756</v>
      </c>
      <c r="G127" t="s">
        <v>955</v>
      </c>
      <c r="I127" s="2" t="s">
        <v>1592</v>
      </c>
      <c r="J127" s="2">
        <v>643</v>
      </c>
      <c r="K127" s="3" t="s">
        <v>1593</v>
      </c>
    </row>
    <row r="128" spans="1:11">
      <c r="A128" t="s">
        <v>1594</v>
      </c>
      <c r="B128" t="s">
        <v>1595</v>
      </c>
      <c r="C128" t="s">
        <v>1596</v>
      </c>
      <c r="D128" t="s">
        <v>1597</v>
      </c>
      <c r="E128" t="s">
        <v>579</v>
      </c>
      <c r="F128">
        <v>978</v>
      </c>
      <c r="G128" t="s">
        <v>580</v>
      </c>
      <c r="I128" s="2" t="s">
        <v>1598</v>
      </c>
      <c r="J128" s="2">
        <v>646</v>
      </c>
      <c r="K128" s="3" t="s">
        <v>1599</v>
      </c>
    </row>
    <row r="129" spans="1:11">
      <c r="A129" t="s">
        <v>1600</v>
      </c>
      <c r="B129" t="s">
        <v>1601</v>
      </c>
      <c r="C129" t="s">
        <v>1602</v>
      </c>
      <c r="D129" t="s">
        <v>1603</v>
      </c>
      <c r="E129" t="s">
        <v>579</v>
      </c>
      <c r="F129">
        <v>978</v>
      </c>
      <c r="G129" t="s">
        <v>580</v>
      </c>
      <c r="I129" s="2" t="s">
        <v>1604</v>
      </c>
      <c r="J129" s="2">
        <v>682</v>
      </c>
      <c r="K129" s="3" t="s">
        <v>1605</v>
      </c>
    </row>
    <row r="130" spans="1:11">
      <c r="A130" t="s">
        <v>1606</v>
      </c>
      <c r="B130" t="s">
        <v>1607</v>
      </c>
      <c r="C130" t="s">
        <v>1608</v>
      </c>
      <c r="D130" t="s">
        <v>1609</v>
      </c>
      <c r="E130" t="s">
        <v>1443</v>
      </c>
      <c r="F130">
        <v>446</v>
      </c>
      <c r="G130" t="s">
        <v>1444</v>
      </c>
      <c r="I130" s="2" t="s">
        <v>1610</v>
      </c>
      <c r="J130" s="2">
        <v>90</v>
      </c>
      <c r="K130" s="3" t="s">
        <v>1611</v>
      </c>
    </row>
    <row r="131" spans="1:11">
      <c r="A131" t="s">
        <v>1612</v>
      </c>
      <c r="B131" t="s">
        <v>1613</v>
      </c>
      <c r="C131" t="s">
        <v>1425</v>
      </c>
      <c r="D131" t="s">
        <v>1614</v>
      </c>
      <c r="E131" t="s">
        <v>1425</v>
      </c>
      <c r="F131">
        <v>807</v>
      </c>
      <c r="G131" t="s">
        <v>1426</v>
      </c>
      <c r="I131" s="2" t="s">
        <v>1615</v>
      </c>
      <c r="J131" s="2">
        <v>690</v>
      </c>
      <c r="K131" s="3" t="s">
        <v>1616</v>
      </c>
    </row>
    <row r="132" spans="1:11">
      <c r="A132" t="s">
        <v>1617</v>
      </c>
      <c r="B132" t="s">
        <v>1618</v>
      </c>
      <c r="C132" t="s">
        <v>1619</v>
      </c>
      <c r="D132" t="s">
        <v>1620</v>
      </c>
      <c r="E132" t="s">
        <v>1419</v>
      </c>
      <c r="F132">
        <v>969</v>
      </c>
      <c r="G132" t="s">
        <v>1420</v>
      </c>
      <c r="I132" s="2" t="s">
        <v>1621</v>
      </c>
      <c r="J132" s="2">
        <v>938</v>
      </c>
      <c r="K132" s="3" t="s">
        <v>1622</v>
      </c>
    </row>
    <row r="133" spans="1:11">
      <c r="A133" t="s">
        <v>1623</v>
      </c>
      <c r="B133" t="s">
        <v>1624</v>
      </c>
      <c r="C133" t="s">
        <v>1625</v>
      </c>
      <c r="D133" t="s">
        <v>1626</v>
      </c>
      <c r="E133" t="s">
        <v>1467</v>
      </c>
      <c r="F133">
        <v>454</v>
      </c>
      <c r="G133" t="s">
        <v>1468</v>
      </c>
      <c r="I133" s="2" t="s">
        <v>1627</v>
      </c>
      <c r="J133" s="2">
        <v>752</v>
      </c>
      <c r="K133" s="3" t="s">
        <v>1628</v>
      </c>
    </row>
    <row r="134" spans="1:11">
      <c r="A134" t="s">
        <v>1629</v>
      </c>
      <c r="B134" t="s">
        <v>1630</v>
      </c>
      <c r="C134" t="s">
        <v>1631</v>
      </c>
      <c r="D134" t="s">
        <v>1632</v>
      </c>
      <c r="E134" t="s">
        <v>1479</v>
      </c>
      <c r="F134">
        <v>458</v>
      </c>
      <c r="G134" t="s">
        <v>1480</v>
      </c>
      <c r="I134" s="2" t="s">
        <v>1633</v>
      </c>
      <c r="J134" s="2">
        <v>702</v>
      </c>
      <c r="K134" s="3" t="s">
        <v>1634</v>
      </c>
    </row>
    <row r="135" spans="1:11">
      <c r="A135" t="s">
        <v>1635</v>
      </c>
      <c r="B135" t="s">
        <v>1636</v>
      </c>
      <c r="C135" t="s">
        <v>1637</v>
      </c>
      <c r="D135" t="s">
        <v>1638</v>
      </c>
      <c r="E135" t="s">
        <v>1461</v>
      </c>
      <c r="F135">
        <v>462</v>
      </c>
      <c r="G135" t="s">
        <v>1462</v>
      </c>
      <c r="I135" s="2" t="s">
        <v>1639</v>
      </c>
      <c r="J135" s="2">
        <v>654</v>
      </c>
      <c r="K135" s="3" t="s">
        <v>1640</v>
      </c>
    </row>
    <row r="136" spans="1:11">
      <c r="A136" t="s">
        <v>1641</v>
      </c>
      <c r="B136" t="s">
        <v>1642</v>
      </c>
      <c r="C136" t="s">
        <v>1643</v>
      </c>
      <c r="D136" t="s">
        <v>1644</v>
      </c>
      <c r="E136" t="s">
        <v>838</v>
      </c>
      <c r="F136">
        <v>952</v>
      </c>
      <c r="G136" t="s">
        <v>839</v>
      </c>
      <c r="I136" s="2" t="s">
        <v>1645</v>
      </c>
      <c r="J136" s="2">
        <v>694</v>
      </c>
      <c r="K136" s="3" t="s">
        <v>1646</v>
      </c>
    </row>
    <row r="137" spans="1:11">
      <c r="A137" t="s">
        <v>1647</v>
      </c>
      <c r="B137" t="s">
        <v>1648</v>
      </c>
      <c r="C137" t="s">
        <v>1649</v>
      </c>
      <c r="D137" t="s">
        <v>1650</v>
      </c>
      <c r="E137" t="s">
        <v>579</v>
      </c>
      <c r="F137">
        <v>978</v>
      </c>
      <c r="G137" t="s">
        <v>580</v>
      </c>
      <c r="I137" s="2" t="s">
        <v>1651</v>
      </c>
      <c r="J137" s="2">
        <v>706</v>
      </c>
      <c r="K137" s="3" t="s">
        <v>1652</v>
      </c>
    </row>
    <row r="138" spans="1:11">
      <c r="A138" t="s">
        <v>1653</v>
      </c>
      <c r="B138" t="s">
        <v>1654</v>
      </c>
      <c r="C138" t="s">
        <v>1655</v>
      </c>
      <c r="D138" t="s">
        <v>1656</v>
      </c>
      <c r="E138" t="s">
        <v>187</v>
      </c>
      <c r="F138">
        <v>840</v>
      </c>
      <c r="G138" t="s">
        <v>551</v>
      </c>
      <c r="I138" s="2" t="s">
        <v>1657</v>
      </c>
      <c r="J138" s="2">
        <v>968</v>
      </c>
      <c r="K138" s="3" t="s">
        <v>1658</v>
      </c>
    </row>
    <row r="139" spans="1:11">
      <c r="A139" t="s">
        <v>1659</v>
      </c>
      <c r="B139" t="s">
        <v>1660</v>
      </c>
      <c r="C139" t="s">
        <v>1661</v>
      </c>
      <c r="D139" t="s">
        <v>1662</v>
      </c>
      <c r="E139" t="s">
        <v>579</v>
      </c>
      <c r="F139">
        <v>978</v>
      </c>
      <c r="G139" t="s">
        <v>580</v>
      </c>
      <c r="I139" s="2" t="s">
        <v>1663</v>
      </c>
      <c r="J139" s="2">
        <v>728</v>
      </c>
      <c r="K139" s="3" t="s">
        <v>1664</v>
      </c>
    </row>
    <row r="140" spans="1:11">
      <c r="A140" t="s">
        <v>1665</v>
      </c>
      <c r="B140" t="s">
        <v>1666</v>
      </c>
      <c r="C140" t="s">
        <v>1667</v>
      </c>
      <c r="D140" t="s">
        <v>1668</v>
      </c>
      <c r="E140" t="s">
        <v>1449</v>
      </c>
      <c r="F140">
        <v>478</v>
      </c>
      <c r="G140" t="s">
        <v>1450</v>
      </c>
      <c r="I140" s="2" t="s">
        <v>1669</v>
      </c>
      <c r="J140" s="2">
        <v>678</v>
      </c>
      <c r="K140" s="3" t="s">
        <v>1670</v>
      </c>
    </row>
    <row r="141" spans="1:11">
      <c r="A141" t="s">
        <v>1671</v>
      </c>
      <c r="B141" t="s">
        <v>1672</v>
      </c>
      <c r="C141" t="s">
        <v>1673</v>
      </c>
      <c r="D141" t="s">
        <v>1674</v>
      </c>
      <c r="E141" t="s">
        <v>1455</v>
      </c>
      <c r="F141">
        <v>480</v>
      </c>
      <c r="G141" t="s">
        <v>1456</v>
      </c>
      <c r="I141" s="2" t="s">
        <v>1675</v>
      </c>
      <c r="J141" s="2">
        <v>760</v>
      </c>
      <c r="K141" s="3" t="s">
        <v>1676</v>
      </c>
    </row>
    <row r="142" spans="1:11">
      <c r="A142" t="s">
        <v>1677</v>
      </c>
      <c r="B142" t="s">
        <v>1678</v>
      </c>
      <c r="C142" t="s">
        <v>1679</v>
      </c>
      <c r="D142" t="s">
        <v>1680</v>
      </c>
      <c r="E142" t="s">
        <v>579</v>
      </c>
      <c r="F142">
        <v>978</v>
      </c>
      <c r="G142" t="s">
        <v>580</v>
      </c>
      <c r="I142" s="2" t="s">
        <v>1233</v>
      </c>
      <c r="J142" s="2">
        <v>748</v>
      </c>
      <c r="K142" s="3" t="s">
        <v>1234</v>
      </c>
    </row>
    <row r="143" spans="1:11">
      <c r="A143" t="s">
        <v>1681</v>
      </c>
      <c r="B143" t="s">
        <v>1682</v>
      </c>
      <c r="C143" t="s">
        <v>1683</v>
      </c>
      <c r="D143" t="s">
        <v>1684</v>
      </c>
      <c r="E143" t="s">
        <v>1473</v>
      </c>
      <c r="F143">
        <v>484</v>
      </c>
      <c r="G143" t="s">
        <v>1474</v>
      </c>
      <c r="I143" s="2" t="s">
        <v>1685</v>
      </c>
      <c r="J143" s="2">
        <v>764</v>
      </c>
      <c r="K143" s="3" t="s">
        <v>1686</v>
      </c>
    </row>
    <row r="144" spans="1:11">
      <c r="A144" t="s">
        <v>1687</v>
      </c>
      <c r="B144" t="s">
        <v>1688</v>
      </c>
      <c r="C144" t="s">
        <v>1689</v>
      </c>
      <c r="D144" t="s">
        <v>1690</v>
      </c>
      <c r="E144" t="s">
        <v>187</v>
      </c>
      <c r="F144">
        <v>840</v>
      </c>
      <c r="G144" t="s">
        <v>551</v>
      </c>
      <c r="I144" s="2" t="s">
        <v>1691</v>
      </c>
      <c r="J144" s="2">
        <v>972</v>
      </c>
      <c r="K144" s="3" t="s">
        <v>1692</v>
      </c>
    </row>
    <row r="145" spans="1:11">
      <c r="A145" t="s">
        <v>1693</v>
      </c>
      <c r="B145" t="s">
        <v>1694</v>
      </c>
      <c r="C145" t="s">
        <v>1695</v>
      </c>
      <c r="D145" t="s">
        <v>1696</v>
      </c>
      <c r="E145" t="s">
        <v>1413</v>
      </c>
      <c r="F145">
        <v>498</v>
      </c>
      <c r="G145" t="s">
        <v>1414</v>
      </c>
      <c r="I145" s="2" t="s">
        <v>1697</v>
      </c>
      <c r="J145" s="2">
        <v>934</v>
      </c>
      <c r="K145" s="3" t="s">
        <v>1698</v>
      </c>
    </row>
    <row r="146" spans="1:11">
      <c r="A146" t="s">
        <v>1699</v>
      </c>
      <c r="B146" t="s">
        <v>1700</v>
      </c>
      <c r="C146" t="s">
        <v>1701</v>
      </c>
      <c r="D146" t="s">
        <v>1702</v>
      </c>
      <c r="E146" t="s">
        <v>579</v>
      </c>
      <c r="F146">
        <v>978</v>
      </c>
      <c r="G146" t="s">
        <v>580</v>
      </c>
      <c r="I146" s="2" t="s">
        <v>1703</v>
      </c>
      <c r="J146" s="2">
        <v>788</v>
      </c>
      <c r="K146" s="3" t="s">
        <v>1704</v>
      </c>
    </row>
    <row r="147" spans="1:11">
      <c r="A147" t="s">
        <v>1705</v>
      </c>
      <c r="B147" t="s">
        <v>1706</v>
      </c>
      <c r="C147" t="s">
        <v>1707</v>
      </c>
      <c r="D147" t="s">
        <v>1708</v>
      </c>
      <c r="E147" t="s">
        <v>1437</v>
      </c>
      <c r="F147">
        <v>496</v>
      </c>
      <c r="G147" t="s">
        <v>1438</v>
      </c>
      <c r="I147" s="2" t="s">
        <v>1709</v>
      </c>
      <c r="J147" s="2">
        <v>776</v>
      </c>
      <c r="K147" s="3" t="s">
        <v>1710</v>
      </c>
    </row>
    <row r="148" spans="1:11">
      <c r="A148" t="s">
        <v>1711</v>
      </c>
      <c r="B148" t="s">
        <v>1712</v>
      </c>
      <c r="C148" t="s">
        <v>1713</v>
      </c>
      <c r="D148" t="s">
        <v>1714</v>
      </c>
      <c r="E148" t="s">
        <v>579</v>
      </c>
      <c r="F148">
        <v>978</v>
      </c>
      <c r="G148" t="s">
        <v>580</v>
      </c>
      <c r="I148" s="2" t="s">
        <v>1715</v>
      </c>
      <c r="J148" s="2">
        <v>949</v>
      </c>
      <c r="K148" s="3" t="s">
        <v>1716</v>
      </c>
    </row>
    <row r="149" spans="1:11">
      <c r="A149" t="s">
        <v>1717</v>
      </c>
      <c r="B149" t="s">
        <v>1718</v>
      </c>
      <c r="C149" t="s">
        <v>1719</v>
      </c>
      <c r="D149" t="s">
        <v>1720</v>
      </c>
      <c r="E149" t="s">
        <v>651</v>
      </c>
      <c r="F149">
        <v>951</v>
      </c>
      <c r="G149" t="s">
        <v>652</v>
      </c>
      <c r="I149" s="2" t="s">
        <v>1721</v>
      </c>
      <c r="J149" s="2">
        <v>780</v>
      </c>
      <c r="K149" s="3" t="s">
        <v>1722</v>
      </c>
    </row>
    <row r="150" spans="1:11">
      <c r="A150" t="s">
        <v>1723</v>
      </c>
      <c r="B150" t="s">
        <v>1724</v>
      </c>
      <c r="C150" t="s">
        <v>1725</v>
      </c>
      <c r="D150" t="s">
        <v>1726</v>
      </c>
      <c r="E150" t="s">
        <v>1407</v>
      </c>
      <c r="F150">
        <v>504</v>
      </c>
      <c r="G150" t="s">
        <v>1408</v>
      </c>
      <c r="I150" s="2" t="s">
        <v>1727</v>
      </c>
      <c r="J150" s="2">
        <v>0</v>
      </c>
      <c r="K150" s="3" t="s">
        <v>1728</v>
      </c>
    </row>
    <row r="151" spans="1:11">
      <c r="A151" t="s">
        <v>1729</v>
      </c>
      <c r="B151" t="s">
        <v>1730</v>
      </c>
      <c r="C151" t="s">
        <v>1731</v>
      </c>
      <c r="D151" t="s">
        <v>1732</v>
      </c>
      <c r="E151" t="s">
        <v>1485</v>
      </c>
      <c r="F151">
        <v>943</v>
      </c>
      <c r="G151" t="s">
        <v>1486</v>
      </c>
      <c r="I151" s="2" t="s">
        <v>1733</v>
      </c>
      <c r="J151" s="2">
        <v>901</v>
      </c>
      <c r="K151" s="3" t="s">
        <v>1734</v>
      </c>
    </row>
    <row r="152" spans="1:11">
      <c r="A152" t="s">
        <v>1735</v>
      </c>
      <c r="B152" t="s">
        <v>1736</v>
      </c>
      <c r="C152" t="s">
        <v>1737</v>
      </c>
      <c r="D152" t="s">
        <v>1738</v>
      </c>
      <c r="E152" t="s">
        <v>1431</v>
      </c>
      <c r="F152">
        <v>104</v>
      </c>
      <c r="G152" t="s">
        <v>1432</v>
      </c>
      <c r="I152" s="2" t="s">
        <v>1739</v>
      </c>
      <c r="J152" s="2">
        <v>834</v>
      </c>
      <c r="K152" s="3" t="s">
        <v>1740</v>
      </c>
    </row>
    <row r="153" spans="1:11">
      <c r="A153" t="s">
        <v>1741</v>
      </c>
      <c r="B153" t="s">
        <v>1742</v>
      </c>
      <c r="C153" t="s">
        <v>1743</v>
      </c>
      <c r="D153" t="s">
        <v>1744</v>
      </c>
      <c r="E153" t="s">
        <v>1491</v>
      </c>
      <c r="F153">
        <v>516</v>
      </c>
      <c r="G153" t="s">
        <v>1492</v>
      </c>
      <c r="I153" s="2" t="s">
        <v>1745</v>
      </c>
      <c r="J153" s="2">
        <v>980</v>
      </c>
      <c r="K153" s="3" t="s">
        <v>1746</v>
      </c>
    </row>
    <row r="154" spans="1:11">
      <c r="A154" t="s">
        <v>1747</v>
      </c>
      <c r="B154" t="s">
        <v>1748</v>
      </c>
      <c r="C154" t="s">
        <v>1749</v>
      </c>
      <c r="D154" t="s">
        <v>1750</v>
      </c>
      <c r="I154" s="2" t="s">
        <v>1751</v>
      </c>
      <c r="J154" s="2">
        <v>800</v>
      </c>
      <c r="K154" s="3" t="s">
        <v>1752</v>
      </c>
    </row>
    <row r="155" spans="1:11">
      <c r="A155" t="s">
        <v>1753</v>
      </c>
      <c r="B155" t="s">
        <v>1754</v>
      </c>
      <c r="C155" t="s">
        <v>1755</v>
      </c>
      <c r="D155" t="s">
        <v>1756</v>
      </c>
      <c r="E155" t="s">
        <v>1515</v>
      </c>
      <c r="F155">
        <v>524</v>
      </c>
      <c r="G155" t="s">
        <v>1516</v>
      </c>
      <c r="I155" s="2" t="s">
        <v>187</v>
      </c>
      <c r="J155" s="2">
        <v>840</v>
      </c>
      <c r="K155" s="3" t="s">
        <v>551</v>
      </c>
    </row>
    <row r="156" spans="1:11">
      <c r="A156" t="s">
        <v>1757</v>
      </c>
      <c r="B156" t="s">
        <v>1758</v>
      </c>
      <c r="C156" t="s">
        <v>1759</v>
      </c>
      <c r="D156" t="s">
        <v>1760</v>
      </c>
      <c r="E156" t="s">
        <v>579</v>
      </c>
      <c r="F156">
        <v>978</v>
      </c>
      <c r="G156" t="s">
        <v>580</v>
      </c>
      <c r="I156" s="2" t="s">
        <v>187</v>
      </c>
      <c r="J156" s="2"/>
      <c r="K156" s="3"/>
    </row>
    <row r="157" spans="1:11">
      <c r="A157" t="s">
        <v>1761</v>
      </c>
      <c r="B157" t="s">
        <v>1762</v>
      </c>
      <c r="C157" t="s">
        <v>1763</v>
      </c>
      <c r="D157" t="s">
        <v>1764</v>
      </c>
      <c r="E157" t="s">
        <v>702</v>
      </c>
      <c r="F157">
        <v>532</v>
      </c>
      <c r="G157" t="s">
        <v>703</v>
      </c>
      <c r="I157" s="2" t="s">
        <v>1765</v>
      </c>
      <c r="J157" s="2">
        <v>858</v>
      </c>
      <c r="K157" s="3" t="s">
        <v>1766</v>
      </c>
    </row>
    <row r="158" spans="1:11">
      <c r="A158" t="s">
        <v>1767</v>
      </c>
      <c r="B158" t="s">
        <v>1768</v>
      </c>
      <c r="C158" t="s">
        <v>1769</v>
      </c>
      <c r="D158" t="s">
        <v>1770</v>
      </c>
      <c r="I158" s="2" t="s">
        <v>1771</v>
      </c>
      <c r="J158" s="2">
        <v>860</v>
      </c>
      <c r="K158" s="3" t="s">
        <v>1772</v>
      </c>
    </row>
    <row r="159" spans="1:11">
      <c r="A159" t="s">
        <v>1773</v>
      </c>
      <c r="B159" t="s">
        <v>1774</v>
      </c>
      <c r="C159" t="s">
        <v>1775</v>
      </c>
      <c r="D159" t="s">
        <v>1776</v>
      </c>
      <c r="E159" t="s">
        <v>1521</v>
      </c>
      <c r="F159">
        <v>554</v>
      </c>
      <c r="G159" t="s">
        <v>1522</v>
      </c>
      <c r="I159" s="2" t="s">
        <v>1777</v>
      </c>
      <c r="J159" s="2">
        <v>937</v>
      </c>
      <c r="K159" s="3" t="s">
        <v>1778</v>
      </c>
    </row>
    <row r="160" spans="1:11">
      <c r="A160" t="s">
        <v>1779</v>
      </c>
      <c r="B160" t="s">
        <v>1780</v>
      </c>
      <c r="C160" t="s">
        <v>1781</v>
      </c>
      <c r="D160" t="s">
        <v>1782</v>
      </c>
      <c r="E160" t="s">
        <v>1503</v>
      </c>
      <c r="F160">
        <v>558</v>
      </c>
      <c r="G160" t="s">
        <v>1504</v>
      </c>
      <c r="I160" s="2" t="s">
        <v>1783</v>
      </c>
      <c r="J160" s="2">
        <v>704</v>
      </c>
      <c r="K160" s="3" t="s">
        <v>1784</v>
      </c>
    </row>
    <row r="161" spans="1:11">
      <c r="A161" t="s">
        <v>1785</v>
      </c>
      <c r="B161" t="s">
        <v>1786</v>
      </c>
      <c r="C161" t="s">
        <v>1787</v>
      </c>
      <c r="D161" t="s">
        <v>1788</v>
      </c>
      <c r="E161" t="s">
        <v>838</v>
      </c>
      <c r="F161">
        <v>952</v>
      </c>
      <c r="G161" t="s">
        <v>839</v>
      </c>
      <c r="I161" s="2" t="s">
        <v>1789</v>
      </c>
      <c r="J161" s="2">
        <v>548</v>
      </c>
      <c r="K161" s="3" t="s">
        <v>1790</v>
      </c>
    </row>
    <row r="162" spans="1:11">
      <c r="A162" t="s">
        <v>1791</v>
      </c>
      <c r="B162" t="s">
        <v>1792</v>
      </c>
      <c r="C162" t="s">
        <v>1793</v>
      </c>
      <c r="D162" t="s">
        <v>1794</v>
      </c>
      <c r="E162" t="s">
        <v>1497</v>
      </c>
      <c r="F162">
        <v>566</v>
      </c>
      <c r="G162" t="s">
        <v>1498</v>
      </c>
      <c r="I162" s="2" t="s">
        <v>1795</v>
      </c>
      <c r="J162" s="2">
        <v>882</v>
      </c>
      <c r="K162" s="3" t="s">
        <v>1796</v>
      </c>
    </row>
    <row r="163" spans="1:11">
      <c r="A163" t="s">
        <v>1797</v>
      </c>
      <c r="B163" t="s">
        <v>1798</v>
      </c>
      <c r="C163" t="s">
        <v>1799</v>
      </c>
      <c r="D163" t="s">
        <v>1800</v>
      </c>
      <c r="I163" s="2" t="s">
        <v>974</v>
      </c>
      <c r="J163" s="2">
        <v>950</v>
      </c>
      <c r="K163" s="3" t="s">
        <v>975</v>
      </c>
    </row>
    <row r="164" spans="1:11">
      <c r="A164" t="s">
        <v>1801</v>
      </c>
      <c r="B164" t="s">
        <v>1802</v>
      </c>
      <c r="C164" t="s">
        <v>1803</v>
      </c>
      <c r="D164" t="s">
        <v>1804</v>
      </c>
      <c r="I164" s="2" t="s">
        <v>651</v>
      </c>
      <c r="J164" s="2">
        <v>951</v>
      </c>
      <c r="K164" s="3" t="s">
        <v>652</v>
      </c>
    </row>
    <row r="165" spans="1:11">
      <c r="A165" t="s">
        <v>1805</v>
      </c>
      <c r="B165" t="s">
        <v>1806</v>
      </c>
      <c r="C165" t="s">
        <v>1807</v>
      </c>
      <c r="D165" t="s">
        <v>1808</v>
      </c>
      <c r="E165" t="s">
        <v>187</v>
      </c>
      <c r="F165">
        <v>840</v>
      </c>
      <c r="G165" t="s">
        <v>551</v>
      </c>
      <c r="I165" s="2" t="s">
        <v>838</v>
      </c>
      <c r="J165" s="2">
        <v>952</v>
      </c>
      <c r="K165" s="3" t="s">
        <v>839</v>
      </c>
    </row>
    <row r="166" spans="1:11">
      <c r="A166" t="s">
        <v>1809</v>
      </c>
      <c r="B166" t="s">
        <v>1810</v>
      </c>
      <c r="C166" t="s">
        <v>1811</v>
      </c>
      <c r="D166" t="s">
        <v>1812</v>
      </c>
      <c r="E166" t="s">
        <v>1509</v>
      </c>
      <c r="F166">
        <v>578</v>
      </c>
      <c r="G166" t="s">
        <v>1510</v>
      </c>
      <c r="I166" s="2" t="s">
        <v>1813</v>
      </c>
      <c r="J166" s="2">
        <v>886</v>
      </c>
      <c r="K166" s="3" t="s">
        <v>1814</v>
      </c>
    </row>
    <row r="167" spans="1:11">
      <c r="A167" t="s">
        <v>1815</v>
      </c>
      <c r="B167" t="s">
        <v>1816</v>
      </c>
      <c r="C167" t="s">
        <v>1817</v>
      </c>
      <c r="D167" t="s">
        <v>1818</v>
      </c>
      <c r="E167" t="s">
        <v>1527</v>
      </c>
      <c r="F167">
        <v>512</v>
      </c>
      <c r="G167" t="s">
        <v>1528</v>
      </c>
      <c r="I167" s="2" t="s">
        <v>1819</v>
      </c>
      <c r="J167" s="2">
        <v>710</v>
      </c>
      <c r="K167" s="3" t="s">
        <v>1820</v>
      </c>
    </row>
    <row r="168" spans="1:11">
      <c r="A168" t="s">
        <v>1821</v>
      </c>
      <c r="B168" t="s">
        <v>1822</v>
      </c>
      <c r="C168" t="s">
        <v>1823</v>
      </c>
      <c r="D168" t="s">
        <v>1824</v>
      </c>
      <c r="E168" t="s">
        <v>1556</v>
      </c>
      <c r="F168">
        <v>586</v>
      </c>
      <c r="G168" t="s">
        <v>1557</v>
      </c>
      <c r="I168" s="2" t="s">
        <v>1825</v>
      </c>
      <c r="J168" s="2">
        <v>967</v>
      </c>
      <c r="K168" s="3" t="s">
        <v>1826</v>
      </c>
    </row>
    <row r="169" spans="1:11">
      <c r="A169" t="s">
        <v>1827</v>
      </c>
      <c r="B169" t="s">
        <v>1828</v>
      </c>
      <c r="C169" t="s">
        <v>1829</v>
      </c>
      <c r="D169" t="s">
        <v>1830</v>
      </c>
      <c r="E169" t="s">
        <v>187</v>
      </c>
      <c r="F169">
        <v>840</v>
      </c>
      <c r="G169" t="s">
        <v>551</v>
      </c>
    </row>
    <row r="170" spans="1:11">
      <c r="A170" t="s">
        <v>1831</v>
      </c>
      <c r="B170" t="s">
        <v>1832</v>
      </c>
      <c r="C170" t="s">
        <v>1833</v>
      </c>
      <c r="D170" t="s">
        <v>1834</v>
      </c>
    </row>
    <row r="171" spans="1:11">
      <c r="A171" t="s">
        <v>1835</v>
      </c>
      <c r="B171" t="s">
        <v>1836</v>
      </c>
      <c r="C171" t="s">
        <v>1837</v>
      </c>
      <c r="D171" t="s">
        <v>1838</v>
      </c>
      <c r="E171" t="s">
        <v>1533</v>
      </c>
      <c r="F171">
        <v>590</v>
      </c>
      <c r="G171" t="s">
        <v>1534</v>
      </c>
    </row>
    <row r="172" spans="1:11">
      <c r="A172" t="s">
        <v>1839</v>
      </c>
      <c r="B172" t="s">
        <v>1840</v>
      </c>
      <c r="C172" t="s">
        <v>1841</v>
      </c>
      <c r="D172" t="s">
        <v>1842</v>
      </c>
      <c r="E172" t="s">
        <v>1544</v>
      </c>
      <c r="F172">
        <v>598</v>
      </c>
      <c r="G172" t="s">
        <v>1545</v>
      </c>
    </row>
    <row r="173" spans="1:11">
      <c r="A173" t="s">
        <v>1843</v>
      </c>
      <c r="B173" t="s">
        <v>1844</v>
      </c>
      <c r="C173" t="s">
        <v>1845</v>
      </c>
      <c r="D173" t="s">
        <v>1846</v>
      </c>
      <c r="E173" t="s">
        <v>1568</v>
      </c>
      <c r="F173">
        <v>600</v>
      </c>
      <c r="G173" t="s">
        <v>1569</v>
      </c>
    </row>
    <row r="174" spans="1:11">
      <c r="A174" t="s">
        <v>53</v>
      </c>
      <c r="B174" t="s">
        <v>1847</v>
      </c>
      <c r="C174" t="s">
        <v>1848</v>
      </c>
      <c r="D174" t="s">
        <v>1849</v>
      </c>
      <c r="E174" t="s">
        <v>95</v>
      </c>
      <c r="F174">
        <v>604</v>
      </c>
      <c r="G174" t="s">
        <v>1539</v>
      </c>
    </row>
    <row r="175" spans="1:11">
      <c r="A175" t="s">
        <v>1850</v>
      </c>
      <c r="B175" t="s">
        <v>1851</v>
      </c>
      <c r="C175" t="s">
        <v>1852</v>
      </c>
      <c r="D175" t="s">
        <v>1853</v>
      </c>
      <c r="E175" t="s">
        <v>1550</v>
      </c>
      <c r="F175">
        <v>608</v>
      </c>
      <c r="G175" t="s">
        <v>1551</v>
      </c>
    </row>
    <row r="176" spans="1:11">
      <c r="A176" t="s">
        <v>1854</v>
      </c>
      <c r="B176" t="s">
        <v>1855</v>
      </c>
      <c r="C176" t="s">
        <v>1856</v>
      </c>
      <c r="D176" t="s">
        <v>1857</v>
      </c>
    </row>
    <row r="177" spans="1:7">
      <c r="A177" t="s">
        <v>1858</v>
      </c>
      <c r="B177" t="s">
        <v>1859</v>
      </c>
      <c r="C177" t="s">
        <v>1860</v>
      </c>
      <c r="D177" t="s">
        <v>1861</v>
      </c>
      <c r="E177" t="s">
        <v>1562</v>
      </c>
      <c r="F177">
        <v>985</v>
      </c>
      <c r="G177" t="s">
        <v>1563</v>
      </c>
    </row>
    <row r="178" spans="1:7">
      <c r="A178" t="s">
        <v>1862</v>
      </c>
      <c r="B178" t="s">
        <v>1863</v>
      </c>
      <c r="C178" t="s">
        <v>1864</v>
      </c>
      <c r="D178" t="s">
        <v>1865</v>
      </c>
      <c r="E178" t="s">
        <v>579</v>
      </c>
      <c r="F178">
        <v>978</v>
      </c>
      <c r="G178" t="s">
        <v>580</v>
      </c>
    </row>
    <row r="179" spans="1:7">
      <c r="A179" t="s">
        <v>1866</v>
      </c>
      <c r="B179" t="s">
        <v>1867</v>
      </c>
      <c r="C179" t="s">
        <v>1868</v>
      </c>
      <c r="D179" t="s">
        <v>1869</v>
      </c>
      <c r="E179" t="s">
        <v>187</v>
      </c>
      <c r="F179">
        <v>840</v>
      </c>
      <c r="G179" t="s">
        <v>551</v>
      </c>
    </row>
    <row r="180" spans="1:7">
      <c r="A180" t="s">
        <v>1870</v>
      </c>
      <c r="B180" t="s">
        <v>1871</v>
      </c>
      <c r="C180" t="s">
        <v>1872</v>
      </c>
      <c r="D180" t="s">
        <v>1873</v>
      </c>
      <c r="E180" t="s">
        <v>1574</v>
      </c>
      <c r="F180">
        <v>634</v>
      </c>
      <c r="G180" t="s">
        <v>1575</v>
      </c>
    </row>
    <row r="181" spans="1:7">
      <c r="A181" t="s">
        <v>1874</v>
      </c>
      <c r="B181" t="s">
        <v>1875</v>
      </c>
      <c r="C181" t="s">
        <v>1876</v>
      </c>
      <c r="D181" t="s">
        <v>1877</v>
      </c>
      <c r="E181" t="s">
        <v>974</v>
      </c>
      <c r="F181">
        <v>950</v>
      </c>
      <c r="G181" t="s">
        <v>975</v>
      </c>
    </row>
    <row r="182" spans="1:7">
      <c r="A182" t="s">
        <v>1878</v>
      </c>
      <c r="B182" t="s">
        <v>1879</v>
      </c>
      <c r="C182" t="s">
        <v>1880</v>
      </c>
      <c r="D182" t="s">
        <v>1881</v>
      </c>
      <c r="E182" t="s">
        <v>579</v>
      </c>
      <c r="F182">
        <v>978</v>
      </c>
      <c r="G182" t="s">
        <v>580</v>
      </c>
    </row>
    <row r="183" spans="1:7">
      <c r="A183" t="s">
        <v>1882</v>
      </c>
      <c r="B183" t="s">
        <v>1883</v>
      </c>
      <c r="C183" t="s">
        <v>1884</v>
      </c>
      <c r="D183" t="s">
        <v>1885</v>
      </c>
      <c r="E183" t="s">
        <v>1580</v>
      </c>
      <c r="F183">
        <v>946</v>
      </c>
      <c r="G183" t="s">
        <v>1581</v>
      </c>
    </row>
    <row r="184" spans="1:7">
      <c r="A184" t="s">
        <v>1886</v>
      </c>
      <c r="B184" t="s">
        <v>1887</v>
      </c>
      <c r="C184" t="s">
        <v>1888</v>
      </c>
      <c r="D184" t="s">
        <v>1889</v>
      </c>
      <c r="E184" t="s">
        <v>1592</v>
      </c>
      <c r="F184">
        <v>643</v>
      </c>
      <c r="G184" t="s">
        <v>1593</v>
      </c>
    </row>
    <row r="185" spans="1:7">
      <c r="A185" t="s">
        <v>1890</v>
      </c>
      <c r="B185" t="s">
        <v>1891</v>
      </c>
      <c r="C185" t="s">
        <v>1892</v>
      </c>
      <c r="D185" t="s">
        <v>1893</v>
      </c>
      <c r="E185" t="s">
        <v>1598</v>
      </c>
      <c r="F185">
        <v>646</v>
      </c>
      <c r="G185" t="s">
        <v>1599</v>
      </c>
    </row>
    <row r="186" spans="1:7">
      <c r="A186" t="s">
        <v>1894</v>
      </c>
      <c r="B186" t="s">
        <v>1895</v>
      </c>
      <c r="C186" t="s">
        <v>1896</v>
      </c>
      <c r="D186" t="s">
        <v>1897</v>
      </c>
      <c r="E186" t="s">
        <v>1639</v>
      </c>
      <c r="F186">
        <v>654</v>
      </c>
      <c r="G186" t="s">
        <v>1640</v>
      </c>
    </row>
    <row r="187" spans="1:7">
      <c r="A187" t="s">
        <v>1898</v>
      </c>
      <c r="B187" t="s">
        <v>1899</v>
      </c>
      <c r="C187" t="s">
        <v>1900</v>
      </c>
      <c r="D187" t="s">
        <v>1901</v>
      </c>
      <c r="E187" t="s">
        <v>651</v>
      </c>
      <c r="F187">
        <v>951</v>
      </c>
      <c r="G187" t="s">
        <v>652</v>
      </c>
    </row>
    <row r="188" spans="1:7">
      <c r="A188" t="s">
        <v>1902</v>
      </c>
      <c r="B188" t="s">
        <v>1903</v>
      </c>
      <c r="C188" t="s">
        <v>1904</v>
      </c>
      <c r="D188" t="s">
        <v>1905</v>
      </c>
      <c r="E188" t="s">
        <v>651</v>
      </c>
      <c r="F188">
        <v>951</v>
      </c>
      <c r="G188" t="s">
        <v>652</v>
      </c>
    </row>
    <row r="189" spans="1:7">
      <c r="A189" t="s">
        <v>1906</v>
      </c>
      <c r="B189" t="s">
        <v>1907</v>
      </c>
      <c r="C189" t="s">
        <v>1908</v>
      </c>
      <c r="D189" t="s">
        <v>1909</v>
      </c>
      <c r="E189" t="s">
        <v>579</v>
      </c>
      <c r="F189">
        <v>978</v>
      </c>
      <c r="G189" t="s">
        <v>580</v>
      </c>
    </row>
    <row r="190" spans="1:7">
      <c r="A190" t="s">
        <v>1910</v>
      </c>
      <c r="B190" t="s">
        <v>1911</v>
      </c>
      <c r="C190" t="s">
        <v>1912</v>
      </c>
      <c r="D190" t="s">
        <v>1913</v>
      </c>
      <c r="E190" t="s">
        <v>651</v>
      </c>
      <c r="F190">
        <v>951</v>
      </c>
      <c r="G190" t="s">
        <v>652</v>
      </c>
    </row>
    <row r="191" spans="1:7">
      <c r="A191" t="s">
        <v>1914</v>
      </c>
      <c r="B191" t="s">
        <v>1915</v>
      </c>
      <c r="C191" t="s">
        <v>1916</v>
      </c>
      <c r="D191" t="s">
        <v>1917</v>
      </c>
      <c r="E191" t="s">
        <v>579</v>
      </c>
      <c r="F191">
        <v>978</v>
      </c>
      <c r="G191" t="s">
        <v>580</v>
      </c>
    </row>
    <row r="192" spans="1:7">
      <c r="A192" t="s">
        <v>1918</v>
      </c>
      <c r="B192" t="s">
        <v>1919</v>
      </c>
      <c r="C192" t="s">
        <v>1920</v>
      </c>
      <c r="D192" t="s">
        <v>1921</v>
      </c>
      <c r="E192" t="s">
        <v>579</v>
      </c>
      <c r="F192">
        <v>978</v>
      </c>
      <c r="G192" t="s">
        <v>580</v>
      </c>
    </row>
    <row r="193" spans="1:7">
      <c r="A193" t="s">
        <v>1922</v>
      </c>
      <c r="B193" t="s">
        <v>1923</v>
      </c>
      <c r="C193" t="s">
        <v>1924</v>
      </c>
      <c r="D193" t="s">
        <v>1925</v>
      </c>
      <c r="E193" t="s">
        <v>1795</v>
      </c>
      <c r="F193">
        <v>882</v>
      </c>
      <c r="G193" t="s">
        <v>1796</v>
      </c>
    </row>
    <row r="194" spans="1:7">
      <c r="A194" t="s">
        <v>1926</v>
      </c>
      <c r="B194" t="s">
        <v>1927</v>
      </c>
      <c r="C194" t="s">
        <v>1928</v>
      </c>
      <c r="D194" t="s">
        <v>1929</v>
      </c>
      <c r="E194" t="s">
        <v>579</v>
      </c>
      <c r="F194">
        <v>978</v>
      </c>
      <c r="G194" t="s">
        <v>580</v>
      </c>
    </row>
    <row r="195" spans="1:7">
      <c r="A195" t="s">
        <v>1930</v>
      </c>
      <c r="B195" t="s">
        <v>1931</v>
      </c>
      <c r="C195" t="s">
        <v>1932</v>
      </c>
      <c r="D195" t="s">
        <v>1933</v>
      </c>
      <c r="E195" t="s">
        <v>1669</v>
      </c>
      <c r="F195">
        <v>678</v>
      </c>
      <c r="G195" t="s">
        <v>1670</v>
      </c>
    </row>
    <row r="196" spans="1:7">
      <c r="A196" t="s">
        <v>1934</v>
      </c>
      <c r="B196" t="s">
        <v>1935</v>
      </c>
      <c r="C196" t="s">
        <v>1936</v>
      </c>
      <c r="D196" t="s">
        <v>1937</v>
      </c>
      <c r="E196" t="s">
        <v>1604</v>
      </c>
      <c r="F196">
        <v>682</v>
      </c>
      <c r="G196" t="s">
        <v>1605</v>
      </c>
    </row>
    <row r="197" spans="1:7">
      <c r="A197" t="s">
        <v>1938</v>
      </c>
      <c r="B197" t="s">
        <v>1939</v>
      </c>
      <c r="C197" t="s">
        <v>1940</v>
      </c>
      <c r="D197" t="s">
        <v>1941</v>
      </c>
      <c r="E197" t="s">
        <v>838</v>
      </c>
      <c r="F197">
        <v>952</v>
      </c>
      <c r="G197" t="s">
        <v>839</v>
      </c>
    </row>
    <row r="198" spans="1:7">
      <c r="A198" t="s">
        <v>1942</v>
      </c>
      <c r="B198" t="s">
        <v>1943</v>
      </c>
      <c r="C198" t="s">
        <v>1944</v>
      </c>
      <c r="D198" t="s">
        <v>1945</v>
      </c>
      <c r="E198" t="s">
        <v>1586</v>
      </c>
      <c r="F198">
        <v>941</v>
      </c>
      <c r="G198" t="s">
        <v>1587</v>
      </c>
    </row>
    <row r="199" spans="1:7">
      <c r="A199" t="s">
        <v>1946</v>
      </c>
      <c r="B199" t="s">
        <v>1947</v>
      </c>
      <c r="C199" t="s">
        <v>1948</v>
      </c>
      <c r="D199" t="s">
        <v>1949</v>
      </c>
      <c r="E199" t="s">
        <v>1615</v>
      </c>
      <c r="F199">
        <v>690</v>
      </c>
      <c r="G199" t="s">
        <v>1616</v>
      </c>
    </row>
    <row r="200" spans="1:7">
      <c r="A200" t="s">
        <v>1950</v>
      </c>
      <c r="B200" t="s">
        <v>1951</v>
      </c>
      <c r="C200" t="s">
        <v>1952</v>
      </c>
      <c r="D200" t="s">
        <v>1953</v>
      </c>
      <c r="E200" t="s">
        <v>1645</v>
      </c>
      <c r="F200">
        <v>694</v>
      </c>
      <c r="G200" t="s">
        <v>1646</v>
      </c>
    </row>
    <row r="201" spans="1:7">
      <c r="A201" t="s">
        <v>1954</v>
      </c>
      <c r="B201" t="s">
        <v>1955</v>
      </c>
      <c r="C201" t="s">
        <v>1956</v>
      </c>
      <c r="D201" t="s">
        <v>1957</v>
      </c>
      <c r="E201" t="s">
        <v>1633</v>
      </c>
      <c r="F201">
        <v>702</v>
      </c>
      <c r="G201" t="s">
        <v>1634</v>
      </c>
    </row>
    <row r="202" spans="1:7">
      <c r="A202" t="s">
        <v>1958</v>
      </c>
      <c r="B202" t="s">
        <v>1959</v>
      </c>
      <c r="C202" t="s">
        <v>1960</v>
      </c>
      <c r="D202" t="s">
        <v>1961</v>
      </c>
      <c r="E202" t="s">
        <v>579</v>
      </c>
      <c r="F202">
        <v>978</v>
      </c>
      <c r="G202" t="s">
        <v>580</v>
      </c>
    </row>
    <row r="203" spans="1:7">
      <c r="A203" t="s">
        <v>1962</v>
      </c>
      <c r="B203" t="s">
        <v>1963</v>
      </c>
      <c r="C203" t="s">
        <v>1964</v>
      </c>
      <c r="D203" t="s">
        <v>1965</v>
      </c>
      <c r="E203" t="s">
        <v>579</v>
      </c>
      <c r="F203">
        <v>978</v>
      </c>
      <c r="G203" t="s">
        <v>580</v>
      </c>
    </row>
    <row r="204" spans="1:7">
      <c r="A204" t="s">
        <v>1966</v>
      </c>
      <c r="B204" t="s">
        <v>1967</v>
      </c>
      <c r="C204" t="s">
        <v>1968</v>
      </c>
      <c r="D204" t="s">
        <v>1969</v>
      </c>
      <c r="E204" t="s">
        <v>1610</v>
      </c>
      <c r="F204">
        <v>90</v>
      </c>
      <c r="G204" t="s">
        <v>1611</v>
      </c>
    </row>
    <row r="205" spans="1:7">
      <c r="A205" t="s">
        <v>1970</v>
      </c>
      <c r="B205" t="s">
        <v>1971</v>
      </c>
      <c r="C205" t="s">
        <v>1972</v>
      </c>
      <c r="D205" t="s">
        <v>1973</v>
      </c>
      <c r="E205" t="s">
        <v>1651</v>
      </c>
      <c r="F205">
        <v>706</v>
      </c>
      <c r="G205" t="s">
        <v>1652</v>
      </c>
    </row>
    <row r="206" spans="1:7">
      <c r="A206" t="s">
        <v>1974</v>
      </c>
      <c r="B206" t="s">
        <v>1975</v>
      </c>
      <c r="C206" t="s">
        <v>1976</v>
      </c>
      <c r="D206" t="s">
        <v>1977</v>
      </c>
      <c r="E206" t="s">
        <v>1819</v>
      </c>
      <c r="F206">
        <v>710</v>
      </c>
      <c r="G206" t="s">
        <v>1820</v>
      </c>
    </row>
    <row r="207" spans="1:7">
      <c r="A207" t="s">
        <v>1978</v>
      </c>
      <c r="B207" t="s">
        <v>1979</v>
      </c>
      <c r="C207" t="s">
        <v>1980</v>
      </c>
      <c r="D207" t="s">
        <v>1981</v>
      </c>
    </row>
    <row r="208" spans="1:7">
      <c r="A208" t="s">
        <v>1982</v>
      </c>
      <c r="B208" t="s">
        <v>1983</v>
      </c>
      <c r="C208" t="s">
        <v>1984</v>
      </c>
      <c r="D208" t="s">
        <v>1985</v>
      </c>
      <c r="E208" t="s">
        <v>1663</v>
      </c>
      <c r="F208">
        <v>728</v>
      </c>
      <c r="G208" t="s">
        <v>1664</v>
      </c>
    </row>
    <row r="209" spans="1:7">
      <c r="A209" t="s">
        <v>1986</v>
      </c>
      <c r="B209" t="s">
        <v>1987</v>
      </c>
      <c r="C209" t="s">
        <v>1988</v>
      </c>
      <c r="D209" t="s">
        <v>1989</v>
      </c>
      <c r="E209" t="s">
        <v>579</v>
      </c>
      <c r="F209">
        <v>978</v>
      </c>
      <c r="G209" t="s">
        <v>580</v>
      </c>
    </row>
    <row r="210" spans="1:7">
      <c r="A210" t="s">
        <v>1990</v>
      </c>
      <c r="B210" t="s">
        <v>1991</v>
      </c>
      <c r="C210" t="s">
        <v>1992</v>
      </c>
      <c r="D210" t="s">
        <v>1993</v>
      </c>
      <c r="E210" t="s">
        <v>1383</v>
      </c>
      <c r="F210">
        <v>144</v>
      </c>
      <c r="G210" t="s">
        <v>1384</v>
      </c>
    </row>
    <row r="211" spans="1:7">
      <c r="A211" t="s">
        <v>1994</v>
      </c>
      <c r="B211" t="s">
        <v>1995</v>
      </c>
      <c r="C211" t="s">
        <v>1996</v>
      </c>
      <c r="D211" t="s">
        <v>1997</v>
      </c>
      <c r="E211" t="s">
        <v>1621</v>
      </c>
      <c r="F211">
        <v>938</v>
      </c>
      <c r="G211" t="s">
        <v>1622</v>
      </c>
    </row>
    <row r="212" spans="1:7">
      <c r="A212" t="s">
        <v>1998</v>
      </c>
      <c r="B212" t="s">
        <v>1999</v>
      </c>
      <c r="C212" t="s">
        <v>2000</v>
      </c>
      <c r="D212" t="s">
        <v>2001</v>
      </c>
      <c r="E212" t="s">
        <v>1657</v>
      </c>
      <c r="F212">
        <v>968</v>
      </c>
      <c r="G212" t="s">
        <v>1658</v>
      </c>
    </row>
    <row r="213" spans="1:7">
      <c r="A213" t="s">
        <v>2002</v>
      </c>
      <c r="B213" t="s">
        <v>2003</v>
      </c>
      <c r="C213" t="s">
        <v>2004</v>
      </c>
      <c r="D213" t="s">
        <v>2005</v>
      </c>
    </row>
    <row r="214" spans="1:7">
      <c r="A214" t="s">
        <v>2006</v>
      </c>
      <c r="B214" t="s">
        <v>2007</v>
      </c>
      <c r="C214" t="s">
        <v>2008</v>
      </c>
      <c r="D214" t="s">
        <v>2009</v>
      </c>
      <c r="E214" t="s">
        <v>1627</v>
      </c>
      <c r="F214">
        <v>752</v>
      </c>
      <c r="G214" t="s">
        <v>1628</v>
      </c>
    </row>
    <row r="215" spans="1:7">
      <c r="A215" t="s">
        <v>2010</v>
      </c>
      <c r="B215" t="s">
        <v>2011</v>
      </c>
      <c r="C215" t="s">
        <v>2012</v>
      </c>
      <c r="D215" t="s">
        <v>2013</v>
      </c>
      <c r="E215" t="s">
        <v>954</v>
      </c>
      <c r="F215">
        <v>756</v>
      </c>
      <c r="G215" t="s">
        <v>955</v>
      </c>
    </row>
    <row r="216" spans="1:7">
      <c r="A216" t="s">
        <v>2014</v>
      </c>
      <c r="B216" t="s">
        <v>2015</v>
      </c>
      <c r="C216" t="s">
        <v>2016</v>
      </c>
      <c r="D216" t="s">
        <v>2017</v>
      </c>
      <c r="E216" t="s">
        <v>1675</v>
      </c>
      <c r="F216">
        <v>760</v>
      </c>
      <c r="G216" t="s">
        <v>1676</v>
      </c>
    </row>
    <row r="217" spans="1:7">
      <c r="A217" t="s">
        <v>2018</v>
      </c>
      <c r="B217" t="s">
        <v>2019</v>
      </c>
      <c r="C217" t="s">
        <v>2020</v>
      </c>
      <c r="D217" t="s">
        <v>2021</v>
      </c>
      <c r="E217" t="s">
        <v>1733</v>
      </c>
      <c r="F217">
        <v>901</v>
      </c>
      <c r="G217" t="s">
        <v>1734</v>
      </c>
    </row>
    <row r="218" spans="1:7">
      <c r="A218" t="s">
        <v>2022</v>
      </c>
      <c r="B218" t="s">
        <v>2023</v>
      </c>
      <c r="C218" t="s">
        <v>2024</v>
      </c>
      <c r="D218" t="s">
        <v>2025</v>
      </c>
      <c r="E218" t="s">
        <v>1691</v>
      </c>
      <c r="F218">
        <v>972</v>
      </c>
      <c r="G218" t="s">
        <v>1692</v>
      </c>
    </row>
    <row r="219" spans="1:7">
      <c r="A219" t="s">
        <v>2026</v>
      </c>
      <c r="B219" t="s">
        <v>2027</v>
      </c>
      <c r="C219" t="s">
        <v>2028</v>
      </c>
      <c r="D219" t="s">
        <v>2029</v>
      </c>
      <c r="E219" t="s">
        <v>1739</v>
      </c>
      <c r="F219">
        <v>834</v>
      </c>
      <c r="G219" t="s">
        <v>1740</v>
      </c>
    </row>
    <row r="220" spans="1:7">
      <c r="A220" t="s">
        <v>2030</v>
      </c>
      <c r="B220" t="s">
        <v>2031</v>
      </c>
      <c r="C220" t="s">
        <v>2032</v>
      </c>
      <c r="D220" t="s">
        <v>2033</v>
      </c>
      <c r="E220" t="s">
        <v>1685</v>
      </c>
      <c r="F220">
        <v>764</v>
      </c>
      <c r="G220" t="s">
        <v>1686</v>
      </c>
    </row>
    <row r="221" spans="1:7">
      <c r="A221" t="s">
        <v>2034</v>
      </c>
      <c r="B221" t="s">
        <v>2035</v>
      </c>
      <c r="C221" t="s">
        <v>2036</v>
      </c>
      <c r="D221" t="s">
        <v>2037</v>
      </c>
      <c r="E221" t="s">
        <v>187</v>
      </c>
      <c r="F221">
        <v>840</v>
      </c>
      <c r="G221" t="s">
        <v>551</v>
      </c>
    </row>
    <row r="222" spans="1:7">
      <c r="A222" t="s">
        <v>2038</v>
      </c>
      <c r="B222" t="s">
        <v>2039</v>
      </c>
      <c r="C222" t="s">
        <v>2040</v>
      </c>
      <c r="D222" t="s">
        <v>2041</v>
      </c>
      <c r="E222" t="s">
        <v>838</v>
      </c>
      <c r="F222">
        <v>952</v>
      </c>
      <c r="G222" t="s">
        <v>839</v>
      </c>
    </row>
    <row r="223" spans="1:7">
      <c r="A223" t="s">
        <v>2042</v>
      </c>
      <c r="B223" t="s">
        <v>2043</v>
      </c>
      <c r="C223" t="s">
        <v>2044</v>
      </c>
      <c r="D223" t="s">
        <v>2045</v>
      </c>
    </row>
    <row r="224" spans="1:7">
      <c r="A224" t="s">
        <v>2046</v>
      </c>
      <c r="B224" t="s">
        <v>2047</v>
      </c>
      <c r="C224" t="s">
        <v>2048</v>
      </c>
      <c r="D224" t="s">
        <v>2049</v>
      </c>
      <c r="E224" t="s">
        <v>1709</v>
      </c>
      <c r="F224">
        <v>776</v>
      </c>
      <c r="G224" t="s">
        <v>1710</v>
      </c>
    </row>
    <row r="225" spans="1:7">
      <c r="A225" t="s">
        <v>2050</v>
      </c>
      <c r="B225" t="s">
        <v>2051</v>
      </c>
      <c r="C225" t="s">
        <v>2052</v>
      </c>
      <c r="D225" t="s">
        <v>2053</v>
      </c>
      <c r="E225" t="s">
        <v>1721</v>
      </c>
      <c r="F225">
        <v>780</v>
      </c>
      <c r="G225" t="s">
        <v>1722</v>
      </c>
    </row>
    <row r="226" spans="1:7">
      <c r="A226" t="s">
        <v>2054</v>
      </c>
      <c r="B226" t="s">
        <v>2055</v>
      </c>
      <c r="C226" t="s">
        <v>2056</v>
      </c>
      <c r="D226" t="s">
        <v>2057</v>
      </c>
      <c r="E226" t="s">
        <v>1703</v>
      </c>
      <c r="F226">
        <v>788</v>
      </c>
      <c r="G226" t="s">
        <v>1704</v>
      </c>
    </row>
    <row r="227" spans="1:7">
      <c r="A227" t="s">
        <v>2058</v>
      </c>
      <c r="B227" t="s">
        <v>2059</v>
      </c>
      <c r="C227" t="s">
        <v>2060</v>
      </c>
      <c r="D227" t="s">
        <v>2061</v>
      </c>
      <c r="E227" t="s">
        <v>1715</v>
      </c>
      <c r="F227">
        <v>949</v>
      </c>
      <c r="G227" t="s">
        <v>1716</v>
      </c>
    </row>
    <row r="228" spans="1:7">
      <c r="A228" t="s">
        <v>2062</v>
      </c>
      <c r="B228" t="s">
        <v>2063</v>
      </c>
      <c r="C228" t="s">
        <v>2064</v>
      </c>
      <c r="D228" t="s">
        <v>2065</v>
      </c>
      <c r="E228" t="s">
        <v>1697</v>
      </c>
      <c r="F228">
        <v>934</v>
      </c>
      <c r="G228" t="s">
        <v>1698</v>
      </c>
    </row>
    <row r="229" spans="1:7">
      <c r="A229" t="s">
        <v>2066</v>
      </c>
      <c r="B229" t="s">
        <v>2067</v>
      </c>
      <c r="C229" t="s">
        <v>2068</v>
      </c>
      <c r="D229" t="s">
        <v>2069</v>
      </c>
      <c r="E229" t="s">
        <v>187</v>
      </c>
      <c r="F229">
        <v>840</v>
      </c>
      <c r="G229" t="s">
        <v>551</v>
      </c>
    </row>
    <row r="230" spans="1:7">
      <c r="A230" t="s">
        <v>2070</v>
      </c>
      <c r="B230" t="s">
        <v>2071</v>
      </c>
      <c r="C230" t="s">
        <v>2072</v>
      </c>
      <c r="D230" t="s">
        <v>2073</v>
      </c>
      <c r="E230" t="s">
        <v>1727</v>
      </c>
      <c r="F230">
        <v>0</v>
      </c>
      <c r="G230" t="s">
        <v>1728</v>
      </c>
    </row>
    <row r="231" spans="1:7">
      <c r="A231" t="s">
        <v>2074</v>
      </c>
      <c r="B231" t="s">
        <v>2075</v>
      </c>
      <c r="C231" t="s">
        <v>2076</v>
      </c>
      <c r="D231" t="s">
        <v>2077</v>
      </c>
      <c r="E231" t="s">
        <v>1751</v>
      </c>
      <c r="F231">
        <v>800</v>
      </c>
      <c r="G231" t="s">
        <v>1752</v>
      </c>
    </row>
    <row r="232" spans="1:7">
      <c r="A232" t="s">
        <v>2078</v>
      </c>
      <c r="B232" t="s">
        <v>2079</v>
      </c>
      <c r="C232" t="s">
        <v>2080</v>
      </c>
      <c r="D232" t="s">
        <v>2081</v>
      </c>
      <c r="E232" t="s">
        <v>1745</v>
      </c>
      <c r="F232">
        <v>980</v>
      </c>
      <c r="G232" t="s">
        <v>1746</v>
      </c>
    </row>
    <row r="233" spans="1:7">
      <c r="A233" t="s">
        <v>2082</v>
      </c>
      <c r="B233" t="s">
        <v>2083</v>
      </c>
      <c r="C233" t="s">
        <v>2084</v>
      </c>
      <c r="D233" t="s">
        <v>2085</v>
      </c>
      <c r="E233" t="s">
        <v>653</v>
      </c>
      <c r="F233">
        <v>784</v>
      </c>
      <c r="G233" t="s">
        <v>654</v>
      </c>
    </row>
    <row r="234" spans="1:7">
      <c r="A234" t="s">
        <v>2086</v>
      </c>
      <c r="B234" t="s">
        <v>2087</v>
      </c>
      <c r="C234" t="s">
        <v>2088</v>
      </c>
      <c r="D234" t="s">
        <v>2089</v>
      </c>
      <c r="E234" t="s">
        <v>1120</v>
      </c>
      <c r="F234">
        <v>826</v>
      </c>
      <c r="G234" t="s">
        <v>1121</v>
      </c>
    </row>
    <row r="235" spans="1:7">
      <c r="A235" t="s">
        <v>2090</v>
      </c>
      <c r="B235" t="s">
        <v>2091</v>
      </c>
      <c r="C235" t="s">
        <v>2092</v>
      </c>
      <c r="D235" t="s">
        <v>2093</v>
      </c>
      <c r="E235" t="s">
        <v>1765</v>
      </c>
      <c r="F235">
        <v>858</v>
      </c>
      <c r="G235" t="s">
        <v>1766</v>
      </c>
    </row>
    <row r="236" spans="1:7">
      <c r="A236" t="s">
        <v>2094</v>
      </c>
      <c r="B236" t="s">
        <v>2095</v>
      </c>
      <c r="C236" t="s">
        <v>2096</v>
      </c>
      <c r="D236" t="s">
        <v>2097</v>
      </c>
      <c r="E236" t="s">
        <v>1771</v>
      </c>
      <c r="F236">
        <v>860</v>
      </c>
      <c r="G236" t="s">
        <v>1772</v>
      </c>
    </row>
    <row r="237" spans="1:7">
      <c r="A237" t="s">
        <v>2098</v>
      </c>
      <c r="B237" t="s">
        <v>2099</v>
      </c>
      <c r="C237" t="s">
        <v>2100</v>
      </c>
      <c r="D237" t="s">
        <v>2101</v>
      </c>
      <c r="E237" t="s">
        <v>1789</v>
      </c>
      <c r="F237">
        <v>548</v>
      </c>
      <c r="G237" t="s">
        <v>1790</v>
      </c>
    </row>
    <row r="238" spans="1:7">
      <c r="A238" t="s">
        <v>2102</v>
      </c>
      <c r="B238" t="s">
        <v>2103</v>
      </c>
      <c r="C238" t="s">
        <v>2104</v>
      </c>
      <c r="D238" t="s">
        <v>2105</v>
      </c>
      <c r="E238" t="s">
        <v>579</v>
      </c>
      <c r="F238">
        <v>978</v>
      </c>
      <c r="G238" t="s">
        <v>580</v>
      </c>
    </row>
    <row r="239" spans="1:7">
      <c r="A239" t="s">
        <v>2106</v>
      </c>
      <c r="B239" t="s">
        <v>2107</v>
      </c>
      <c r="C239" t="s">
        <v>2108</v>
      </c>
      <c r="D239" t="s">
        <v>2109</v>
      </c>
      <c r="E239" t="s">
        <v>1777</v>
      </c>
      <c r="F239">
        <v>937</v>
      </c>
      <c r="G239" t="s">
        <v>1778</v>
      </c>
    </row>
    <row r="240" spans="1:7">
      <c r="A240" t="s">
        <v>2110</v>
      </c>
      <c r="B240" t="s">
        <v>2111</v>
      </c>
      <c r="C240" t="s">
        <v>2112</v>
      </c>
      <c r="D240" t="s">
        <v>2113</v>
      </c>
      <c r="E240" t="s">
        <v>1783</v>
      </c>
      <c r="F240">
        <v>704</v>
      </c>
      <c r="G240" t="s">
        <v>1784</v>
      </c>
    </row>
    <row r="241" spans="1:7">
      <c r="A241" t="s">
        <v>2114</v>
      </c>
      <c r="B241" t="s">
        <v>2115</v>
      </c>
      <c r="C241" t="s">
        <v>2116</v>
      </c>
      <c r="D241" t="s">
        <v>2117</v>
      </c>
      <c r="E241" t="s">
        <v>187</v>
      </c>
      <c r="F241">
        <v>840</v>
      </c>
      <c r="G241" t="s">
        <v>551</v>
      </c>
    </row>
    <row r="242" spans="1:7">
      <c r="A242" t="s">
        <v>2118</v>
      </c>
      <c r="B242" t="s">
        <v>2119</v>
      </c>
      <c r="C242" t="s">
        <v>2120</v>
      </c>
      <c r="D242" t="s">
        <v>2121</v>
      </c>
    </row>
    <row r="243" spans="1:7">
      <c r="A243" t="s">
        <v>2122</v>
      </c>
      <c r="B243" t="s">
        <v>2123</v>
      </c>
      <c r="C243" t="s">
        <v>2124</v>
      </c>
      <c r="D243" t="s">
        <v>2125</v>
      </c>
    </row>
    <row r="244" spans="1:7">
      <c r="A244" t="s">
        <v>2126</v>
      </c>
      <c r="B244" t="s">
        <v>2127</v>
      </c>
      <c r="C244" t="s">
        <v>2128</v>
      </c>
      <c r="D244" t="s">
        <v>2129</v>
      </c>
      <c r="E244" t="s">
        <v>1813</v>
      </c>
      <c r="F244">
        <v>886</v>
      </c>
      <c r="G244" t="s">
        <v>1814</v>
      </c>
    </row>
    <row r="245" spans="1:7">
      <c r="A245" t="s">
        <v>2130</v>
      </c>
      <c r="B245" t="s">
        <v>2131</v>
      </c>
      <c r="C245" t="s">
        <v>2132</v>
      </c>
      <c r="D245" t="s">
        <v>2133</v>
      </c>
      <c r="E245" t="s">
        <v>1825</v>
      </c>
      <c r="F245">
        <v>967</v>
      </c>
      <c r="G245" t="s">
        <v>1826</v>
      </c>
    </row>
    <row r="246" spans="1:7">
      <c r="A246" t="s">
        <v>2134</v>
      </c>
      <c r="B246" t="s">
        <v>2135</v>
      </c>
      <c r="C246" t="s">
        <v>2136</v>
      </c>
      <c r="D246" t="s">
        <v>2137</v>
      </c>
      <c r="E246" t="s">
        <v>187</v>
      </c>
      <c r="F246">
        <v>840</v>
      </c>
      <c r="G246" t="s">
        <v>551</v>
      </c>
    </row>
  </sheetData>
  <sheetProtection algorithmName="SHA-512" hashValue="P9U9qNaBteg7PMYFMzHEO48Ble/iZWke0uWe7hlY7VxGSSsogT/e/191QCdtSnH1TyLtrFmGsjwLSXZnzTSPDQ==" saltValue="vlSwL6ZAf2avVf06HO36rg==" spinCount="100000" sheet="1" objects="1" scenarios="1"/>
  <sortState xmlns:xlrd2="http://schemas.microsoft.com/office/spreadsheetml/2017/richdata2" ref="H10:J155">
    <sortCondition ref="H10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  <SharedWithUsers xmlns="36538d5f-f7e1-46e7-b8e6-8d0f62ce9765">
      <UserInfo>
        <DisplayName/>
        <AccountId xsi:nil="true"/>
        <AccountType/>
      </UserInfo>
    </SharedWithUsers>
    <MediaLengthInSeconds xmlns="0c958bcd-fe3d-4310-8463-0016d1955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/>
</file>

<file path=customXml/itemProps2.xml><?xml version="1.0" encoding="utf-8"?>
<ds:datastoreItem xmlns:ds="http://schemas.openxmlformats.org/officeDocument/2006/customXml" ds:itemID="{7BDA85FB-57D5-4A9F-A904-DAE491709832}"/>
</file>

<file path=customXml/itemProps3.xml><?xml version="1.0" encoding="utf-8"?>
<ds:datastoreItem xmlns:ds="http://schemas.openxmlformats.org/officeDocument/2006/customXml" ds:itemID="{2EB73A9A-A04F-41FF-96F9-A7BAA5B16ED1}"/>
</file>

<file path=customXml/itemProps4.xml><?xml version="1.0" encoding="utf-8"?>
<ds:datastoreItem xmlns:ds="http://schemas.openxmlformats.org/officeDocument/2006/customXml" ds:itemID="{663E70D0-2D17-4104-A0BB-95E221B6AE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2024-09-04T11:22:39Z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Order">
    <vt:r8>162900</vt:r8>
  </property>
  <property fmtid="{D5CDD505-2E9C-101B-9397-08002B2CF9AE}" pid="4" name="ComplianceAssetId">
    <vt:lpwstr/>
  </property>
  <property fmtid="{D5CDD505-2E9C-101B-9397-08002B2CF9AE}" pid="5" name="_activity">
    <vt:lpwstr>{"FileActivityType":"9","FileActivityTimeStamp":"2023-01-12T13:43:28.033Z","FileActivityUsersOnPage":[{"DisplayName":"Emmanuel Aguilar Burgoa","Id":"eburgoa@eiti.org"}],"FileActivityNavigationId":null}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