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Mongolia/"/>
    </mc:Choice>
  </mc:AlternateContent>
  <xr:revisionPtr revIDLastSave="794" documentId="8_{9932A127-A4BF-4057-8CAC-357118EA93A8}" xr6:coauthVersionLast="47" xr6:coauthVersionMax="47" xr10:uidLastSave="{1F21473C-476A-4724-8491-541CB7C34298}"/>
  <bookViews>
    <workbookView xWindow="-108" yWindow="-108" windowWidth="23256" windowHeight="13896" firstSheet="2" activeTab="3"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6" r:id="rId6"/>
    <sheet name="Lists" sheetId="10" state="hidden" r:id="rId7"/>
  </sheets>
  <externalReferences>
    <externalReference r:id="rId8"/>
    <externalReference r:id="rId9"/>
  </externalReferences>
  <definedNames>
    <definedName name="Agency_type" localSheetId="5">[1]!Government_entity_type[[#All],[&lt; Agency type &gt;]]</definedName>
    <definedName name="Agency_type">Government_entity_type[[#All],[&lt; Agency type &gt;]]</definedName>
    <definedName name="Commodities_list" localSheetId="5">[1]!Table5_Commodities_list[HS Product Description w volume]</definedName>
    <definedName name="Commodities_list">Table5_Commodities_list[HS Product Description w volume]</definedName>
    <definedName name="Commodity_names" localSheetId="5">[1]!Table5_Commodities_list[HS Product Description]</definedName>
    <definedName name="Commodity_names">Table5_Commodities_list[HS Product Description]</definedName>
    <definedName name="Companies_list" localSheetId="5">#REF!</definedName>
    <definedName name="Companies_list">#REF!</definedName>
    <definedName name="Countries_list" localSheetId="5">[1]!Table1_Country_codes_and_currencies[Country or Area name]</definedName>
    <definedName name="Countries_list">Table1_Country_codes_and_currencies[Country or Area name]</definedName>
    <definedName name="Currency_code_list" localSheetId="5">[1]!Table1_Country_codes_and_currencies[Currency code (ISO-4217)]</definedName>
    <definedName name="Currency_code_list">Table1_Country_codes_and_currencies[Currency code (ISO-4217)]</definedName>
    <definedName name="GFS_list" localSheetId="5">[1]!Table6_GFS_codes_classification[Combined]</definedName>
    <definedName name="GFS_list">Table6_GFS_codes_classification[Combined]</definedName>
    <definedName name="Government_entities_list" localSheetId="5">#REF!</definedName>
    <definedName name="Government_entities_list">#REF!</definedName>
    <definedName name="Project_phases_list" localSheetId="5">[1]!Table12[Project phases]</definedName>
    <definedName name="Project_phases_list">Table12[Project phases]</definedName>
    <definedName name="Projectname" localSheetId="5">#REF!</definedName>
    <definedName name="Projectname">#REF!</definedName>
    <definedName name="Reporting_options_list" localSheetId="5">[1]!Table3_Reporting_options[List]</definedName>
    <definedName name="Reporting_options_list">Table3_Reporting_options[List]</definedName>
    <definedName name="Revenue_stream_list" localSheetId="5">#REF!</definedName>
    <definedName name="Revenue_stream_list">#REF!</definedName>
    <definedName name="Sector_list" localSheetId="5">[1]!Table7_sectors[Sector(s)]</definedName>
    <definedName name="Sector_list">Table7_sectors[Sector(s)]</definedName>
    <definedName name="Simple_options_list" localSheetId="5">[1]!Table2_Simple_options[List]</definedName>
    <definedName name="Simple_options_list">Table2_Simple_options[List]</definedName>
    <definedName name="Total_reconciled" localSheetId="5">Table1016[Revenue value]</definedName>
    <definedName name="Total_reconciled">#REF!</definedName>
    <definedName name="Total_revenues" localSheetId="5">#REF!</definedName>
    <definedName name="Total_revenues">#REF!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5" i="4" l="1"/>
  <c r="J46" i="4"/>
  <c r="J47" i="4"/>
  <c r="J48" i="4"/>
  <c r="J49" i="4"/>
  <c r="J50" i="4"/>
  <c r="J44" i="4"/>
  <c r="E15" i="12"/>
  <c r="B44" i="4"/>
  <c r="B45" i="4"/>
  <c r="B46" i="4"/>
  <c r="B47" i="4"/>
  <c r="B48" i="4"/>
  <c r="B49" i="4"/>
  <c r="B50" i="4"/>
  <c r="C44" i="4"/>
  <c r="C45" i="4"/>
  <c r="C46" i="4"/>
  <c r="C47" i="4"/>
  <c r="C48" i="4"/>
  <c r="C49" i="4"/>
  <c r="C50" i="4"/>
  <c r="D44" i="4"/>
  <c r="D45" i="4"/>
  <c r="D46" i="4"/>
  <c r="D47" i="4"/>
  <c r="D48" i="4"/>
  <c r="D49" i="4"/>
  <c r="D50" i="4"/>
  <c r="E44" i="4"/>
  <c r="E45" i="4"/>
  <c r="E46" i="4"/>
  <c r="E47" i="4"/>
  <c r="E48" i="4"/>
  <c r="E49" i="4"/>
  <c r="E50" i="4"/>
  <c r="B1663" i="16"/>
  <c r="B1662" i="16"/>
  <c r="B1661" i="16"/>
  <c r="B1660" i="16"/>
  <c r="B1659" i="16"/>
  <c r="B1658" i="16"/>
  <c r="B1657" i="16"/>
  <c r="B1656" i="16"/>
  <c r="B1655" i="16"/>
  <c r="B1654" i="16"/>
  <c r="B1653" i="16"/>
  <c r="B1652" i="16"/>
  <c r="B1651" i="16"/>
  <c r="B1650" i="16"/>
  <c r="B1649" i="16"/>
  <c r="B1648" i="16"/>
  <c r="B1647" i="16"/>
  <c r="B1646" i="16"/>
  <c r="B1645" i="16"/>
  <c r="B1644" i="16"/>
  <c r="B1643" i="16"/>
  <c r="B1642" i="16"/>
  <c r="B1641" i="16"/>
  <c r="B1640" i="16"/>
  <c r="B1639" i="16"/>
  <c r="B1638" i="16"/>
  <c r="B1637" i="16"/>
  <c r="B1636" i="16"/>
  <c r="B1635" i="16"/>
  <c r="B1634" i="16"/>
  <c r="B1633" i="16"/>
  <c r="B1632" i="16"/>
  <c r="B1631" i="16"/>
  <c r="B1630" i="16"/>
  <c r="B1629" i="16"/>
  <c r="B1628" i="16"/>
  <c r="B1627" i="16"/>
  <c r="B1626" i="16"/>
  <c r="B1625" i="16"/>
  <c r="B1624" i="16"/>
  <c r="B1623" i="16"/>
  <c r="B1622" i="16"/>
  <c r="B1621" i="16"/>
  <c r="B1620" i="16"/>
  <c r="B1619" i="16"/>
  <c r="B1618" i="16"/>
  <c r="B1617" i="16"/>
  <c r="B1616" i="16"/>
  <c r="B1615" i="16"/>
  <c r="B1614" i="16"/>
  <c r="B1613" i="16"/>
  <c r="B1612" i="16"/>
  <c r="B1611" i="16"/>
  <c r="B1610" i="16"/>
  <c r="B1609" i="16"/>
  <c r="B1608" i="16"/>
  <c r="B1607" i="16"/>
  <c r="B1606" i="16"/>
  <c r="B1605" i="16"/>
  <c r="B1604" i="16"/>
  <c r="B1603" i="16"/>
  <c r="B1602" i="16"/>
  <c r="B1601" i="16"/>
  <c r="B1600" i="16"/>
  <c r="B1599" i="16"/>
  <c r="B1598" i="16"/>
  <c r="B1597" i="16"/>
  <c r="B1596" i="16"/>
  <c r="B1595" i="16"/>
  <c r="B1594" i="16"/>
  <c r="B1593" i="16"/>
  <c r="B1592" i="16"/>
  <c r="B1591" i="16"/>
  <c r="B1590" i="16"/>
  <c r="B1589" i="16"/>
  <c r="B1588" i="16"/>
  <c r="B1587" i="16"/>
  <c r="B1586" i="16"/>
  <c r="B1585" i="16"/>
  <c r="B1584" i="16"/>
  <c r="B1583" i="16"/>
  <c r="B1582" i="16"/>
  <c r="B1581" i="16"/>
  <c r="B1580" i="16"/>
  <c r="B1579" i="16"/>
  <c r="B1578" i="16"/>
  <c r="B1577" i="16"/>
  <c r="B1576" i="16"/>
  <c r="B1575" i="16"/>
  <c r="B1574" i="16"/>
  <c r="B1573" i="16"/>
  <c r="B1572" i="16"/>
  <c r="B1571" i="16"/>
  <c r="B1570" i="16"/>
  <c r="B1569" i="16"/>
  <c r="B1568" i="16"/>
  <c r="B1567" i="16"/>
  <c r="B1566" i="16"/>
  <c r="B1565" i="16"/>
  <c r="B1564" i="16"/>
  <c r="B1563" i="16"/>
  <c r="B1562" i="16"/>
  <c r="B1561" i="16"/>
  <c r="B1560" i="16"/>
  <c r="B1559" i="16"/>
  <c r="B1558" i="16"/>
  <c r="B1557" i="16"/>
  <c r="B1556" i="16"/>
  <c r="B1555" i="16"/>
  <c r="B1554" i="16"/>
  <c r="B1553" i="16"/>
  <c r="B1552" i="16"/>
  <c r="B1551" i="16"/>
  <c r="B1550" i="16"/>
  <c r="B1549" i="16"/>
  <c r="B1548" i="16"/>
  <c r="B1547" i="16"/>
  <c r="B1546" i="16"/>
  <c r="B1545" i="16"/>
  <c r="B1544" i="16"/>
  <c r="B1543" i="16"/>
  <c r="B1542" i="16"/>
  <c r="B1541" i="16"/>
  <c r="B1540" i="16"/>
  <c r="B1539" i="16"/>
  <c r="B1538" i="16"/>
  <c r="B1537" i="16"/>
  <c r="B1536" i="16"/>
  <c r="B1535" i="16"/>
  <c r="B1534" i="16"/>
  <c r="B1533" i="16"/>
  <c r="B1532" i="16"/>
  <c r="B1531" i="16"/>
  <c r="B1530" i="16"/>
  <c r="B1529" i="16"/>
  <c r="B1528" i="16"/>
  <c r="B1527" i="16"/>
  <c r="B1526" i="16"/>
  <c r="B1525" i="16"/>
  <c r="B1524" i="16"/>
  <c r="B1523" i="16"/>
  <c r="B1522" i="16"/>
  <c r="B1521" i="16"/>
  <c r="B1520" i="16"/>
  <c r="B1519" i="16"/>
  <c r="B1518" i="16"/>
  <c r="B1517" i="16"/>
  <c r="B1516" i="16"/>
  <c r="B1515" i="16"/>
  <c r="B1514" i="16"/>
  <c r="B1513" i="16"/>
  <c r="B1512" i="16"/>
  <c r="B1511" i="16"/>
  <c r="B1510" i="16"/>
  <c r="B1509" i="16"/>
  <c r="B1508" i="16"/>
  <c r="B1507" i="16"/>
  <c r="B1506" i="16"/>
  <c r="B1505" i="16"/>
  <c r="B1504" i="16"/>
  <c r="B1503" i="16"/>
  <c r="B1502" i="16"/>
  <c r="B1501" i="16"/>
  <c r="B1500" i="16"/>
  <c r="B1499" i="16"/>
  <c r="B1498" i="16"/>
  <c r="B1497" i="16"/>
  <c r="B1496" i="16"/>
  <c r="B1495" i="16"/>
  <c r="B1494" i="16"/>
  <c r="B1493" i="16"/>
  <c r="B1492" i="16"/>
  <c r="B1491" i="16"/>
  <c r="B1490" i="16"/>
  <c r="B1489" i="16"/>
  <c r="B1488" i="16"/>
  <c r="B1487" i="16"/>
  <c r="B1486" i="16"/>
  <c r="B1485" i="16"/>
  <c r="B1484" i="16"/>
  <c r="B1483" i="16"/>
  <c r="B1482" i="16"/>
  <c r="B1481" i="16"/>
  <c r="B1480" i="16"/>
  <c r="B1479" i="16"/>
  <c r="B1478" i="16"/>
  <c r="B1477" i="16"/>
  <c r="B1476" i="16"/>
  <c r="B1475" i="16"/>
  <c r="B1474" i="16"/>
  <c r="B1473" i="16"/>
  <c r="B1472" i="16"/>
  <c r="B1471" i="16"/>
  <c r="B1470" i="16"/>
  <c r="B1469" i="16"/>
  <c r="B1468" i="16"/>
  <c r="B1467" i="16"/>
  <c r="B1466" i="16"/>
  <c r="B1465" i="16"/>
  <c r="B1464" i="16"/>
  <c r="B1463" i="16"/>
  <c r="B1462" i="16"/>
  <c r="B1461" i="16"/>
  <c r="B1460" i="16"/>
  <c r="B1459" i="16"/>
  <c r="B1458" i="16"/>
  <c r="B1457" i="16"/>
  <c r="B1456" i="16"/>
  <c r="B1455" i="16"/>
  <c r="B1454" i="16"/>
  <c r="B1453" i="16"/>
  <c r="B1452" i="16"/>
  <c r="B1451" i="16"/>
  <c r="B1450" i="16"/>
  <c r="B1449" i="16"/>
  <c r="B1448" i="16"/>
  <c r="B1447" i="16"/>
  <c r="B1446" i="16"/>
  <c r="B1445" i="16"/>
  <c r="B1444" i="16"/>
  <c r="B1443" i="16"/>
  <c r="B1442" i="16"/>
  <c r="B1441" i="16"/>
  <c r="B1440" i="16"/>
  <c r="B1439" i="16"/>
  <c r="B1438" i="16"/>
  <c r="B1437" i="16"/>
  <c r="B1436" i="16"/>
  <c r="B1435" i="16"/>
  <c r="B1434" i="16"/>
  <c r="B1433" i="16"/>
  <c r="B1432" i="16"/>
  <c r="B1431" i="16"/>
  <c r="B1430" i="16"/>
  <c r="B1429" i="16"/>
  <c r="B1428" i="16"/>
  <c r="B1427" i="16"/>
  <c r="B1426" i="16"/>
  <c r="B1425" i="16"/>
  <c r="B1424" i="16"/>
  <c r="B1423" i="16"/>
  <c r="B1422" i="16"/>
  <c r="B1421" i="16"/>
  <c r="B1420" i="16"/>
  <c r="B1419" i="16"/>
  <c r="B1418" i="16"/>
  <c r="B1417" i="16"/>
  <c r="B1416" i="16"/>
  <c r="B1415" i="16"/>
  <c r="B1414" i="16"/>
  <c r="B1413" i="16"/>
  <c r="B1412" i="16"/>
  <c r="B1411" i="16"/>
  <c r="B1410" i="16"/>
  <c r="B1409" i="16"/>
  <c r="B1408" i="16"/>
  <c r="B1407" i="16"/>
  <c r="B1406" i="16"/>
  <c r="B1405" i="16"/>
  <c r="B1404" i="16"/>
  <c r="B1403" i="16"/>
  <c r="B1402" i="16"/>
  <c r="B1401" i="16"/>
  <c r="B1400" i="16"/>
  <c r="B1399" i="16"/>
  <c r="B1398" i="16"/>
  <c r="B1397" i="16"/>
  <c r="B1396" i="16"/>
  <c r="B1395" i="16"/>
  <c r="B1394" i="16"/>
  <c r="B1393" i="16"/>
  <c r="B1392" i="16"/>
  <c r="B1391" i="16"/>
  <c r="B1390" i="16"/>
  <c r="B1389" i="16"/>
  <c r="B1388" i="16"/>
  <c r="B1387" i="16"/>
  <c r="B1386" i="16"/>
  <c r="B1385" i="16"/>
  <c r="B1384" i="16"/>
  <c r="B1383" i="16"/>
  <c r="B1382" i="16"/>
  <c r="B1381" i="16"/>
  <c r="B1380" i="16"/>
  <c r="B1379" i="16"/>
  <c r="B1378" i="16"/>
  <c r="B1377" i="16"/>
  <c r="B1376" i="16"/>
  <c r="B1375" i="16"/>
  <c r="B1374" i="16"/>
  <c r="B1373" i="16"/>
  <c r="B1372" i="16"/>
  <c r="B1371" i="16"/>
  <c r="B1370" i="16"/>
  <c r="B1369" i="16"/>
  <c r="B1368" i="16"/>
  <c r="B1367" i="16"/>
  <c r="B1366" i="16"/>
  <c r="B1365" i="16"/>
  <c r="B1364" i="16"/>
  <c r="B1363" i="16"/>
  <c r="B1362" i="16"/>
  <c r="B1361" i="16"/>
  <c r="B1360" i="16"/>
  <c r="B1359" i="16"/>
  <c r="B1358" i="16"/>
  <c r="B1357" i="16"/>
  <c r="B1356" i="16"/>
  <c r="B1355" i="16"/>
  <c r="B1354" i="16"/>
  <c r="B1353" i="16"/>
  <c r="B1352" i="16"/>
  <c r="B1351" i="16"/>
  <c r="B1350" i="16"/>
  <c r="B1349" i="16"/>
  <c r="B1348" i="16"/>
  <c r="B1347" i="16"/>
  <c r="B1346" i="16"/>
  <c r="B1345" i="16"/>
  <c r="B1344" i="16"/>
  <c r="B1343" i="16"/>
  <c r="B1342" i="16"/>
  <c r="B1341" i="16"/>
  <c r="B1340" i="16"/>
  <c r="B1339" i="16"/>
  <c r="B1338" i="16"/>
  <c r="B1337" i="16"/>
  <c r="B1336" i="16"/>
  <c r="B1335" i="16"/>
  <c r="B1334" i="16"/>
  <c r="B1333" i="16"/>
  <c r="B1332" i="16"/>
  <c r="B1331" i="16"/>
  <c r="B1330" i="16"/>
  <c r="B1329" i="16"/>
  <c r="B1328" i="16"/>
  <c r="B1327" i="16"/>
  <c r="B1326" i="16"/>
  <c r="B1325" i="16"/>
  <c r="B1324" i="16"/>
  <c r="B1323" i="16"/>
  <c r="B1322" i="16"/>
  <c r="B1321" i="16"/>
  <c r="B1320" i="16"/>
  <c r="B1319" i="16"/>
  <c r="B1318" i="16"/>
  <c r="B1317" i="16"/>
  <c r="B1316" i="16"/>
  <c r="B1315" i="16"/>
  <c r="B1314" i="16"/>
  <c r="B1313" i="16"/>
  <c r="B1312" i="16"/>
  <c r="B1311" i="16"/>
  <c r="B1310" i="16"/>
  <c r="B1309" i="16"/>
  <c r="B1308" i="16"/>
  <c r="B1307" i="16"/>
  <c r="B1306" i="16"/>
  <c r="B1305" i="16"/>
  <c r="B1304" i="16"/>
  <c r="B1303" i="16"/>
  <c r="B1302" i="16"/>
  <c r="B1301" i="16"/>
  <c r="B1300" i="16"/>
  <c r="B1299" i="16"/>
  <c r="B1298" i="16"/>
  <c r="B1297" i="16"/>
  <c r="B1296" i="16"/>
  <c r="B1295" i="16"/>
  <c r="B1294" i="16"/>
  <c r="B1293" i="16"/>
  <c r="B1292" i="16"/>
  <c r="B1291" i="16"/>
  <c r="B1290" i="16"/>
  <c r="B1289" i="16"/>
  <c r="B1288" i="16"/>
  <c r="B1287" i="16"/>
  <c r="B1286" i="16"/>
  <c r="B1285" i="16"/>
  <c r="B1284" i="16"/>
  <c r="B1283" i="16"/>
  <c r="B1282" i="16"/>
  <c r="B1281" i="16"/>
  <c r="B1280" i="16"/>
  <c r="B1279" i="16"/>
  <c r="B1278" i="16"/>
  <c r="B1277" i="16"/>
  <c r="B1276" i="16"/>
  <c r="B1275" i="16"/>
  <c r="B1274" i="16"/>
  <c r="B1273" i="16"/>
  <c r="B1272" i="16"/>
  <c r="B1271" i="16"/>
  <c r="B1270" i="16"/>
  <c r="B1269" i="16"/>
  <c r="B1268" i="16"/>
  <c r="B1267" i="16"/>
  <c r="B1266" i="16"/>
  <c r="B1265" i="16"/>
  <c r="B1264" i="16"/>
  <c r="B1263" i="16"/>
  <c r="B1262" i="16"/>
  <c r="B1261" i="16"/>
  <c r="B1260" i="16"/>
  <c r="B1259" i="16"/>
  <c r="B1258" i="16"/>
  <c r="B1257" i="16"/>
  <c r="B1256" i="16"/>
  <c r="B1255" i="16"/>
  <c r="B1254" i="16"/>
  <c r="B1253" i="16"/>
  <c r="B1252" i="16"/>
  <c r="B1251" i="16"/>
  <c r="B1250" i="16"/>
  <c r="B1249" i="16"/>
  <c r="B1248" i="16"/>
  <c r="B1247" i="16"/>
  <c r="B1246" i="16"/>
  <c r="B1245" i="16"/>
  <c r="B1244" i="16"/>
  <c r="B1243" i="16"/>
  <c r="B1242" i="16"/>
  <c r="B1241" i="16"/>
  <c r="B1240" i="16"/>
  <c r="B1239" i="16"/>
  <c r="B1238" i="16"/>
  <c r="B1237" i="16"/>
  <c r="B1236" i="16"/>
  <c r="B1235" i="16"/>
  <c r="B1234" i="16"/>
  <c r="B1233" i="16"/>
  <c r="B1232" i="16"/>
  <c r="B1231" i="16"/>
  <c r="B1230" i="16"/>
  <c r="B1229" i="16"/>
  <c r="B1228" i="16"/>
  <c r="B1227" i="16"/>
  <c r="B1226" i="16"/>
  <c r="B1225" i="16"/>
  <c r="B1224" i="16"/>
  <c r="B1223" i="16"/>
  <c r="B1222" i="16"/>
  <c r="B1221" i="16"/>
  <c r="B1220" i="16"/>
  <c r="B1219" i="16"/>
  <c r="B1218" i="16"/>
  <c r="B1217" i="16"/>
  <c r="B1216" i="16"/>
  <c r="B1215" i="16"/>
  <c r="B1214" i="16"/>
  <c r="B1213" i="16"/>
  <c r="B1212" i="16"/>
  <c r="B1211" i="16"/>
  <c r="B1210" i="16"/>
  <c r="B1209" i="16"/>
  <c r="B1208" i="16"/>
  <c r="B1207" i="16"/>
  <c r="B1206" i="16"/>
  <c r="B1205" i="16"/>
  <c r="B1204" i="16"/>
  <c r="B1203" i="16"/>
  <c r="B1202" i="16"/>
  <c r="B1201" i="16"/>
  <c r="B1200" i="16"/>
  <c r="B1199" i="16"/>
  <c r="B1198" i="16"/>
  <c r="B1197" i="16"/>
  <c r="B1196" i="16"/>
  <c r="B1195" i="16"/>
  <c r="B1194" i="16"/>
  <c r="B1193" i="16"/>
  <c r="B1192" i="16"/>
  <c r="B1191" i="16"/>
  <c r="B1190" i="16"/>
  <c r="B1189" i="16"/>
  <c r="B1188" i="16"/>
  <c r="B1187" i="16"/>
  <c r="B1186" i="16"/>
  <c r="B1185" i="16"/>
  <c r="B1184" i="16"/>
  <c r="B1183" i="16"/>
  <c r="B1182" i="16"/>
  <c r="B1181" i="16"/>
  <c r="B1180" i="16"/>
  <c r="B1179" i="16"/>
  <c r="B1178" i="16"/>
  <c r="B1177" i="16"/>
  <c r="B1176" i="16"/>
  <c r="B1175" i="16"/>
  <c r="B1174" i="16"/>
  <c r="B1173" i="16"/>
  <c r="B1172" i="16"/>
  <c r="B1171" i="16"/>
  <c r="B1170" i="16"/>
  <c r="B1169" i="16"/>
  <c r="B1168" i="16"/>
  <c r="B1167" i="16"/>
  <c r="B1166" i="16"/>
  <c r="B1165" i="16"/>
  <c r="B1164" i="16"/>
  <c r="B1163" i="16"/>
  <c r="B1162" i="16"/>
  <c r="B1161" i="16"/>
  <c r="B1160" i="16"/>
  <c r="B1159" i="16"/>
  <c r="B1158" i="16"/>
  <c r="B1157" i="16"/>
  <c r="B1156" i="16"/>
  <c r="B1155" i="16"/>
  <c r="B1154" i="16"/>
  <c r="B1153" i="16"/>
  <c r="B1152" i="16"/>
  <c r="B1151" i="16"/>
  <c r="B1150" i="16"/>
  <c r="B1149" i="16"/>
  <c r="B1148" i="16"/>
  <c r="B1147" i="16"/>
  <c r="B1146" i="16"/>
  <c r="B1145" i="16"/>
  <c r="B1144" i="16"/>
  <c r="B1143" i="16"/>
  <c r="B1142" i="16"/>
  <c r="B1141" i="16"/>
  <c r="B1140" i="16"/>
  <c r="B1139" i="16"/>
  <c r="B1138" i="16"/>
  <c r="B1137" i="16"/>
  <c r="B1136" i="16"/>
  <c r="B1135" i="16"/>
  <c r="B1134" i="16"/>
  <c r="B1133" i="16"/>
  <c r="B1132" i="16"/>
  <c r="B1131" i="16"/>
  <c r="B1130" i="16"/>
  <c r="B1129" i="16"/>
  <c r="B1128" i="16"/>
  <c r="B1127" i="16"/>
  <c r="B1126" i="16"/>
  <c r="B1125" i="16"/>
  <c r="B1124" i="16"/>
  <c r="B1123" i="16"/>
  <c r="B1122" i="16"/>
  <c r="B1121" i="16"/>
  <c r="B1120" i="16"/>
  <c r="B1119" i="16"/>
  <c r="B1118" i="16"/>
  <c r="B1117" i="16"/>
  <c r="B1116" i="16"/>
  <c r="B1115" i="16"/>
  <c r="B1114" i="16"/>
  <c r="B1113" i="16"/>
  <c r="B1112" i="16"/>
  <c r="B1111" i="16"/>
  <c r="B1110" i="16"/>
  <c r="B1109" i="16"/>
  <c r="B1108" i="16"/>
  <c r="B1107" i="16"/>
  <c r="B1106" i="16"/>
  <c r="B1105" i="16"/>
  <c r="B1104" i="16"/>
  <c r="B1103" i="16"/>
  <c r="B1102" i="16"/>
  <c r="B1101" i="16"/>
  <c r="B1100" i="16"/>
  <c r="B1099" i="16"/>
  <c r="B1098" i="16"/>
  <c r="B1097" i="16"/>
  <c r="B1096" i="16"/>
  <c r="B1095" i="16"/>
  <c r="B1094" i="16"/>
  <c r="B1093" i="16"/>
  <c r="B1092" i="16"/>
  <c r="B1091" i="16"/>
  <c r="B1090" i="16"/>
  <c r="B1089" i="16"/>
  <c r="B1088" i="16"/>
  <c r="B1087" i="16"/>
  <c r="B1086" i="16"/>
  <c r="B1085" i="16"/>
  <c r="B1084" i="16"/>
  <c r="B1083" i="16"/>
  <c r="B1082" i="16"/>
  <c r="B1081" i="16"/>
  <c r="B1080" i="16"/>
  <c r="B1079" i="16"/>
  <c r="B1078" i="16"/>
  <c r="B1077" i="16"/>
  <c r="B1076" i="16"/>
  <c r="B1075" i="16"/>
  <c r="B1074" i="16"/>
  <c r="B1073" i="16"/>
  <c r="B1072" i="16"/>
  <c r="B1071" i="16"/>
  <c r="B1070" i="16"/>
  <c r="B1069" i="16"/>
  <c r="B1068" i="16"/>
  <c r="B1067" i="16"/>
  <c r="B1066" i="16"/>
  <c r="B1065" i="16"/>
  <c r="B1064" i="16"/>
  <c r="B1063" i="16"/>
  <c r="B1062" i="16"/>
  <c r="B1061" i="16"/>
  <c r="B1060" i="16"/>
  <c r="B1059" i="16"/>
  <c r="B1058" i="16"/>
  <c r="B1057" i="16"/>
  <c r="B1056" i="16"/>
  <c r="B1055" i="16"/>
  <c r="B1054" i="16"/>
  <c r="B1053" i="16"/>
  <c r="B1052" i="16"/>
  <c r="B1051" i="16"/>
  <c r="B1050" i="16"/>
  <c r="B1049" i="16"/>
  <c r="B1048" i="16"/>
  <c r="B1047" i="16"/>
  <c r="B1046" i="16"/>
  <c r="B1045" i="16"/>
  <c r="B1044" i="16"/>
  <c r="B1043" i="16"/>
  <c r="B1042" i="16"/>
  <c r="B1041" i="16"/>
  <c r="B1040" i="16"/>
  <c r="B1039" i="16"/>
  <c r="B1038" i="16"/>
  <c r="B1037" i="16"/>
  <c r="B1036" i="16"/>
  <c r="B1035" i="16"/>
  <c r="B1034" i="16"/>
  <c r="B1033" i="16"/>
  <c r="B1032" i="16"/>
  <c r="B1031" i="16"/>
  <c r="B1030" i="16"/>
  <c r="B1029" i="16"/>
  <c r="B1028" i="16"/>
  <c r="B1027" i="16"/>
  <c r="B1026" i="16"/>
  <c r="B1025" i="16"/>
  <c r="B1024" i="16"/>
  <c r="B1023" i="16"/>
  <c r="B1022" i="16"/>
  <c r="B1021" i="16"/>
  <c r="B1020" i="16"/>
  <c r="B1019" i="16"/>
  <c r="B1018" i="16"/>
  <c r="B1017" i="16"/>
  <c r="B1016" i="16"/>
  <c r="B1015" i="16"/>
  <c r="B1014" i="16"/>
  <c r="B1013" i="16"/>
  <c r="B1012" i="16"/>
  <c r="B1011" i="16"/>
  <c r="B1010" i="16"/>
  <c r="B1009" i="16"/>
  <c r="B1008" i="16"/>
  <c r="B1007" i="16"/>
  <c r="B1006" i="16"/>
  <c r="B1005" i="16"/>
  <c r="B1004" i="16"/>
  <c r="B1003" i="16"/>
  <c r="B1002" i="16"/>
  <c r="B1001" i="16"/>
  <c r="B1000" i="16"/>
  <c r="B999" i="16"/>
  <c r="B998" i="16"/>
  <c r="B997" i="16"/>
  <c r="B996" i="16"/>
  <c r="B995" i="16"/>
  <c r="B994" i="16"/>
  <c r="B993" i="16"/>
  <c r="B992" i="16"/>
  <c r="B991" i="16"/>
  <c r="B990" i="16"/>
  <c r="B989" i="16"/>
  <c r="B988" i="16"/>
  <c r="B987" i="16"/>
  <c r="B986" i="16"/>
  <c r="B985" i="16"/>
  <c r="B984" i="16"/>
  <c r="B983" i="16"/>
  <c r="B982" i="16"/>
  <c r="B981" i="16"/>
  <c r="B980" i="16"/>
  <c r="B979" i="16"/>
  <c r="B978" i="16"/>
  <c r="B977" i="16"/>
  <c r="B976" i="16"/>
  <c r="B975" i="16"/>
  <c r="B974" i="16"/>
  <c r="B973" i="16"/>
  <c r="B972" i="16"/>
  <c r="B971" i="16"/>
  <c r="B970" i="16"/>
  <c r="B969" i="16"/>
  <c r="B968" i="16"/>
  <c r="B967" i="16"/>
  <c r="B966" i="16"/>
  <c r="B965" i="16"/>
  <c r="B964" i="16"/>
  <c r="B963" i="16"/>
  <c r="B962" i="16"/>
  <c r="B961" i="16"/>
  <c r="B960" i="16"/>
  <c r="B959" i="16"/>
  <c r="B958" i="16"/>
  <c r="B957" i="16"/>
  <c r="B956" i="16"/>
  <c r="B955" i="16"/>
  <c r="B954" i="16"/>
  <c r="B953" i="16"/>
  <c r="B952" i="16"/>
  <c r="B951" i="16"/>
  <c r="B950" i="16"/>
  <c r="B949" i="16"/>
  <c r="B948" i="16"/>
  <c r="B947" i="16"/>
  <c r="B946" i="16"/>
  <c r="B945" i="16"/>
  <c r="B944" i="16"/>
  <c r="B943" i="16"/>
  <c r="B942" i="16"/>
  <c r="B941" i="16"/>
  <c r="B940" i="16"/>
  <c r="B939" i="16"/>
  <c r="B938" i="16"/>
  <c r="B937" i="16"/>
  <c r="B936" i="16"/>
  <c r="B935" i="16"/>
  <c r="B934" i="16"/>
  <c r="B933" i="16"/>
  <c r="B932" i="16"/>
  <c r="B931" i="16"/>
  <c r="B930" i="16"/>
  <c r="B929" i="16"/>
  <c r="B928" i="16"/>
  <c r="B927" i="16"/>
  <c r="B926" i="16"/>
  <c r="B925" i="16"/>
  <c r="B924" i="16"/>
  <c r="B923" i="16"/>
  <c r="B922" i="16"/>
  <c r="B921" i="16"/>
  <c r="B920" i="16"/>
  <c r="B919" i="16"/>
  <c r="B918" i="16"/>
  <c r="B917" i="16"/>
  <c r="B916" i="16"/>
  <c r="B915" i="16"/>
  <c r="B914" i="16"/>
  <c r="B913" i="16"/>
  <c r="B912" i="16"/>
  <c r="B911" i="16"/>
  <c r="B910" i="16"/>
  <c r="B909" i="16"/>
  <c r="B908" i="16"/>
  <c r="B907" i="16"/>
  <c r="B906" i="16"/>
  <c r="B905" i="16"/>
  <c r="B904" i="16"/>
  <c r="B903" i="16"/>
  <c r="B902" i="16"/>
  <c r="B901" i="16"/>
  <c r="B900" i="16"/>
  <c r="B899" i="16"/>
  <c r="B898" i="16"/>
  <c r="B897" i="16"/>
  <c r="B896" i="16"/>
  <c r="B895" i="16"/>
  <c r="B894" i="16"/>
  <c r="B893" i="16"/>
  <c r="B892" i="16"/>
  <c r="B891" i="16"/>
  <c r="B890" i="16"/>
  <c r="B889" i="16"/>
  <c r="B888" i="16"/>
  <c r="B887" i="16"/>
  <c r="B886" i="16"/>
  <c r="B885" i="16"/>
  <c r="B884" i="16"/>
  <c r="B883" i="16"/>
  <c r="B882" i="16"/>
  <c r="B881" i="16"/>
  <c r="B880" i="16"/>
  <c r="B879" i="16"/>
  <c r="B878" i="16"/>
  <c r="B877" i="16"/>
  <c r="B876" i="16"/>
  <c r="B875" i="16"/>
  <c r="B874" i="16"/>
  <c r="B873" i="16"/>
  <c r="B872" i="16"/>
  <c r="B871" i="16"/>
  <c r="B870" i="16"/>
  <c r="B869" i="16"/>
  <c r="B868" i="16"/>
  <c r="B867" i="16"/>
  <c r="B866" i="16"/>
  <c r="B865" i="16"/>
  <c r="B864" i="16"/>
  <c r="B863" i="16"/>
  <c r="B862" i="16"/>
  <c r="B861" i="16"/>
  <c r="B860" i="16"/>
  <c r="B859" i="16"/>
  <c r="B858" i="16"/>
  <c r="B857" i="16"/>
  <c r="B856" i="16"/>
  <c r="B855" i="16"/>
  <c r="B854" i="16"/>
  <c r="B853" i="16"/>
  <c r="B852" i="16"/>
  <c r="B851" i="16"/>
  <c r="B850" i="16"/>
  <c r="B849" i="16"/>
  <c r="B848" i="16"/>
  <c r="B847" i="16"/>
  <c r="B846" i="16"/>
  <c r="B845" i="16"/>
  <c r="B844" i="16"/>
  <c r="B843" i="16"/>
  <c r="B842" i="16"/>
  <c r="B841" i="16"/>
  <c r="B840" i="16"/>
  <c r="B839" i="16"/>
  <c r="B838" i="16"/>
  <c r="B837" i="16"/>
  <c r="B836" i="16"/>
  <c r="B835" i="16"/>
  <c r="B834" i="16"/>
  <c r="B833" i="16"/>
  <c r="B832" i="16"/>
  <c r="B831" i="16"/>
  <c r="B830" i="16"/>
  <c r="B829" i="16"/>
  <c r="B828" i="16"/>
  <c r="B827" i="16"/>
  <c r="B826" i="16"/>
  <c r="B825" i="16"/>
  <c r="B824" i="16"/>
  <c r="B823" i="16"/>
  <c r="B822" i="16"/>
  <c r="B821" i="16"/>
  <c r="B820" i="16"/>
  <c r="B819" i="16"/>
  <c r="B818" i="16"/>
  <c r="B817" i="16"/>
  <c r="B816" i="16"/>
  <c r="B815" i="16"/>
  <c r="B814" i="16"/>
  <c r="B813" i="16"/>
  <c r="B812" i="16"/>
  <c r="B811" i="16"/>
  <c r="B810" i="16"/>
  <c r="B809" i="16"/>
  <c r="B808" i="16"/>
  <c r="B807" i="16"/>
  <c r="B806" i="16"/>
  <c r="B805" i="16"/>
  <c r="B804" i="16"/>
  <c r="B803" i="16"/>
  <c r="B802" i="16"/>
  <c r="B801" i="16"/>
  <c r="K797" i="16"/>
  <c r="I797" i="16"/>
  <c r="K795" i="16"/>
  <c r="M792" i="16"/>
  <c r="B787" i="16"/>
  <c r="B786" i="16"/>
  <c r="B785" i="16"/>
  <c r="B784" i="16"/>
  <c r="B783" i="16"/>
  <c r="B782" i="16"/>
  <c r="B781" i="16"/>
  <c r="B780" i="16"/>
  <c r="B779" i="16"/>
  <c r="B778" i="16"/>
  <c r="B777" i="16"/>
  <c r="B776" i="16"/>
  <c r="B775" i="16"/>
  <c r="B774" i="16"/>
  <c r="B773" i="16"/>
  <c r="B772" i="16"/>
  <c r="B771" i="16"/>
  <c r="B770" i="16"/>
  <c r="B769" i="16"/>
  <c r="B768" i="16"/>
  <c r="B767" i="16"/>
  <c r="B766" i="16"/>
  <c r="B765" i="16"/>
  <c r="B764" i="16"/>
  <c r="B763" i="16"/>
  <c r="B762" i="16"/>
  <c r="B761" i="16"/>
  <c r="B760" i="16"/>
  <c r="B759" i="16"/>
  <c r="B758" i="16"/>
  <c r="B757" i="16"/>
  <c r="B756" i="16"/>
  <c r="B755" i="16"/>
  <c r="B754" i="16"/>
  <c r="B753" i="16"/>
  <c r="B752" i="16"/>
  <c r="B751" i="16"/>
  <c r="B750" i="16"/>
  <c r="B749" i="16"/>
  <c r="B748" i="16"/>
  <c r="B747" i="16"/>
  <c r="B746" i="16"/>
  <c r="B745" i="16"/>
  <c r="B744" i="16"/>
  <c r="B743" i="16"/>
  <c r="B742" i="16"/>
  <c r="B741" i="16"/>
  <c r="B740" i="16"/>
  <c r="B739" i="16"/>
  <c r="B738" i="16"/>
  <c r="B737" i="16"/>
  <c r="B736" i="16"/>
  <c r="B735" i="16"/>
  <c r="B734" i="16"/>
  <c r="B733" i="16"/>
  <c r="B732" i="16"/>
  <c r="B731" i="16"/>
  <c r="B730" i="16"/>
  <c r="B729" i="16"/>
  <c r="B728" i="16"/>
  <c r="B727" i="16"/>
  <c r="B726" i="16"/>
  <c r="B725" i="16"/>
  <c r="B724" i="16"/>
  <c r="B723" i="16"/>
  <c r="B722" i="16"/>
  <c r="B721" i="16"/>
  <c r="B720" i="16"/>
  <c r="B719" i="16"/>
  <c r="B718" i="16"/>
  <c r="B717" i="16"/>
  <c r="B716" i="16"/>
  <c r="B715" i="16"/>
  <c r="B714" i="16"/>
  <c r="B713" i="16"/>
  <c r="B712" i="16"/>
  <c r="B711" i="16"/>
  <c r="B710" i="16"/>
  <c r="B709" i="16"/>
  <c r="B708" i="16"/>
  <c r="B707" i="16"/>
  <c r="B706" i="16"/>
  <c r="B705" i="16"/>
  <c r="B704" i="16"/>
  <c r="B703" i="16"/>
  <c r="B702" i="16"/>
  <c r="B701" i="16"/>
  <c r="B700" i="16"/>
  <c r="B699" i="16"/>
  <c r="B698" i="16"/>
  <c r="B697" i="16"/>
  <c r="B696" i="16"/>
  <c r="B695" i="16"/>
  <c r="B694" i="16"/>
  <c r="B693" i="16"/>
  <c r="B692" i="16"/>
  <c r="B691" i="16"/>
  <c r="B690" i="16"/>
  <c r="B689" i="16"/>
  <c r="B688" i="16"/>
  <c r="B687" i="16"/>
  <c r="B686" i="16"/>
  <c r="B685" i="16"/>
  <c r="B684" i="16"/>
  <c r="B683" i="16"/>
  <c r="B682" i="16"/>
  <c r="B681" i="16"/>
  <c r="B680" i="16"/>
  <c r="B679" i="16"/>
  <c r="B678" i="16"/>
  <c r="B677" i="16"/>
  <c r="B676" i="16"/>
  <c r="B675" i="16"/>
  <c r="B674" i="16"/>
  <c r="B673" i="16"/>
  <c r="B672" i="16"/>
  <c r="B671" i="16"/>
  <c r="B670" i="16"/>
  <c r="B669" i="16"/>
  <c r="B668" i="16"/>
  <c r="B667" i="16"/>
  <c r="B666" i="16"/>
  <c r="B665" i="16"/>
  <c r="B664" i="16"/>
  <c r="B663" i="16"/>
  <c r="B662" i="16"/>
  <c r="B661" i="16"/>
  <c r="B660" i="16"/>
  <c r="B659" i="16"/>
  <c r="B658" i="16"/>
  <c r="B657" i="16"/>
  <c r="B656" i="16"/>
  <c r="B655" i="16"/>
  <c r="B654" i="16"/>
  <c r="B653" i="16"/>
  <c r="B652" i="16"/>
  <c r="B651" i="16"/>
  <c r="B650" i="16"/>
  <c r="B649" i="16"/>
  <c r="B648" i="16"/>
  <c r="B647" i="16"/>
  <c r="B646" i="16"/>
  <c r="B645" i="16"/>
  <c r="B644" i="16"/>
  <c r="B643" i="16"/>
  <c r="B642" i="16"/>
  <c r="B641" i="16"/>
  <c r="B640" i="16"/>
  <c r="B639" i="16"/>
  <c r="B638" i="16"/>
  <c r="B637" i="16"/>
  <c r="B636" i="16"/>
  <c r="B635" i="16"/>
  <c r="B634" i="16"/>
  <c r="B633" i="16"/>
  <c r="B632" i="16"/>
  <c r="B631" i="16"/>
  <c r="B630" i="16"/>
  <c r="B629" i="16"/>
  <c r="B628" i="16"/>
  <c r="B627" i="16"/>
  <c r="B626" i="16"/>
  <c r="B625" i="16"/>
  <c r="B624" i="16"/>
  <c r="B623" i="16"/>
  <c r="B622" i="16"/>
  <c r="B621" i="16"/>
  <c r="B620" i="16"/>
  <c r="B619" i="16"/>
  <c r="B618" i="16"/>
  <c r="B617" i="16"/>
  <c r="B616" i="16"/>
  <c r="B615" i="16"/>
  <c r="B614" i="16"/>
  <c r="B613" i="16"/>
  <c r="B612" i="16"/>
  <c r="B611" i="16"/>
  <c r="B610" i="16"/>
  <c r="B609" i="16"/>
  <c r="B608" i="16"/>
  <c r="B607" i="16"/>
  <c r="B606" i="16"/>
  <c r="B605" i="16"/>
  <c r="B604" i="16"/>
  <c r="B603" i="16"/>
  <c r="B602" i="16"/>
  <c r="B601" i="16"/>
  <c r="B600" i="16"/>
  <c r="B599" i="16"/>
  <c r="B598" i="16"/>
  <c r="B597" i="16"/>
  <c r="B596" i="16"/>
  <c r="B595" i="16"/>
  <c r="B594" i="16"/>
  <c r="B593" i="16"/>
  <c r="B592" i="16"/>
  <c r="B591" i="16"/>
  <c r="B590" i="16"/>
  <c r="B589" i="16"/>
  <c r="B588" i="16"/>
  <c r="B587" i="16"/>
  <c r="B586" i="16"/>
  <c r="B585" i="16"/>
  <c r="B584" i="16"/>
  <c r="B583" i="16"/>
  <c r="B582" i="16"/>
  <c r="B581" i="16"/>
  <c r="B580" i="16"/>
  <c r="B579" i="16"/>
  <c r="B578" i="16"/>
  <c r="B577" i="16"/>
  <c r="B576" i="16"/>
  <c r="B575" i="16"/>
  <c r="B574" i="16"/>
  <c r="B573" i="16"/>
  <c r="B572" i="16"/>
  <c r="B571" i="16"/>
  <c r="B570" i="16"/>
  <c r="B569" i="16"/>
  <c r="B568" i="16"/>
  <c r="B567" i="16"/>
  <c r="B566" i="16"/>
  <c r="B565" i="16"/>
  <c r="B564" i="16"/>
  <c r="B563" i="16"/>
  <c r="B562" i="16"/>
  <c r="B561" i="16"/>
  <c r="B560" i="16"/>
  <c r="B559" i="16"/>
  <c r="B558" i="16"/>
  <c r="B557" i="16"/>
  <c r="B556" i="16"/>
  <c r="B555" i="16"/>
  <c r="B554" i="16"/>
  <c r="B553" i="16"/>
  <c r="B552" i="16"/>
  <c r="B551" i="16"/>
  <c r="B550" i="16"/>
  <c r="B549" i="16"/>
  <c r="B548" i="16"/>
  <c r="B547" i="16"/>
  <c r="B546" i="16"/>
  <c r="B545" i="16"/>
  <c r="B544" i="16"/>
  <c r="B543" i="16"/>
  <c r="B542" i="16"/>
  <c r="B541" i="16"/>
  <c r="B540" i="16"/>
  <c r="B539" i="16"/>
  <c r="B538" i="16"/>
  <c r="B537" i="16"/>
  <c r="B536" i="16"/>
  <c r="B535" i="16"/>
  <c r="B534" i="16"/>
  <c r="B533" i="16"/>
  <c r="B532" i="16"/>
  <c r="B531" i="16"/>
  <c r="B530" i="16"/>
  <c r="B529" i="16"/>
  <c r="B528" i="16"/>
  <c r="B527" i="16"/>
  <c r="B526" i="16"/>
  <c r="B525" i="16"/>
  <c r="B524" i="16"/>
  <c r="B523" i="16"/>
  <c r="B522" i="16"/>
  <c r="B521" i="16"/>
  <c r="B520" i="16"/>
  <c r="B519" i="16"/>
  <c r="B518" i="16"/>
  <c r="B517" i="16"/>
  <c r="B516" i="16"/>
  <c r="B515" i="16"/>
  <c r="B514" i="16"/>
  <c r="B513" i="16"/>
  <c r="B512" i="16"/>
  <c r="B511" i="16"/>
  <c r="B510" i="16"/>
  <c r="B509" i="16"/>
  <c r="B508" i="16"/>
  <c r="B507" i="16"/>
  <c r="B506" i="16"/>
  <c r="B505" i="16"/>
  <c r="B504" i="16"/>
  <c r="B503" i="16"/>
  <c r="B502" i="16"/>
  <c r="B501" i="16"/>
  <c r="B500" i="16"/>
  <c r="B499" i="16"/>
  <c r="B498" i="16"/>
  <c r="B497" i="16"/>
  <c r="B496" i="16"/>
  <c r="B495" i="16"/>
  <c r="B494" i="16"/>
  <c r="B493" i="16"/>
  <c r="B492" i="16"/>
  <c r="B491" i="16"/>
  <c r="B490" i="16"/>
  <c r="B489" i="16"/>
  <c r="B488" i="16"/>
  <c r="B487" i="16"/>
  <c r="B486" i="16"/>
  <c r="B485" i="16"/>
  <c r="B484" i="16"/>
  <c r="B483" i="16"/>
  <c r="B482" i="16"/>
  <c r="B481" i="16"/>
  <c r="B480" i="16"/>
  <c r="B479" i="16"/>
  <c r="B478" i="16"/>
  <c r="B477" i="16"/>
  <c r="B476" i="16"/>
  <c r="B475" i="16"/>
  <c r="B474" i="16"/>
  <c r="B473" i="16"/>
  <c r="B472" i="16"/>
  <c r="B471" i="16"/>
  <c r="B470" i="16"/>
  <c r="B469" i="16"/>
  <c r="B468" i="16"/>
  <c r="B467" i="16"/>
  <c r="B466" i="16"/>
  <c r="B465" i="16"/>
  <c r="B464" i="16"/>
  <c r="B463" i="16"/>
  <c r="B462" i="16"/>
  <c r="B461" i="16"/>
  <c r="B460" i="16"/>
  <c r="B459" i="16"/>
  <c r="B458" i="16"/>
  <c r="B457" i="16"/>
  <c r="B456" i="16"/>
  <c r="B455" i="16"/>
  <c r="B454" i="16"/>
  <c r="B453" i="16"/>
  <c r="B452" i="16"/>
  <c r="B451" i="16"/>
  <c r="B450" i="16"/>
  <c r="B449" i="16"/>
  <c r="B448" i="16"/>
  <c r="B447" i="16"/>
  <c r="B446" i="16"/>
  <c r="B445" i="16"/>
  <c r="B444" i="16"/>
  <c r="B443" i="16"/>
  <c r="B442" i="16"/>
  <c r="B441" i="16"/>
  <c r="B440" i="16"/>
  <c r="B439" i="16"/>
  <c r="B438" i="16"/>
  <c r="B437" i="16"/>
  <c r="B436" i="16"/>
  <c r="B435" i="16"/>
  <c r="B434" i="16"/>
  <c r="B433" i="16"/>
  <c r="B432" i="16"/>
  <c r="B431" i="16"/>
  <c r="B430" i="16"/>
  <c r="B429" i="16"/>
  <c r="B428" i="16"/>
  <c r="B427" i="16"/>
  <c r="B426" i="16"/>
  <c r="B425" i="16"/>
  <c r="B424" i="16"/>
  <c r="B423" i="16"/>
  <c r="B422" i="16"/>
  <c r="B421" i="16"/>
  <c r="B420" i="16"/>
  <c r="B419" i="16"/>
  <c r="B418" i="16"/>
  <c r="B417" i="16"/>
  <c r="B416" i="16"/>
  <c r="B415" i="16"/>
  <c r="B414" i="16"/>
  <c r="B413" i="16"/>
  <c r="B412" i="16"/>
  <c r="B411" i="16"/>
  <c r="B410" i="16"/>
  <c r="B409" i="16"/>
  <c r="B408" i="16"/>
  <c r="B407" i="16"/>
  <c r="B406" i="16"/>
  <c r="B405" i="16"/>
  <c r="B404" i="16"/>
  <c r="B403" i="16"/>
  <c r="B402" i="16"/>
  <c r="B401" i="16"/>
  <c r="B400" i="16"/>
  <c r="B399" i="16"/>
  <c r="B398" i="16"/>
  <c r="B397" i="16"/>
  <c r="B396" i="16"/>
  <c r="B395" i="16"/>
  <c r="B394" i="16"/>
  <c r="B393" i="16"/>
  <c r="B392" i="16"/>
  <c r="B391" i="16"/>
  <c r="B390" i="16"/>
  <c r="B389" i="16"/>
  <c r="B388" i="16"/>
  <c r="B387" i="16"/>
  <c r="B386" i="16"/>
  <c r="B385" i="16"/>
  <c r="B384" i="16"/>
  <c r="B383" i="16"/>
  <c r="B382" i="16"/>
  <c r="B381" i="16"/>
  <c r="B380" i="16"/>
  <c r="B379" i="16"/>
  <c r="B378" i="16"/>
  <c r="B377" i="16"/>
  <c r="B376" i="16"/>
  <c r="B375" i="16"/>
  <c r="B374" i="16"/>
  <c r="B373" i="16"/>
  <c r="B372" i="16"/>
  <c r="B371" i="16"/>
  <c r="B370" i="16"/>
  <c r="B369" i="16"/>
  <c r="B368" i="16"/>
  <c r="B367" i="16"/>
  <c r="B366" i="16"/>
  <c r="B365" i="16"/>
  <c r="B364" i="16"/>
  <c r="B363" i="16"/>
  <c r="B362" i="16"/>
  <c r="B361" i="16"/>
  <c r="B360" i="16"/>
  <c r="B359" i="16"/>
  <c r="B358" i="16"/>
  <c r="B357" i="16"/>
  <c r="B356" i="16"/>
  <c r="B355" i="16"/>
  <c r="B354" i="16"/>
  <c r="B353" i="16"/>
  <c r="B352" i="16"/>
  <c r="B351" i="16"/>
  <c r="B350" i="16"/>
  <c r="B349" i="16"/>
  <c r="B348" i="16"/>
  <c r="B347" i="16"/>
  <c r="B346" i="16"/>
  <c r="B345" i="16"/>
  <c r="B344" i="16"/>
  <c r="B343" i="16"/>
  <c r="B342" i="16"/>
  <c r="B341" i="16"/>
  <c r="B340" i="16"/>
  <c r="B339" i="16"/>
  <c r="B338" i="16"/>
  <c r="B337" i="16"/>
  <c r="B336" i="16"/>
  <c r="B335" i="16"/>
  <c r="B334" i="16"/>
  <c r="B333" i="16"/>
  <c r="B332" i="16"/>
  <c r="B331" i="16"/>
  <c r="B330" i="16"/>
  <c r="B329" i="16"/>
  <c r="B328" i="16"/>
  <c r="B327" i="16"/>
  <c r="B326" i="16"/>
  <c r="B325" i="16"/>
  <c r="B324" i="16"/>
  <c r="B323" i="16"/>
  <c r="B322" i="16"/>
  <c r="B321" i="16"/>
  <c r="B320" i="16"/>
  <c r="B319" i="16"/>
  <c r="B318" i="16"/>
  <c r="B317" i="16"/>
  <c r="B316" i="16"/>
  <c r="B315" i="16"/>
  <c r="B314" i="16"/>
  <c r="B313" i="16"/>
  <c r="B312" i="16"/>
  <c r="B311" i="16"/>
  <c r="B310" i="16"/>
  <c r="B309" i="16"/>
  <c r="B308" i="16"/>
  <c r="B307" i="16"/>
  <c r="B306" i="16"/>
  <c r="B305" i="16"/>
  <c r="B304" i="16"/>
  <c r="B303" i="16"/>
  <c r="B302" i="16"/>
  <c r="B301" i="16"/>
  <c r="B300" i="16"/>
  <c r="B299" i="16"/>
  <c r="B298" i="16"/>
  <c r="B297" i="16"/>
  <c r="B296" i="16"/>
  <c r="B295" i="16"/>
  <c r="B294" i="16"/>
  <c r="B293" i="16"/>
  <c r="B292" i="16"/>
  <c r="B291" i="16"/>
  <c r="B290" i="16"/>
  <c r="B289" i="16"/>
  <c r="B288" i="16"/>
  <c r="B287" i="16"/>
  <c r="B286" i="16"/>
  <c r="B285" i="16"/>
  <c r="B284" i="16"/>
  <c r="B283" i="16"/>
  <c r="B282" i="16"/>
  <c r="B281" i="16"/>
  <c r="B280" i="16"/>
  <c r="B279" i="16"/>
  <c r="B278" i="16"/>
  <c r="B277" i="16"/>
  <c r="B276" i="16"/>
  <c r="B275" i="16"/>
  <c r="B274" i="16"/>
  <c r="B273" i="16"/>
  <c r="B272" i="16"/>
  <c r="B271" i="16"/>
  <c r="B270" i="16"/>
  <c r="B269" i="16"/>
  <c r="B268" i="16"/>
  <c r="B267" i="16"/>
  <c r="B266" i="16"/>
  <c r="B265" i="16"/>
  <c r="B264" i="16"/>
  <c r="B263" i="16"/>
  <c r="B262" i="16"/>
  <c r="B261" i="16"/>
  <c r="B260" i="16"/>
  <c r="B259" i="16"/>
  <c r="B258" i="16"/>
  <c r="B257" i="16"/>
  <c r="B256" i="16"/>
  <c r="B255" i="16"/>
  <c r="B254" i="16"/>
  <c r="B253" i="16"/>
  <c r="B252" i="16"/>
  <c r="B251" i="16"/>
  <c r="B250" i="16"/>
  <c r="B249" i="16"/>
  <c r="B248" i="16"/>
  <c r="B247" i="16"/>
  <c r="B246" i="16"/>
  <c r="B245" i="16"/>
  <c r="B244" i="16"/>
  <c r="B243" i="16"/>
  <c r="B242" i="16"/>
  <c r="B241" i="16"/>
  <c r="B240" i="16"/>
  <c r="B239" i="16"/>
  <c r="B238" i="16"/>
  <c r="B237" i="16"/>
  <c r="B236" i="16"/>
  <c r="B235" i="16"/>
  <c r="B234" i="16"/>
  <c r="B233" i="16"/>
  <c r="B232" i="16"/>
  <c r="B231" i="16"/>
  <c r="B230" i="16"/>
  <c r="B229" i="16"/>
  <c r="B228" i="16"/>
  <c r="B227" i="16"/>
  <c r="B226" i="16"/>
  <c r="B225" i="16"/>
  <c r="B224" i="16"/>
  <c r="B223" i="16"/>
  <c r="B222" i="16"/>
  <c r="B221" i="16"/>
  <c r="B220" i="16"/>
  <c r="B219" i="16"/>
  <c r="B218" i="16"/>
  <c r="B217" i="16"/>
  <c r="B216" i="16"/>
  <c r="B215" i="16"/>
  <c r="B214" i="16"/>
  <c r="B213" i="16"/>
  <c r="B212" i="16"/>
  <c r="B211" i="16"/>
  <c r="B210" i="16"/>
  <c r="B209" i="16"/>
  <c r="B208" i="16"/>
  <c r="B207" i="16"/>
  <c r="B206" i="16"/>
  <c r="B205" i="16"/>
  <c r="B204" i="16"/>
  <c r="B203" i="16"/>
  <c r="B202" i="16"/>
  <c r="B201" i="16"/>
  <c r="B200" i="16"/>
  <c r="B199" i="16"/>
  <c r="B198" i="16"/>
  <c r="B197" i="16"/>
  <c r="B196" i="16"/>
  <c r="B195" i="16"/>
  <c r="B194" i="16"/>
  <c r="B193" i="16"/>
  <c r="B192" i="16"/>
  <c r="B191" i="16"/>
  <c r="B190" i="16"/>
  <c r="B189" i="16"/>
  <c r="B188" i="16"/>
  <c r="B187" i="16"/>
  <c r="B186" i="16"/>
  <c r="B185" i="16"/>
  <c r="B184" i="16"/>
  <c r="B183" i="16"/>
  <c r="B182" i="16"/>
  <c r="B181" i="16"/>
  <c r="B180" i="16"/>
  <c r="B179" i="16"/>
  <c r="B178" i="16"/>
  <c r="B177" i="16"/>
  <c r="B176" i="16"/>
  <c r="B175" i="16"/>
  <c r="B174" i="16"/>
  <c r="B173" i="16"/>
  <c r="B172" i="16"/>
  <c r="B171" i="16"/>
  <c r="B170" i="16"/>
  <c r="B169" i="16"/>
  <c r="B168" i="16"/>
  <c r="B167" i="16"/>
  <c r="B166" i="16"/>
  <c r="B165" i="16"/>
  <c r="B164" i="16"/>
  <c r="B163" i="16"/>
  <c r="B162" i="16"/>
  <c r="B161" i="16"/>
  <c r="B160" i="16"/>
  <c r="B159" i="16"/>
  <c r="B158" i="16"/>
  <c r="B157" i="16"/>
  <c r="B156" i="16"/>
  <c r="B155" i="16"/>
  <c r="B154" i="16"/>
  <c r="B153" i="16"/>
  <c r="B152" i="16"/>
  <c r="B151" i="16"/>
  <c r="B150" i="16"/>
  <c r="B149" i="16"/>
  <c r="B148" i="16"/>
  <c r="B147" i="16"/>
  <c r="B146" i="16"/>
  <c r="B145" i="16"/>
  <c r="B144" i="16"/>
  <c r="B143" i="16"/>
  <c r="B142" i="16"/>
  <c r="B141" i="16"/>
  <c r="B140" i="16"/>
  <c r="B139" i="16"/>
  <c r="B138" i="16"/>
  <c r="B137" i="16"/>
  <c r="B136" i="16"/>
  <c r="B135" i="16"/>
  <c r="B134" i="16"/>
  <c r="B133" i="16"/>
  <c r="B132" i="16"/>
  <c r="B131" i="16"/>
  <c r="B130" i="16"/>
  <c r="B129" i="16"/>
  <c r="B128" i="16"/>
  <c r="B127" i="16"/>
  <c r="B126" i="16"/>
  <c r="B125" i="16"/>
  <c r="B124" i="16"/>
  <c r="B123" i="16"/>
  <c r="B122" i="16"/>
  <c r="B121" i="16"/>
  <c r="B120" i="16"/>
  <c r="B119" i="16"/>
  <c r="B118" i="16"/>
  <c r="B117" i="16"/>
  <c r="B116" i="16"/>
  <c r="B115" i="16"/>
  <c r="B114" i="16"/>
  <c r="B113" i="16"/>
  <c r="B112" i="16"/>
  <c r="B111" i="16"/>
  <c r="B110" i="16"/>
  <c r="B109" i="16"/>
  <c r="B108" i="16"/>
  <c r="B107" i="16"/>
  <c r="B106" i="16"/>
  <c r="B105" i="16"/>
  <c r="B104" i="16"/>
  <c r="B103" i="16"/>
  <c r="B102" i="16"/>
  <c r="B101" i="16"/>
  <c r="B100" i="16"/>
  <c r="B99" i="16"/>
  <c r="B98" i="16"/>
  <c r="B97" i="16"/>
  <c r="B96" i="16"/>
  <c r="B95" i="16"/>
  <c r="B94" i="16"/>
  <c r="B93" i="16"/>
  <c r="B92" i="16"/>
  <c r="B91" i="16"/>
  <c r="B90" i="16"/>
  <c r="B89" i="16"/>
  <c r="B88" i="16"/>
  <c r="B87" i="16"/>
  <c r="B86" i="16"/>
  <c r="B85" i="16"/>
  <c r="B84" i="16"/>
  <c r="B83" i="16"/>
  <c r="B82" i="16"/>
  <c r="B81" i="16"/>
  <c r="B80" i="16"/>
  <c r="B79" i="16"/>
  <c r="B78" i="16"/>
  <c r="B77" i="16"/>
  <c r="B76" i="16"/>
  <c r="B75" i="16"/>
  <c r="B74" i="16"/>
  <c r="B73" i="16"/>
  <c r="B72" i="16"/>
  <c r="B71" i="16"/>
  <c r="B70" i="16"/>
  <c r="B69" i="16"/>
  <c r="B68" i="16"/>
  <c r="B67" i="16"/>
  <c r="B66" i="16"/>
  <c r="B65" i="16"/>
  <c r="B64" i="16"/>
  <c r="B63" i="16"/>
  <c r="B62" i="16"/>
  <c r="B61" i="16"/>
  <c r="B60" i="16"/>
  <c r="B59" i="16"/>
  <c r="B58" i="16"/>
  <c r="B57" i="16"/>
  <c r="B56" i="16"/>
  <c r="B55" i="16"/>
  <c r="B54" i="16"/>
  <c r="B53" i="16"/>
  <c r="B52" i="16"/>
  <c r="B51" i="16"/>
  <c r="B50" i="16"/>
  <c r="B49" i="16"/>
  <c r="B48" i="16"/>
  <c r="B47" i="16"/>
  <c r="B46" i="16"/>
  <c r="B45" i="16"/>
  <c r="B44" i="16"/>
  <c r="B43" i="16"/>
  <c r="B42" i="16"/>
  <c r="B41" i="16"/>
  <c r="B40" i="16"/>
  <c r="B39" i="16"/>
  <c r="B38" i="16"/>
  <c r="B37" i="16"/>
  <c r="B36" i="16"/>
  <c r="B35" i="16"/>
  <c r="B34" i="16"/>
  <c r="B33" i="16"/>
  <c r="B32" i="16"/>
  <c r="B31" i="16"/>
  <c r="B30" i="16"/>
  <c r="B29" i="16"/>
  <c r="B28" i="16"/>
  <c r="B27" i="16"/>
  <c r="B26" i="16"/>
  <c r="B25" i="16"/>
  <c r="B24" i="16"/>
  <c r="B23" i="16"/>
  <c r="B22" i="16"/>
  <c r="B21" i="16"/>
  <c r="B20" i="16"/>
  <c r="B19" i="16"/>
  <c r="B18" i="16"/>
  <c r="B17" i="16"/>
  <c r="B16" i="16"/>
  <c r="B15" i="16"/>
  <c r="J55" i="4"/>
  <c r="B30" i="4"/>
  <c r="C30" i="4"/>
  <c r="D30" i="4"/>
  <c r="E30" i="4"/>
  <c r="E16" i="12"/>
  <c r="E19" i="12"/>
  <c r="E20" i="12"/>
  <c r="E18" i="12"/>
  <c r="E17" i="12"/>
  <c r="E23" i="12"/>
  <c r="E21" i="12"/>
  <c r="E22" i="12"/>
  <c r="B38" i="4"/>
  <c r="C38" i="4"/>
  <c r="D38" i="4"/>
  <c r="E38" i="4"/>
  <c r="B77" i="8"/>
  <c r="I55" i="4"/>
  <c r="J53" i="4"/>
  <c r="D104" i="8"/>
  <c r="E40" i="4"/>
  <c r="D40" i="4"/>
  <c r="C40" i="4"/>
  <c r="B40" i="4"/>
  <c r="E26" i="4"/>
  <c r="D26" i="4"/>
  <c r="C26" i="4"/>
  <c r="B26" i="4"/>
  <c r="E41" i="4"/>
  <c r="D41" i="4"/>
  <c r="C41" i="4"/>
  <c r="B41" i="4"/>
  <c r="E39" i="4"/>
  <c r="D39" i="4"/>
  <c r="C39" i="4"/>
  <c r="B39" i="4"/>
  <c r="E24" i="4"/>
  <c r="D24" i="4"/>
  <c r="C24" i="4"/>
  <c r="B24" i="4"/>
  <c r="E37" i="4"/>
  <c r="D37" i="4"/>
  <c r="C37" i="4"/>
  <c r="B37" i="4"/>
  <c r="E42" i="4"/>
  <c r="D42" i="4"/>
  <c r="C42" i="4"/>
  <c r="B42" i="4"/>
  <c r="E33" i="4"/>
  <c r="D33" i="4"/>
  <c r="C33" i="4"/>
  <c r="B33" i="4"/>
  <c r="E28" i="4"/>
  <c r="D28" i="4"/>
  <c r="C28" i="4"/>
  <c r="B28" i="4"/>
  <c r="E32" i="4"/>
  <c r="D32" i="4"/>
  <c r="C32" i="4"/>
  <c r="B32" i="4"/>
  <c r="E35" i="4"/>
  <c r="D35" i="4"/>
  <c r="C35" i="4"/>
  <c r="B35" i="4"/>
  <c r="E29" i="4"/>
  <c r="D29" i="4"/>
  <c r="C29" i="4"/>
  <c r="B29" i="4"/>
  <c r="E36" i="4"/>
  <c r="D36" i="4"/>
  <c r="C36" i="4"/>
  <c r="B36" i="4"/>
  <c r="E25" i="4"/>
  <c r="D25" i="4"/>
  <c r="C25" i="4"/>
  <c r="B25" i="4"/>
  <c r="E22" i="4"/>
  <c r="D22" i="4"/>
  <c r="C22" i="4"/>
  <c r="B22" i="4"/>
  <c r="E34" i="4"/>
  <c r="D34" i="4"/>
  <c r="C34" i="4"/>
  <c r="B34" i="4"/>
  <c r="E43" i="4"/>
  <c r="D43" i="4"/>
  <c r="C43" i="4"/>
  <c r="B43" i="4"/>
  <c r="E27" i="4"/>
  <c r="D27" i="4"/>
  <c r="C27" i="4"/>
  <c r="B27" i="4"/>
  <c r="E31" i="4"/>
  <c r="D31" i="4"/>
  <c r="C31" i="4"/>
  <c r="B31" i="4"/>
  <c r="E23" i="4"/>
  <c r="D23" i="4"/>
  <c r="C23" i="4"/>
  <c r="B23" i="4"/>
  <c r="N4" i="4"/>
  <c r="B99" i="8"/>
  <c r="B97" i="8"/>
  <c r="B95" i="8"/>
  <c r="B93" i="8"/>
  <c r="B91" i="8"/>
  <c r="B89" i="8"/>
  <c r="B87" i="8"/>
  <c r="B85" i="8"/>
  <c r="F83" i="8"/>
  <c r="F82" i="8"/>
  <c r="B118" i="8"/>
  <c r="B114" i="8"/>
  <c r="B116" i="8"/>
  <c r="D138" i="8"/>
  <c r="E53" i="9"/>
  <c r="E56" i="9"/>
  <c r="F48" i="8"/>
  <c r="E54" i="9"/>
  <c r="E55" i="9"/>
  <c r="B63" i="8"/>
  <c r="F36" i="8"/>
  <c r="G33" i="9"/>
  <c r="B79" i="8"/>
  <c r="B75" i="8"/>
  <c r="B73" i="8"/>
  <c r="B71" i="8"/>
  <c r="B69" i="8"/>
  <c r="B67" i="8"/>
  <c r="B65" i="8"/>
  <c r="E16" i="9"/>
  <c r="E15" i="9"/>
  <c r="E17" i="9"/>
  <c r="B134" i="8"/>
  <c r="F150" i="8"/>
  <c r="E52"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<sst xmlns="http://schemas.openxmlformats.org/spreadsheetml/2006/main" count="10900" uniqueCount="2474">
  <si>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</si>
  <si>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</si>
  <si>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</si>
  <si>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</si>
  <si>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</si>
  <si>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</si>
  <si>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</si>
  <si>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</si>
  <si>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</si>
  <si>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</si>
  <si>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</si>
  <si>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</si>
  <si>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</si>
  <si>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</si>
  <si>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</si>
  <si>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</si>
  <si>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</si>
  <si>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</si>
  <si>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</si>
  <si>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</si>
  <si>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</si>
  <si>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</si>
  <si>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</si>
  <si>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</si>
  <si>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</si>
  <si>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</si>
  <si>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</si>
  <si>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</si>
  <si>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</si>
  <si>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</si>
  <si>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</si>
  <si>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</si>
  <si>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</si>
  <si>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</si>
  <si>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</si>
  <si>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</si>
  <si>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</si>
  <si>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</si>
  <si>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</si>
  <si>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</si>
  <si>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</si>
  <si>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</si>
  <si>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</si>
  <si>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</si>
  <si>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</si>
  <si>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</si>
  <si>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</si>
  <si>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</si>
  <si>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</si>
  <si>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</si>
  <si>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</si>
  <si>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</si>
  <si>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Mongolia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</si>
  <si>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</si>
  <si>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</si>
  <si>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</si>
  <si>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</si>
  <si>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</si>
  <si>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</si>
  <si>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</si>
  <si>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</si>
  <si>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</si>
  <si>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</si>
  <si>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Sica LLC , Growth finance Audit LLC</t>
  </si>
  <si>
    <t>Date that the EITI Report was made public</t>
  </si>
  <si>
    <t>URL, EITI Report</t>
  </si>
  <si>
    <t>https://eiti.org/documents/mongolia-2022-eiti-report</t>
  </si>
  <si>
    <t>Does the government systematically disclose EITI data at a single location?</t>
  </si>
  <si>
    <t>Yes</t>
  </si>
  <si>
    <t>Publication date of the EITI data</t>
  </si>
  <si>
    <t>Website link (URL) to EITI data</t>
  </si>
  <si>
    <t>https://www.eitimongolia.mn/</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</si>
  <si>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</si>
  <si>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</si>
  <si>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</si>
  <si>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</si>
  <si>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</si>
  <si>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</si>
  <si>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</si>
  <si>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</si>
  <si>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</si>
  <si>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</si>
  <si>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</si>
  <si>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</si>
  <si>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</si>
  <si>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No</t>
  </si>
  <si>
    <t>If yes, please specify name (insert new rows if multiple)</t>
  </si>
  <si>
    <t>&lt; Other sector &gt;</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</si>
  <si>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</si>
  <si>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</si>
  <si>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</si>
  <si>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MNT</t>
  </si>
  <si>
    <t xml:space="preserve">Exchange rate used: 1 USD = </t>
  </si>
  <si>
    <t>Exchange rate source (URL,…)</t>
  </si>
  <si>
    <t>https://www.mongolbank.mn/dblistofficialdailyrate.aspx?vYear=2023&amp;vMonth=1&amp;vDay=16</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</si>
  <si>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</si>
  <si>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</si>
  <si>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</si>
  <si>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</si>
  <si>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</si>
  <si>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</si>
  <si>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</si>
  <si>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</si>
  <si>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</si>
  <si>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</si>
  <si>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</si>
  <si>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</si>
  <si>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</si>
  <si>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</si>
  <si>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Erdene Ganpurev</t>
  </si>
  <si>
    <t>Organisation</t>
  </si>
  <si>
    <t>SICA LLC</t>
  </si>
  <si>
    <t>Email address</t>
  </si>
  <si>
    <t>Erdene @sica.mn</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</si>
  <si>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</si>
  <si>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</si>
  <si>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</si>
  <si>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</si>
  <si>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</si>
  <si>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</si>
  <si>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</si>
  <si>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</si>
  <si>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</si>
  <si>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</si>
  <si>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</si>
  <si>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</si>
  <si>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</si>
  <si>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</si>
  <si>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</si>
  <si>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</si>
  <si>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</si>
  <si>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http://parliament.mn/d/stateinfo
http://www.mmhi.gov.mn/public/files/id/3</t>
  </si>
  <si>
    <t>http://parliament.mn/d/stateinfo -State information bulletin on the official website of the Parliament;
State Information Bulletin (printed);
http://www.mmhi.gov.mn/public/files/id/3 -legal documents, laws, rules and regulations of the extractive sector</t>
  </si>
  <si>
    <t>Overview of government agencies' roles?</t>
  </si>
  <si>
    <t>http://www.mmhi.gov.mn/
https://mrpam.gov.mn/home/
http://inspection.gov.mn/new/</t>
  </si>
  <si>
    <t>Ministry of Mines website http://www.mmhi.gov.mn/
MRPAM website https://mrpam.gov.mn/home/
GASI website http://inspection.gov.mn/new/</t>
  </si>
  <si>
    <t>Mineral and petroleum rights' regime?</t>
  </si>
  <si>
    <t>https://www.mmhi.gov.mn/public/listForum</t>
  </si>
  <si>
    <t>Posted in the "Discussion" menu on the Ministry of Mines website.</t>
  </si>
  <si>
    <t>Fiscal regime?</t>
  </si>
  <si>
    <t>www.mof.gov.mn 
www.iltod.gov.mn
www.shilendans.gov.mn
www.tusuv-oronnutag.mof.gov.mn</t>
  </si>
  <si>
    <t>www.mof.gov.mn - budget policy, direction, budget information;
www.iltod.gov.mn - current budget information, annual budget information, budget related laws, decrees and instructions;
www.shilendans.gov.mn - Information on budgets and expenditures of all budgetary organizations and state-owned enterprises;</t>
  </si>
  <si>
    <r>
      <t>EITI Requirement 2.2</t>
    </r>
    <r>
      <rPr>
        <b/>
        <sz val="11"/>
        <rFont val="Franklin Gothic Book"/>
        <family val="2"/>
      </rPr>
      <t>: Contract and license allocations</t>
    </r>
  </si>
  <si>
    <t>the award process(es)?</t>
  </si>
  <si>
    <t>Please refer to section 5 Mongolia EITI 2022 report</t>
  </si>
  <si>
    <t>and the technical and financial criteria used?</t>
  </si>
  <si>
    <t>the transfer process(es)?</t>
  </si>
  <si>
    <t>bidding rounds/process(es)?</t>
  </si>
  <si>
    <t>No. of license awards and transfers for the covered year</t>
  </si>
  <si>
    <r>
      <t xml:space="preserve">EITI Requirement 2.3: </t>
    </r>
    <r>
      <rPr>
        <b/>
        <sz val="11"/>
        <rFont val="Franklin Gothic Book"/>
        <family val="2"/>
      </rPr>
      <t>Register of licenses</t>
    </r>
  </si>
  <si>
    <t>License register for mining sector</t>
  </si>
  <si>
    <t>https://cmcs.mrpam.gov.mn/cmcs#
http://www.iltodgeree.mn/</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</si>
  <si>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</si>
  <si>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</si>
  <si>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</si>
  <si>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</si>
  <si>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Please refer to Section 6</t>
  </si>
  <si>
    <t>Are contracts or full license texts disclosed?</t>
  </si>
  <si>
    <t>www.iltodgeree.mn</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</si>
  <si>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</si>
  <si>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</si>
  <si>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</si>
  <si>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</si>
  <si>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</si>
  <si>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Is beneficial ownership data disclosed?</t>
  </si>
  <si>
    <t>Beneficial ownership registry</t>
  </si>
  <si>
    <t>State Registration Authority, Mongolia</t>
  </si>
  <si>
    <r>
      <t>EITI Requirement 2.6</t>
    </r>
    <r>
      <rPr>
        <b/>
        <sz val="11"/>
        <rFont val="Franklin Gothic Book"/>
        <family val="2"/>
      </rPr>
      <t>: State participation</t>
    </r>
  </si>
  <si>
    <t>Does the government report how it participates in the extractive sector?</t>
  </si>
  <si>
    <t>Please refer to Section 5 Mongolia EITI 2022 Report</t>
  </si>
  <si>
    <t>References to state-owned enterprises portals or company website(s), for example as stated in the Report (Add rows if several SOEs)</t>
  </si>
  <si>
    <t>http://www.erdenesmongol.mn/index.php?view=company&amp;type=org</t>
  </si>
  <si>
    <t>References to state-owned enterprises or company Audited Financial Statement (Add rows if several SOEs)</t>
  </si>
  <si>
    <t>https://audit.mn/
https://shilendans.gov.mn/</t>
  </si>
  <si>
    <r>
      <t>EITI Requirement 3.1</t>
    </r>
    <r>
      <rPr>
        <b/>
        <sz val="11"/>
        <rFont val="Franklin Gothic Book"/>
        <family val="2"/>
      </rPr>
      <t>: Exploration</t>
    </r>
  </si>
  <si>
    <t>Overview of the extractive industries, including any significant exploration activities</t>
  </si>
  <si>
    <t>https://mrpam.gov.mn/</t>
  </si>
  <si>
    <r>
      <t>EITI Requirement 3.2</t>
    </r>
    <r>
      <rPr>
        <b/>
        <sz val="11"/>
        <rFont val="Franklin Gothic Book"/>
        <family val="2"/>
      </rPr>
      <t>: Production by commodity</t>
    </r>
  </si>
  <si>
    <t>(Harmonised System Codes)</t>
  </si>
  <si>
    <t>Disclosure of production volumes</t>
  </si>
  <si>
    <t>Нүүр (mrpam.gov.mn)</t>
  </si>
  <si>
    <t>Disclosure of production values</t>
  </si>
  <si>
    <t>Crude oil (2709), volume</t>
  </si>
  <si>
    <t>Sm3</t>
  </si>
  <si>
    <t>2566089 Barrels = 407976.247 Sm3</t>
  </si>
  <si>
    <t>USD</t>
  </si>
  <si>
    <t>&lt;method of value calculation, if available&gt;</t>
  </si>
  <si>
    <t>Natural gas (2711), volume</t>
  </si>
  <si>
    <t>Sm3 o.e.</t>
  </si>
  <si>
    <t>Gold (7108), volume</t>
  </si>
  <si>
    <t>Tonnes</t>
  </si>
  <si>
    <t>19382.7 kg = 19.3827 kg Table 50</t>
  </si>
  <si>
    <t>Silver (7106), volume</t>
  </si>
  <si>
    <t>oz</t>
  </si>
  <si>
    <t>Coal (2701), volume</t>
  </si>
  <si>
    <t>Table 46</t>
  </si>
  <si>
    <t>Copper (2603), volume</t>
  </si>
  <si>
    <t>Table 50</t>
  </si>
  <si>
    <t>Molybdenum (2613), volume</t>
  </si>
  <si>
    <t>Zinc (2608), volume</t>
  </si>
  <si>
    <t>Iron (2601), volume</t>
  </si>
  <si>
    <t>&lt; number &gt;</t>
  </si>
  <si>
    <r>
      <t>EITI Requirement 3.3</t>
    </r>
    <r>
      <rPr>
        <b/>
        <sz val="11"/>
        <rFont val="Franklin Gothic Book"/>
        <family val="2"/>
      </rPr>
      <t>: Exports</t>
    </r>
  </si>
  <si>
    <t>Disclosure of export volumes</t>
  </si>
  <si>
    <t>Disclosure of export values</t>
  </si>
  <si>
    <t>2605910 Barrels = 414307.291 Sm3</t>
  </si>
  <si>
    <t>Table 49</t>
  </si>
  <si>
    <t>Table 51</t>
  </si>
  <si>
    <r>
      <t>EITI Requirement 4.1</t>
    </r>
    <r>
      <rPr>
        <b/>
        <sz val="11"/>
        <rFont val="Franklin Gothic Book"/>
        <family val="2"/>
      </rPr>
      <t>: Comprehensiveness</t>
    </r>
  </si>
  <si>
    <t>Does the government fully disclose extractive sector revenues by revenue stream?</t>
  </si>
  <si>
    <t>Please refer to Section 4</t>
  </si>
  <si>
    <t>Are MSG decisions on materiality thresholds publicly available?</t>
  </si>
  <si>
    <t>Please refer to Section 3</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</si>
  <si>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</si>
  <si>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</si>
  <si>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</si>
  <si>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</si>
  <si>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EITI Validation of Mongolia (2022) - Final Validation report (July 2022) (EN).pdf</t>
  </si>
  <si>
    <t>If yes, what was the volume received?</t>
  </si>
  <si>
    <t>Add commodities here, volume</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</si>
  <si>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</si>
  <si>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</si>
  <si>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</si>
  <si>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</si>
  <si>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www.eitimongolia.mn</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</si>
  <si>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</si>
  <si>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</si>
  <si>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</si>
  <si>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</si>
  <si>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</si>
  <si>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</si>
  <si>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</si>
  <si>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r>
      <t>EITI Requirement 4.6</t>
    </r>
    <r>
      <rPr>
        <b/>
        <sz val="11"/>
        <rFont val="Franklin Gothic Book"/>
        <family val="2"/>
      </rPr>
      <t>: Direct subnational payments</t>
    </r>
  </si>
  <si>
    <t>Please refer section 4</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</si>
  <si>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</si>
  <si>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</si>
  <si>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</si>
  <si>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</si>
  <si>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</si>
  <si>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</si>
  <si>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</si>
  <si>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</si>
  <si>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</si>
  <si>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</si>
  <si>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</si>
  <si>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</si>
  <si>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</si>
  <si>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</si>
  <si>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</si>
  <si>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www.tusuv-oronnutag.mof.gov.mn</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</si>
  <si>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</si>
  <si>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</si>
  <si>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</si>
  <si>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</si>
  <si>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www.iltod.gov.mn current budget information, annual budget information, budget related laws, decrees and instructions;
www.shilendans.gov.mn - Information on budgets and expenditures of all budgetary organizations and state-owned enterprises;</t>
  </si>
  <si>
    <t>Does the government disclose a description of the country’s budget and audit processes?</t>
  </si>
  <si>
    <t>www.audit.mn
Audit plans, reports and recommendations</t>
  </si>
  <si>
    <t>Does the government disclose publicly available information about budgets and 
expenditures? - add rows if several</t>
  </si>
  <si>
    <t>http://www.mmhi.gov.mn/public/files/id/3</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</si>
  <si>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</si>
  <si>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</si>
  <si>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</si>
  <si>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</si>
  <si>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</si>
  <si>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</si>
  <si>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</si>
  <si>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</si>
  <si>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Please refer to Section 6.7.2</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</si>
  <si>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</si>
  <si>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</si>
  <si>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</si>
  <si>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</si>
  <si>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Please refer to Section 5</t>
  </si>
  <si>
    <t>If yes, what was the total quasi-fiscal expenditures performed by SOEs?</t>
  </si>
  <si>
    <r>
      <t>EITI Requirement 6.3</t>
    </r>
    <r>
      <rPr>
        <b/>
        <sz val="11"/>
        <rFont val="Franklin Gothic Book"/>
        <family val="2"/>
      </rPr>
      <t>: Economic contribution</t>
    </r>
  </si>
  <si>
    <t>https://www.1212.mn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</si>
  <si>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</si>
  <si>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</si>
  <si>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</si>
  <si>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</si>
  <si>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</si>
  <si>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</si>
  <si>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</si>
  <si>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</si>
  <si>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</si>
  <si>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</si>
  <si>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</si>
  <si>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</si>
  <si>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</si>
  <si>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</si>
  <si>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</si>
  <si>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</si>
  <si>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https://www.mne.mn/</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</si>
  <si>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</si>
  <si>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</si>
  <si>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</si>
  <si>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sz val="11"/>
        <color theme="1"/>
        <rFont val="Franklin Gothic Book"/>
        <family val="2"/>
      </rPr>
      <t>Reporting government entities list</t>
    </r>
    <r>
      <rPr>
        <sz val="11"/>
        <color theme="1"/>
        <rFont val="Franklin Gothic Book"/>
        <family val="2"/>
      </rPr>
      <t>), with the name of each government reporting agency</t>
    </r>
  </si>
  <si>
    <r>
      <t xml:space="preserve">2.Fill the </t>
    </r>
    <r>
      <rPr>
        <b/>
        <sz val="11"/>
        <color theme="1"/>
        <rFont val="Franklin Gothic Book"/>
        <family val="2"/>
      </rPr>
      <t>Company ID</t>
    </r>
    <r>
      <rPr>
        <sz val="11"/>
        <color theme="1"/>
        <rFont val="Franklin Gothic Book"/>
        <family val="2"/>
      </rPr>
      <t xml:space="preserve"> row. Guidance will be provided in yellow boxes once the cell is highlighted.</t>
    </r>
  </si>
  <si>
    <r>
      <t xml:space="preserve">3.Fill the </t>
    </r>
    <r>
      <rPr>
        <b/>
        <sz val="11"/>
        <color theme="1"/>
        <rFont val="Franklin Gothic Book"/>
        <family val="2"/>
      </rPr>
      <t xml:space="preserve">Reporting Companies' list, </t>
    </r>
    <r>
      <rPr>
        <sz val="11"/>
        <color theme="1"/>
        <rFont val="Franklin Gothic Book"/>
        <family val="2"/>
      </rPr>
      <t>beginning with first column "Full Company name". Please fill out as directed, completing every column for each row before beginning the next.</t>
    </r>
  </si>
  <si>
    <r>
      <t xml:space="preserve">4.Fill the </t>
    </r>
    <r>
      <rPr>
        <b/>
        <sz val="11"/>
        <color theme="1"/>
        <rFont val="Franklin Gothic Book"/>
        <family val="2"/>
      </rPr>
      <t xml:space="preserve">Reporting projects' list, </t>
    </r>
    <r>
      <rPr>
        <sz val="11"/>
        <color theme="1"/>
        <rFont val="Franklin Gothic Book"/>
        <family val="2"/>
      </rPr>
      <t>beginning with first column "Full project name"</t>
    </r>
  </si>
  <si>
    <r>
      <rPr>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</si>
  <si>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</si>
  <si>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</si>
  <si>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</si>
  <si>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</si>
  <si>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</si>
  <si>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</si>
  <si>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</si>
  <si>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Mineral Resources and Petroleum Authority of Mongolia</t>
  </si>
  <si>
    <t>State government</t>
  </si>
  <si>
    <t>N/A</t>
  </si>
  <si>
    <t>General Department of Taxation</t>
  </si>
  <si>
    <t>Other</t>
  </si>
  <si>
    <t>Subnational level</t>
  </si>
  <si>
    <t>Local government</t>
  </si>
  <si>
    <t>Social Insurance General Office</t>
  </si>
  <si>
    <t>Customs General Administration</t>
  </si>
  <si>
    <t xml:space="preserve">State-owned enterprises &amp; public corporations </t>
  </si>
  <si>
    <t>Ministry of Finance</t>
  </si>
  <si>
    <t>Central goverment</t>
  </si>
  <si>
    <t>Ministry of Labor and Social Protection</t>
  </si>
  <si>
    <t>Ministry of Environment and Tourism</t>
  </si>
  <si>
    <t>Reporting companies' list</t>
  </si>
  <si>
    <t>Company ID references</t>
  </si>
  <si>
    <t>Registration No</t>
  </si>
  <si>
    <t>General Authority for State Registration</t>
  </si>
  <si>
    <t>https://burtgel.gov.mn/</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</si>
  <si>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</si>
  <si>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</si>
  <si>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</si>
  <si>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</si>
  <si>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</si>
  <si>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</si>
  <si>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</si>
  <si>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</si>
  <si>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Erdenet</t>
  </si>
  <si>
    <t>State-owned enterprises &amp; public corporations</t>
  </si>
  <si>
    <t>Mining</t>
  </si>
  <si>
    <t>Oil, Gas, Condensates</t>
  </si>
  <si>
    <t>&lt;URL&gt;</t>
  </si>
  <si>
    <t>Erdenes Tavan Tolgoi</t>
  </si>
  <si>
    <t>Oyu tolgoi</t>
  </si>
  <si>
    <t>Energy Resources</t>
  </si>
  <si>
    <t>Private</t>
  </si>
  <si>
    <t>Tavantolgoi</t>
  </si>
  <si>
    <t>Petrochina Dachin Tamsag</t>
  </si>
  <si>
    <t>MoEnCo</t>
  </si>
  <si>
    <t>COAL</t>
  </si>
  <si>
    <t>Tsairtmineral</t>
  </si>
  <si>
    <t>Mongolyn Alt MAK</t>
  </si>
  <si>
    <t>Zin Zin LLC</t>
  </si>
  <si>
    <t>Southgobi Sands</t>
  </si>
  <si>
    <t>Boroo Gold</t>
  </si>
  <si>
    <t>Boldtumur Yuruu gol</t>
  </si>
  <si>
    <t>KHUREN TOLGOI COAL MINING</t>
  </si>
  <si>
    <t>USUKH ZOOS</t>
  </si>
  <si>
    <t>Khangad Exploration</t>
  </si>
  <si>
    <t>Baganuur</t>
  </si>
  <si>
    <t>MAK Cement</t>
  </si>
  <si>
    <t>Cementshokhoi JSC</t>
  </si>
  <si>
    <t>Bayan Airag Exploration</t>
  </si>
  <si>
    <t>Mongolian Rostsvetmet</t>
  </si>
  <si>
    <t>Darkhanii tumurlugiin uildver JSC</t>
  </si>
  <si>
    <t>Mongolian Soviet Joint Stock Company Ulaanbaatar Railway LLC</t>
  </si>
  <si>
    <t>Moncement building materials</t>
  </si>
  <si>
    <t>Erdenes Mongolia</t>
  </si>
  <si>
    <t>KHUR ERDENE BAYALAG</t>
  </si>
  <si>
    <t>Erdenes silver Resources</t>
  </si>
  <si>
    <t>Shariin gol</t>
  </si>
  <si>
    <t>Mongoliajuyuanli LLC</t>
  </si>
  <si>
    <t>Shivee-Ovoo JSC</t>
  </si>
  <si>
    <t>Step Gold</t>
  </si>
  <si>
    <t>Tefis Mining</t>
  </si>
  <si>
    <t>Tsagaan Uvuljuu</t>
  </si>
  <si>
    <t>Specialminz/Naran Mandal Enterprises</t>
  </si>
  <si>
    <t>Khan Altai Resources</t>
  </si>
  <si>
    <t>Ten Khun</t>
  </si>
  <si>
    <t>Donshen gazriin tos (Mongolia)</t>
  </si>
  <si>
    <t>Uulszaamar</t>
  </si>
  <si>
    <t>Monpolymet</t>
  </si>
  <si>
    <t>Altain Khuder</t>
  </si>
  <si>
    <t>Badrakh Energy</t>
  </si>
  <si>
    <t>Tod-Undraga</t>
  </si>
  <si>
    <t>Burdel Mining</t>
  </si>
  <si>
    <t>Javkhlant Ord</t>
  </si>
  <si>
    <t>Friendship Resources</t>
  </si>
  <si>
    <t>Top Gan Drilling LLC</t>
  </si>
  <si>
    <t>IBBI</t>
  </si>
  <si>
    <t>Goviin shandast khuleg</t>
  </si>
  <si>
    <t>Khaan Bulag International LLC</t>
  </si>
  <si>
    <t>Baatarvan trans</t>
  </si>
  <si>
    <t>Mongolia Mining and Exploration</t>
  </si>
  <si>
    <t>REDVOLCANO</t>
  </si>
  <si>
    <t>Mogoin gol</t>
  </si>
  <si>
    <t>Bayanteeg</t>
  </si>
  <si>
    <t>Erdenes Tsagaan Suvarga</t>
  </si>
  <si>
    <t>Lut chuluu</t>
  </si>
  <si>
    <t>Altangol exploration</t>
  </si>
  <si>
    <t>Munkhiin bayan gal</t>
  </si>
  <si>
    <t>Erdene Mongolia</t>
  </si>
  <si>
    <t>Westernhold LLC</t>
  </si>
  <si>
    <t>Mongolczech metal</t>
  </si>
  <si>
    <t>Arig gal</t>
  </si>
  <si>
    <t>Khos-Khas</t>
  </si>
  <si>
    <t>Gantulga trade</t>
  </si>
  <si>
    <t>Kherlen-Impex</t>
  </si>
  <si>
    <t>Aduunchuluun</t>
  </si>
  <si>
    <t>Ubiqsolution</t>
  </si>
  <si>
    <t>Uuls-Noyon</t>
  </si>
  <si>
    <t>CMKI</t>
  </si>
  <si>
    <t>Khunt-Uguuj</t>
  </si>
  <si>
    <t>Ulz Gol</t>
  </si>
  <si>
    <t>Naingi</t>
  </si>
  <si>
    <t>Shar Narst</t>
  </si>
  <si>
    <t>Bilegt bayalag</t>
  </si>
  <si>
    <t>Khentii Us</t>
  </si>
  <si>
    <t>Big Mogul Coal &amp; Energy</t>
  </si>
  <si>
    <t>SG Group</t>
  </si>
  <si>
    <t>Infinity space</t>
  </si>
  <si>
    <t>Tetsens Mining and Energy</t>
  </si>
  <si>
    <t>ML Tsahiurt Ovoo</t>
  </si>
  <si>
    <t>Zonghenyuutian</t>
  </si>
  <si>
    <t>BMNC</t>
  </si>
  <si>
    <t>Fieldsupply</t>
  </si>
  <si>
    <t>ILT GOLD</t>
  </si>
  <si>
    <t>Shanjin-Ord LLC</t>
  </si>
  <si>
    <t>Tahi Resource</t>
  </si>
  <si>
    <t>Bayangol Eco Zaamar</t>
  </si>
  <si>
    <t>Petro Matad</t>
  </si>
  <si>
    <t>Max Impex</t>
  </si>
  <si>
    <t>Erchimbayan Ulgii JSC</t>
  </si>
  <si>
    <t>Batbrothers Mining</t>
  </si>
  <si>
    <t>Irmuun bosgo</t>
  </si>
  <si>
    <t>Khotgor</t>
  </si>
  <si>
    <t>MGGEC</t>
  </si>
  <si>
    <t>Talstmolor</t>
  </si>
  <si>
    <t>Altain Khar Azarga group</t>
  </si>
  <si>
    <t>Azargiin gol chonot</t>
  </si>
  <si>
    <t>Elbeg Ord</t>
  </si>
  <si>
    <t>Bold po ar da</t>
  </si>
  <si>
    <t>Jamts Davs</t>
  </si>
  <si>
    <t>Budar Minerals</t>
  </si>
  <si>
    <t>Horikawametal</t>
  </si>
  <si>
    <t>Geopro Mongolian</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</si>
  <si>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</si>
  <si>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</si>
  <si>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</si>
  <si>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</si>
  <si>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</si>
  <si>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</si>
  <si>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</si>
  <si>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</si>
  <si>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</si>
  <si>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</si>
  <si>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Tsagaan davaa’s east north section’s quarry stone deposits</t>
  </si>
  <si>
    <t>Т/22-04-03</t>
  </si>
  <si>
    <t xml:space="preserve">Advanced solution  </t>
  </si>
  <si>
    <t>Production</t>
  </si>
  <si>
    <t>Galtiin am’s upper section Dust deposits</t>
  </si>
  <si>
    <t>т/16-15-08</t>
  </si>
  <si>
    <t>Bayankhongor province, Bumbugur soum’s No. MV-017405 license Togootiin am, feasibility study for open-pit exploitation of alluvial gold deposits in Shiir valley /clarification/</t>
  </si>
  <si>
    <t>т/21-15-13</t>
  </si>
  <si>
    <t>IND</t>
  </si>
  <si>
    <t>Zuun mod</t>
  </si>
  <si>
    <t>10-07</t>
  </si>
  <si>
    <t>IF Soons</t>
  </si>
  <si>
    <t>Tayannuur</t>
  </si>
  <si>
    <t>Т/17-12-05</t>
  </si>
  <si>
    <t>Artamsag</t>
  </si>
  <si>
    <t>Т-21-11-16</t>
  </si>
  <si>
    <t>Aralt hudag</t>
  </si>
  <si>
    <t>т135</t>
  </si>
  <si>
    <t>Am Ta Tu</t>
  </si>
  <si>
    <t>Feasibility study of Bayankhongor province, Bayan-Ovoo soum’s No. MU-012717 licensed Andiin Temuulel LLC Guchingiin sair named alluvial gold deposits</t>
  </si>
  <si>
    <t>т/18-11-02</t>
  </si>
  <si>
    <t>Andiin temuulel</t>
  </si>
  <si>
    <t>Baruun-Urt</t>
  </si>
  <si>
    <t>13-12</t>
  </si>
  <si>
    <t>Ariun-urnuh</t>
  </si>
  <si>
    <t>Gun</t>
  </si>
  <si>
    <t>Т/17-08-02</t>
  </si>
  <si>
    <t>Baganuur Coal mine’s extension of feasibility study</t>
  </si>
  <si>
    <t>ТС/01-01</t>
  </si>
  <si>
    <t>Zuuvch-Ovoo project</t>
  </si>
  <si>
    <t>CTP 04/15</t>
  </si>
  <si>
    <t>9,16</t>
  </si>
  <si>
    <t>Songinii goliin Gold Alluvium</t>
  </si>
  <si>
    <t>Т-18-06-02</t>
  </si>
  <si>
    <t>Bayajmal alt</t>
  </si>
  <si>
    <t>Uvurbayan’s molybdenum deposits</t>
  </si>
  <si>
    <t>05-01</t>
  </si>
  <si>
    <t>Bayan Erch</t>
  </si>
  <si>
    <t>Buuruljuutiin gol -1</t>
  </si>
  <si>
    <t>15-13-04</t>
  </si>
  <si>
    <t>Bayarsgold</t>
  </si>
  <si>
    <t>Т/22-08-05</t>
  </si>
  <si>
    <t>Unst khudag</t>
  </si>
  <si>
    <t>16-04-04</t>
  </si>
  <si>
    <t>Bilegt Khairkhan Uul</t>
  </si>
  <si>
    <t>Feasibility study of Bayankhongor province, Bayan-Ovoo soum’s No. MV-022142 licensed Duvuntiin am /lower part/ named alluvial gold deposits</t>
  </si>
  <si>
    <t>т/22-09-24</t>
  </si>
  <si>
    <t>BOLD mining</t>
  </si>
  <si>
    <t>Feasibility study of Bayankhongor province, Ulziit soum’s west kharganat’s alluvial gold deposits</t>
  </si>
  <si>
    <t>T/20-01-06</t>
  </si>
  <si>
    <t>BSI</t>
  </si>
  <si>
    <t>Ulziit teel</t>
  </si>
  <si>
    <t>Т/19-08-04</t>
  </si>
  <si>
    <t>BMNS</t>
  </si>
  <si>
    <t>Bayangol mine</t>
  </si>
  <si>
    <t>Т-19-03-06</t>
  </si>
  <si>
    <t>Boldtumur Yuruu Gol</t>
  </si>
  <si>
    <t>Feasibility study of Umnugovi province, Khurmen soum’s Erdenebulag’s open-pit exploitation</t>
  </si>
  <si>
    <t>Т/21-01-01</t>
  </si>
  <si>
    <t>Bold Fo Ar Da</t>
  </si>
  <si>
    <t>Suul ovoot</t>
  </si>
  <si>
    <t>Т/18-11-11</t>
  </si>
  <si>
    <t>Borjigonii Khas Khangal</t>
  </si>
  <si>
    <t>Run Bukhug quick sand and garvel quirry</t>
  </si>
  <si>
    <t>10-05</t>
  </si>
  <si>
    <t>Bukhug Turgen</t>
  </si>
  <si>
    <t>San’ river stone deposit</t>
  </si>
  <si>
    <t>Т/22-08-12</t>
  </si>
  <si>
    <t>Bugant Mandal</t>
  </si>
  <si>
    <t>Vershina tolgoit</t>
  </si>
  <si>
    <t>т/01</t>
  </si>
  <si>
    <t>Bugant Nandin</t>
  </si>
  <si>
    <t>Berlegiin tsagaan tokhoi</t>
  </si>
  <si>
    <t>T/19-12-18</t>
  </si>
  <si>
    <t>Berlegmining</t>
  </si>
  <si>
    <t>Zos Uul</t>
  </si>
  <si>
    <t>Т/21-05-10</t>
  </si>
  <si>
    <t>Western Mongolian Development</t>
  </si>
  <si>
    <t>West Mongolian Metal and Minerals</t>
  </si>
  <si>
    <t>Bukhug’s valley 3 Quarry stone deposit use open-pit exploitation</t>
  </si>
  <si>
    <t>Т/22-05-10</t>
  </si>
  <si>
    <t>Gangar Invest</t>
  </si>
  <si>
    <t>Toirom</t>
  </si>
  <si>
    <t>Т/22-06-01</t>
  </si>
  <si>
    <t>Golden Gobi Construction Materialz</t>
  </si>
  <si>
    <t>No activity</t>
  </si>
  <si>
    <t>үйл ажиллагаа явуулгүй</t>
  </si>
  <si>
    <t>Golden Sunrise Energy</t>
  </si>
  <si>
    <t>Erdenetsogt</t>
  </si>
  <si>
    <t>Т/19-10-03</t>
  </si>
  <si>
    <t>Green Energy Prosperity</t>
  </si>
  <si>
    <t>"Tsagaan-Chuluut 1"</t>
  </si>
  <si>
    <t>т/16-17-04</t>
  </si>
  <si>
    <t>Gurvan tamga</t>
  </si>
  <si>
    <t>Shiree Nuruu</t>
  </si>
  <si>
    <t>Dalanbulag trade</t>
  </si>
  <si>
    <t>Feasibility study</t>
  </si>
  <si>
    <t>Т-18-15-06</t>
  </si>
  <si>
    <t>Darkhanbor Khujir</t>
  </si>
  <si>
    <t>Datsan Trade LLC</t>
  </si>
  <si>
    <t>т/18-06-08</t>
  </si>
  <si>
    <t>Datsan trade</t>
  </si>
  <si>
    <t>0,012</t>
  </si>
  <si>
    <t>Bayangol-1</t>
  </si>
  <si>
    <t>10-02</t>
  </si>
  <si>
    <t>Da Shan Khairkhan</t>
  </si>
  <si>
    <t>Khavtgai-2</t>
  </si>
  <si>
    <t>Т/21-11-09</t>
  </si>
  <si>
    <t>DGFL</t>
  </si>
  <si>
    <t>Tooroin shand</t>
  </si>
  <si>
    <t>т/18-02-06</t>
  </si>
  <si>
    <t>YeAE</t>
  </si>
  <si>
    <t>Zangat uul</t>
  </si>
  <si>
    <t>T/21-03-13</t>
  </si>
  <si>
    <t>Javkhlant ord</t>
  </si>
  <si>
    <t>Jado Zambala</t>
  </si>
  <si>
    <t>Undur tolgoi-2</t>
  </si>
  <si>
    <t>Т/18-12-11</t>
  </si>
  <si>
    <t>Jenri</t>
  </si>
  <si>
    <t>Uvur khushuut’s alluvial gold deposits</t>
  </si>
  <si>
    <t>Т/18-14-01</t>
  </si>
  <si>
    <t>GSB resources</t>
  </si>
  <si>
    <t>East coast</t>
  </si>
  <si>
    <t>04-04</t>
  </si>
  <si>
    <t>Jo international</t>
  </si>
  <si>
    <t>Erdenebulag’s deposit</t>
  </si>
  <si>
    <t>Junkhaoveiye</t>
  </si>
  <si>
    <t>Gozgor mountain’s field Nomt’s valley</t>
  </si>
  <si>
    <t>13-09-12</t>
  </si>
  <si>
    <t>ZTKH</t>
  </si>
  <si>
    <t>Khandgait deposit</t>
  </si>
  <si>
    <t>Т/22-08-26</t>
  </si>
  <si>
    <t>Khailaast</t>
  </si>
  <si>
    <t>Т/21-01-10</t>
  </si>
  <si>
    <t>Tumen Ail</t>
  </si>
  <si>
    <t>Т/21-01-06</t>
  </si>
  <si>
    <t>Ikh Tumen Khurd</t>
  </si>
  <si>
    <t>Ailtiin jalga-1, Red coast’s open-pit exploitation of alluvial gold deposits</t>
  </si>
  <si>
    <t>Т/20-03-05</t>
  </si>
  <si>
    <t>IKh Undarga Mining LLC</t>
  </si>
  <si>
    <t>Nalaikh alag togoo</t>
  </si>
  <si>
    <t>т/20-11-16</t>
  </si>
  <si>
    <t>Kyenjye</t>
  </si>
  <si>
    <t>Ulaanbaatar, Nalaikh district, No. MV-009192 license Nalaikh gol-1 named Feasibility study of open-pit brick clay deposits</t>
  </si>
  <si>
    <t>т/17-06-07</t>
  </si>
  <si>
    <t>Kunlun</t>
  </si>
  <si>
    <t>0.306 сая.ш</t>
  </si>
  <si>
    <t>Ulaan khyar</t>
  </si>
  <si>
    <t>Т/18-13-03</t>
  </si>
  <si>
    <t>Max impex</t>
  </si>
  <si>
    <t>Khashaatiin tsav</t>
  </si>
  <si>
    <t>т/17-12-08</t>
  </si>
  <si>
    <t>Myelanj</t>
  </si>
  <si>
    <t>Ikh khairkhan</t>
  </si>
  <si>
    <t>Т/19-01-03</t>
  </si>
  <si>
    <t>Minduotaidi</t>
  </si>
  <si>
    <t>Bukhug</t>
  </si>
  <si>
    <t>Т/18-07-11</t>
  </si>
  <si>
    <t>Minjiin Khangain Tugul</t>
  </si>
  <si>
    <t>Doodzooluukhar</t>
  </si>
  <si>
    <t>Т/20-04-04</t>
  </si>
  <si>
    <t>Monrock</t>
  </si>
  <si>
    <t>Senjit khudag,  Limestone open-pit exploitation, Make Cement</t>
  </si>
  <si>
    <t>13-21-02</t>
  </si>
  <si>
    <t>Khushuut</t>
  </si>
  <si>
    <t>16-15-04</t>
  </si>
  <si>
    <t>MonEnKo</t>
  </si>
  <si>
    <t>Tsant-Uul</t>
  </si>
  <si>
    <t>Munkhnoyon Suvraga</t>
  </si>
  <si>
    <t>Nogoon tolgoi</t>
  </si>
  <si>
    <t>т/22-05-05</t>
  </si>
  <si>
    <t>NK</t>
  </si>
  <si>
    <t>Tukhum</t>
  </si>
  <si>
    <t>Т/20-11-02</t>
  </si>
  <si>
    <t>Olgoibulag</t>
  </si>
  <si>
    <t>Zooluukhar</t>
  </si>
  <si>
    <t>Т/20-13-11</t>
  </si>
  <si>
    <t>Ochir Undraa</t>
  </si>
  <si>
    <t>Shar khuviin khooloi</t>
  </si>
  <si>
    <t>Т/21-06-06</t>
  </si>
  <si>
    <t>OENDCH</t>
  </si>
  <si>
    <t>СТР-10/14</t>
  </si>
  <si>
    <t>Oyu Tolgoi</t>
  </si>
  <si>
    <t>Adag</t>
  </si>
  <si>
    <t>т/19-13-16</t>
  </si>
  <si>
    <t>Uvurgold</t>
  </si>
  <si>
    <t>Tsookhor morit</t>
  </si>
  <si>
    <t>Т/21-09-04</t>
  </si>
  <si>
    <t>Uguujbayan khangai</t>
  </si>
  <si>
    <t>Mod mukhar</t>
  </si>
  <si>
    <t>т-169</t>
  </si>
  <si>
    <t>Uguumur urguu</t>
  </si>
  <si>
    <t>Т/22-08-23</t>
  </si>
  <si>
    <t>Umniin goviin bayalag</t>
  </si>
  <si>
    <t>Turgen</t>
  </si>
  <si>
    <t>15-17-06</t>
  </si>
  <si>
    <t>Salkhitmining</t>
  </si>
  <si>
    <t>Ovoot tolgoi</t>
  </si>
  <si>
    <t>22-01-03</t>
  </si>
  <si>
    <t>Sonin khad</t>
  </si>
  <si>
    <t>Clarification of feaibility study for underground use of ore bodies I, II and X of the main gold deposit of Tsagaan tsahir mountain located in the area of Bayan-Ovoo Sum, Bayankhongor province, ore beneficiation by gravity-hydrometallurgical method 3</t>
  </si>
  <si>
    <t>Т/22-03-06</t>
  </si>
  <si>
    <t>Guchingiin-Ovoo</t>
  </si>
  <si>
    <t>Т/22-03-12</t>
  </si>
  <si>
    <t>Starholding</t>
  </si>
  <si>
    <t>9750,5</t>
  </si>
  <si>
    <t>Altan tsagaan ovoo</t>
  </si>
  <si>
    <t>T/19-11-11</t>
  </si>
  <si>
    <t>Step Glod</t>
  </si>
  <si>
    <t>East Ulziit Quarry stone deposit</t>
  </si>
  <si>
    <t>T/21-14-01</t>
  </si>
  <si>
    <t>Sukh-inder</t>
  </si>
  <si>
    <t>Zuun mod-2</t>
  </si>
  <si>
    <t>Т/22-06-04</t>
  </si>
  <si>
    <t>Seruunselbe</t>
  </si>
  <si>
    <t>Bayangoliin denj</t>
  </si>
  <si>
    <t>15-02-04</t>
  </si>
  <si>
    <t>Nogoon tolgoi-1</t>
  </si>
  <si>
    <t>т/17-05-08</t>
  </si>
  <si>
    <t>Tugs Erkhes</t>
  </si>
  <si>
    <t>Narantolgoi</t>
  </si>
  <si>
    <t>Т/21-09-07</t>
  </si>
  <si>
    <t>Baruun turuunii khutul Dairga deposit</t>
  </si>
  <si>
    <t>Terguur</t>
  </si>
  <si>
    <t>Dalangiin uurkhai</t>
  </si>
  <si>
    <t>т/20-04-14</t>
  </si>
  <si>
    <t>Feasibility study of open-pit mining of gold placer named Bumbat Am located in Bumbagur Sum area of Bayankhongor province with special exploitation license No. MV-020795</t>
  </si>
  <si>
    <t>т/17-05-09</t>
  </si>
  <si>
    <t>Khishigt Khundii</t>
  </si>
  <si>
    <t>Dund Bukhug</t>
  </si>
  <si>
    <t>Т/17-03-0</t>
  </si>
  <si>
    <t>Khongor holding</t>
  </si>
  <si>
    <t>Uguumur</t>
  </si>
  <si>
    <t>13-14-06</t>
  </si>
  <si>
    <t>Khos-khas</t>
  </si>
  <si>
    <t>Tuuliin baruun denj-Khotu</t>
  </si>
  <si>
    <t>Т/20-08-09</t>
  </si>
  <si>
    <t>KhOTU</t>
  </si>
  <si>
    <t>Nalaikh’s mine usage of east side clay deposit</t>
  </si>
  <si>
    <t>Д/03-06</t>
  </si>
  <si>
    <t>Khulyan</t>
  </si>
  <si>
    <t>Khuvibilegt</t>
  </si>
  <si>
    <t>Buduun ukhaa</t>
  </si>
  <si>
    <t>13-18-04</t>
  </si>
  <si>
    <t>Khunt uguuj</t>
  </si>
  <si>
    <t>Open-pit exploration of coal mine</t>
  </si>
  <si>
    <t>т/18-02-09</t>
  </si>
  <si>
    <t>Khuuchin anduud</t>
  </si>
  <si>
    <t>Khuren gol</t>
  </si>
  <si>
    <t>т/17-03-03</t>
  </si>
  <si>
    <t>Khunnu Altai Minerals</t>
  </si>
  <si>
    <t>Khunnu Gobi Altai</t>
  </si>
  <si>
    <t>Khuren tolgoi</t>
  </si>
  <si>
    <t>Khuren Tolgoi Coal Mining</t>
  </si>
  <si>
    <t>East side</t>
  </si>
  <si>
    <t>т/18-02-010</t>
  </si>
  <si>
    <t>Kheltrege</t>
  </si>
  <si>
    <t>Baruun Noyon Uul</t>
  </si>
  <si>
    <t>Т/19-08-02</t>
  </si>
  <si>
    <t>Nalaikh</t>
  </si>
  <si>
    <t>т/18-03-08</t>
  </si>
  <si>
    <t>Tsagaan Tashaa</t>
  </si>
  <si>
    <t>Clarification of the Feasibility Study for the open-pit exploitation of gold derivatives and alluvial deposits in the south terrace area of Ortont, located in the area of Zuunbayan-Ulaan Sum, Uvurkhangai Province.</t>
  </si>
  <si>
    <t>Т/22-07-04</t>
  </si>
  <si>
    <t>Tsarig shonkhor</t>
  </si>
  <si>
    <t>Berkh Uul</t>
  </si>
  <si>
    <t>Т/19-16-03</t>
  </si>
  <si>
    <t>Tsui Khang Invest</t>
  </si>
  <si>
    <t>Buuruljuut’s coal mine</t>
  </si>
  <si>
    <t>Т/20-12-12</t>
  </si>
  <si>
    <t>Tsetsens mining and energy</t>
  </si>
  <si>
    <t>Т/22-07-08</t>
  </si>
  <si>
    <t>Limestone mining</t>
  </si>
  <si>
    <t>Т/18-13-14</t>
  </si>
  <si>
    <t>Shokhoi Tsagaan Bulag</t>
  </si>
  <si>
    <t>Bayankhairkhan</t>
  </si>
  <si>
    <t>Т/21-10-07</t>
  </si>
  <si>
    <t>Shuvuun Khar Uul</t>
  </si>
  <si>
    <t>Feasibility study of open pit gold placer named Shiiri Vali-1, located in special license area MV-021059 in Bayankhongor Province, Bayan-Ovoo District, Bomboger District</t>
  </si>
  <si>
    <t>т/18-11-15</t>
  </si>
  <si>
    <t>LTD</t>
  </si>
  <si>
    <t>Ukhaa khudag</t>
  </si>
  <si>
    <t>СТР-01-01</t>
  </si>
  <si>
    <t>Utaat Minjuur</t>
  </si>
  <si>
    <t>т/21-11-10</t>
  </si>
  <si>
    <t>NEC</t>
  </si>
  <si>
    <t>Nukhtiin bulag</t>
  </si>
  <si>
    <t>Т/20-12-11</t>
  </si>
  <si>
    <t>Erdgyeo</t>
  </si>
  <si>
    <t>Salkhit’s Silver-Gold main deposit</t>
  </si>
  <si>
    <t>T/21-15-12</t>
  </si>
  <si>
    <t xml:space="preserve"> Erdenes silver resourses</t>
  </si>
  <si>
    <t>Navchit gol</t>
  </si>
  <si>
    <t>14-20-01</t>
  </si>
  <si>
    <t>SHUT</t>
  </si>
  <si>
    <t>Serven</t>
  </si>
  <si>
    <t>Universal Mineral Exploration</t>
  </si>
  <si>
    <t>Urkhut</t>
  </si>
  <si>
    <t>Universal resourses</t>
  </si>
  <si>
    <t>Add new rows as necessary, right click the row number to the left and select "Insert"</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</si>
  <si>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</si>
  <si>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</si>
  <si>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</si>
  <si>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</si>
  <si>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</si>
  <si>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</si>
  <si>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</si>
  <si>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</si>
  <si>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r>
      <rPr>
        <i/>
        <sz val="11"/>
        <rFont val="Franklin Gothic Book"/>
        <family val="2"/>
      </rPr>
      <t xml:space="preserve">If you have any questions, please contact </t>
    </r>
    <r>
      <rPr>
        <b/>
        <u/>
        <sz val="11"/>
        <color theme="10"/>
        <rFont val="Franklin Gothic Book"/>
        <family val="2"/>
      </rPr>
      <t>data@eiti.org</t>
    </r>
  </si>
  <si>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</si>
  <si>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</si>
  <si>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</si>
  <si>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</si>
  <si>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</si>
  <si>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</si>
  <si>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</si>
  <si>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</si>
  <si>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</si>
  <si>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</si>
  <si>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</si>
  <si>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</si>
  <si>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</si>
  <si>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Аж ахуйн нэгжийн орлогын албан татвар</t>
  </si>
  <si>
    <t>Royalties (1415E1)</t>
  </si>
  <si>
    <t>AMNAT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</si>
  <si>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</si>
  <si>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Гаалийн албан татвар</t>
  </si>
  <si>
    <t>Ordinary taxes on income, profits and capital gains (1112E1)</t>
  </si>
  <si>
    <t>Corporate Income Tax</t>
  </si>
  <si>
    <t xml:space="preserve">Нэмэгдсэн өртгийн албан татвар (ТЕГ-т төлсөн) </t>
  </si>
  <si>
    <t>From government participation (equity) (1412E2)</t>
  </si>
  <si>
    <t>Dividends on local government property</t>
  </si>
  <si>
    <t>Нэмэгдсэн өртгийн албан татвар (Гааль)</t>
  </si>
  <si>
    <t>Social security employer contributions (1212E)</t>
  </si>
  <si>
    <t>Social and health insurance premiums for employees paid by the enterprise</t>
  </si>
  <si>
    <t>Автобензин, дизелийн түлшний онцгой албан татвар</t>
  </si>
  <si>
    <t>Emission and pollution taxes (114522E)</t>
  </si>
  <si>
    <t>Tax on motor vehicles and self-propelled vehicles</t>
  </si>
  <si>
    <t xml:space="preserve">Автобензин, дизелийн түлшний албан татвар </t>
  </si>
  <si>
    <t>General taxes on goods and services (VAT, sales tax, turnover tax) (1141E)</t>
  </si>
  <si>
    <t>Value Added Tax (GTA+Customs)</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</si>
  <si>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</si>
  <si>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Үл хөдлөх эд хөрөнгийн албан татвар</t>
  </si>
  <si>
    <t>Other taxes payable by natural resource companies (116E)</t>
  </si>
  <si>
    <t xml:space="preserve">Ашигт малтмал ашиглалтын болон хайгуулын тусгай зөвшөөрлийн төлбөр </t>
  </si>
  <si>
    <t>Customs and other import duties (1151E)</t>
  </si>
  <si>
    <t>Customs service fee</t>
  </si>
  <si>
    <t>Газрын тосны хайгуулын болон ашиглалтын тусгай зөвшөөрлийн төлбөр</t>
  </si>
  <si>
    <t>Taxes on property (113E)</t>
  </si>
  <si>
    <t>Land payment</t>
  </si>
  <si>
    <t>Гадаадын мэргэжилтэн, ажилчны ажлын байрны төлбөр</t>
  </si>
  <si>
    <t>Customs duty</t>
  </si>
  <si>
    <t>Агаарын бохирдлын төлбөр</t>
  </si>
  <si>
    <t>Compensation</t>
  </si>
  <si>
    <t>Гаалийн үйлчилгээний хураамж</t>
  </si>
  <si>
    <t>Air pollution charges</t>
  </si>
  <si>
    <t>Төрийн өмчийн ногдол ашиг</t>
  </si>
  <si>
    <t>Water usage fee</t>
  </si>
  <si>
    <t>Бүтээгдэхүүн хуваах гэрээний дагуу Засгийн газарт ногдох газрын тосны орлого</t>
  </si>
  <si>
    <t>Licence fees (114521E)</t>
  </si>
  <si>
    <t>License fee</t>
  </si>
  <si>
    <t>рояльти</t>
  </si>
  <si>
    <t>Fines, penalties, and forfeits (143E)</t>
  </si>
  <si>
    <t>Penalty</t>
  </si>
  <si>
    <t>Торгууль</t>
  </si>
  <si>
    <t>Compulsory transfers to government (infrastructure and other) (1415E4)</t>
  </si>
  <si>
    <t>50% of nature conservation costs are transferred to a special account</t>
  </si>
  <si>
    <t>Нөхөн төлбөр</t>
  </si>
  <si>
    <t>Taxes on payroll and workforce (112E)</t>
  </si>
  <si>
    <t>Fees for jobs of foreign specialists and workers</t>
  </si>
  <si>
    <t>БО-ны асуудал эрхэлсэн төрийн захиргааны төв байгууллагын тусгай дансанд төвлөрүүлсэн байгаль хамгаалах зардлын 50 хувийн хэмжээ</t>
  </si>
  <si>
    <t>Commonly distributed mineral royalties</t>
  </si>
  <si>
    <t>Авто тээврийн болон өөрөө явагч хэрэгслийн албан татвар</t>
  </si>
  <si>
    <t>Voluntary transfers to government (donations) (144E1)</t>
  </si>
  <si>
    <t>Donation</t>
  </si>
  <si>
    <t>Real estate tax</t>
  </si>
  <si>
    <t>Charges for water pollution</t>
  </si>
  <si>
    <t>Exploration with state budget funds</t>
  </si>
  <si>
    <t>Stamp duty collected from the local budget</t>
  </si>
  <si>
    <t>Local development incentives received under the PSA</t>
  </si>
  <si>
    <t>Permit fee for the right to use natural resources other than minerals</t>
  </si>
  <si>
    <t>Training bonus collected in the current year under the PSA</t>
  </si>
  <si>
    <t>Payment for supporting the operation of the representative office in accordance with the conditions specified in the PSA</t>
  </si>
  <si>
    <t>Oil revenue per Govt under PSA</t>
  </si>
  <si>
    <t>Fees for oil exploration field reservation services</t>
  </si>
  <si>
    <t>Total in USD</t>
  </si>
  <si>
    <t>Additional information</t>
  </si>
  <si>
    <t>Any additional information that is not eligible for inclusion in the table above, please include below as comments.</t>
  </si>
  <si>
    <t>Comment 1</t>
  </si>
  <si>
    <t>Please include comments here.</t>
  </si>
  <si>
    <t>Comment 2</t>
  </si>
  <si>
    <t>Comment 3</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</si>
  <si>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</si>
  <si>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</si>
  <si>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</si>
  <si>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</si>
  <si>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</si>
  <si>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</si>
  <si>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</si>
  <si>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</si>
  <si>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</si>
  <si>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</si>
  <si>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</si>
  <si>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</si>
  <si>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</si>
  <si>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</si>
  <si>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</si>
  <si>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</si>
  <si>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</si>
  <si>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</si>
  <si>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</si>
  <si>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</si>
  <si>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Ilt Gold</t>
  </si>
  <si>
    <t>Chuluun zavod</t>
  </si>
  <si>
    <t>Mongoliin Alt MAK</t>
  </si>
  <si>
    <t>Usukh zoos</t>
  </si>
  <si>
    <t>Donations and supports received by government entities</t>
  </si>
  <si>
    <t>Khentii-Us</t>
  </si>
  <si>
    <t>Personal Income Tax</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</si>
  <si>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</si>
  <si>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</si>
  <si>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</si>
  <si>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</si>
  <si>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</si>
  <si>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</si>
  <si>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</si>
  <si>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</si>
  <si>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</si>
  <si>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</si>
  <si>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</si>
  <si>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</si>
  <si>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</si>
  <si>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</si>
  <si>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</si>
  <si>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</si>
  <si>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</si>
  <si>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</si>
  <si>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</si>
  <si>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</si>
  <si>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</si>
  <si>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</si>
  <si>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</si>
  <si>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</si>
  <si>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</si>
  <si>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</si>
  <si>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</si>
  <si>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</si>
  <si>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</si>
  <si>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</si>
  <si>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</si>
  <si>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</si>
  <si>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</si>
  <si>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</si>
  <si>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</si>
  <si>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</si>
  <si>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</si>
  <si>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</si>
  <si>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</si>
  <si>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</si>
  <si>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</si>
  <si>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</si>
  <si>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</si>
  <si>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</si>
  <si>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</si>
  <si>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</si>
  <si>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</si>
  <si>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</si>
  <si>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</si>
  <si>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</si>
  <si>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</si>
  <si>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</si>
  <si>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Aland Islands</t>
  </si>
  <si>
    <t>AX</t>
  </si>
  <si>
    <t>ALA</t>
  </si>
  <si>
    <t>248</t>
  </si>
  <si>
    <t>EUR</t>
  </si>
  <si>
    <t>Euro</t>
  </si>
  <si>
    <t>Partially</t>
  </si>
  <si>
    <t>2503</t>
  </si>
  <si>
    <t>Sulphur of all kinds (2503)</t>
  </si>
  <si>
    <t>Sulphur of all kinds (2503), volume</t>
  </si>
  <si>
    <t>Taxes on payroll and workforce</t>
  </si>
  <si>
    <t>112E</t>
  </si>
  <si>
    <t>Albania</t>
  </si>
  <si>
    <t>AL</t>
  </si>
  <si>
    <t>ALB</t>
  </si>
  <si>
    <t>8</t>
  </si>
  <si>
    <t>ALL</t>
  </si>
  <si>
    <t>Albanian lek</t>
  </si>
  <si>
    <t>2504</t>
  </si>
  <si>
    <t>Natural graphite (2504)</t>
  </si>
  <si>
    <t>Natural graphite (2504), volume</t>
  </si>
  <si>
    <t>Taxes on property</t>
  </si>
  <si>
    <t>113E</t>
  </si>
  <si>
    <t>Development</t>
  </si>
  <si>
    <t>Algeria</t>
  </si>
  <si>
    <t>DZ</t>
  </si>
  <si>
    <t>DZA</t>
  </si>
  <si>
    <t>12</t>
  </si>
  <si>
    <t>DZD</t>
  </si>
  <si>
    <t>Algerian dinar</t>
  </si>
  <si>
    <t>2505</t>
  </si>
  <si>
    <t>Natural sands (2505)</t>
  </si>
  <si>
    <t>Natural sands (2505), volume</t>
  </si>
  <si>
    <t>General taxes on goods and services (VAT, sales tax, turnover tax)</t>
  </si>
  <si>
    <t>1141E</t>
  </si>
  <si>
    <t>Taxes on goods and services (114E)</t>
  </si>
  <si>
    <t>American Samoa</t>
  </si>
  <si>
    <t>AS</t>
  </si>
  <si>
    <t>ASM</t>
  </si>
  <si>
    <t>16</t>
  </si>
  <si>
    <t>2506</t>
  </si>
  <si>
    <t>Quartz (2506)</t>
  </si>
  <si>
    <t>Quartz (2506), volume</t>
  </si>
  <si>
    <t>Excise taxes (1142E)</t>
  </si>
  <si>
    <t>Excise taxes</t>
  </si>
  <si>
    <t>1142E</t>
  </si>
  <si>
    <t>Oil &amp; Gas</t>
  </si>
  <si>
    <t>Andorra</t>
  </si>
  <si>
    <t>AD</t>
  </si>
  <si>
    <t>AND</t>
  </si>
  <si>
    <t>20</t>
  </si>
  <si>
    <t>Table 4 - Currency code list</t>
  </si>
  <si>
    <t>2507</t>
  </si>
  <si>
    <t>Kaolin (2507)</t>
  </si>
  <si>
    <t>Kaolin (2507), volume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</si>
  <si>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</si>
  <si>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</si>
  <si>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</si>
  <si>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</si>
  <si>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</si>
  <si>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</si>
  <si>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</si>
  <si>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</si>
  <si>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</si>
  <si>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</si>
  <si>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</si>
  <si>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</si>
  <si>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</si>
  <si>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</si>
  <si>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</si>
  <si>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</si>
  <si>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</si>
  <si>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</si>
  <si>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</si>
  <si>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</si>
  <si>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</si>
  <si>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</si>
  <si>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</si>
  <si>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</si>
  <si>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</si>
  <si>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</si>
  <si>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</si>
  <si>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</si>
  <si>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</si>
  <si>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</si>
  <si>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</si>
  <si>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</si>
  <si>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</si>
  <si>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</si>
  <si>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</si>
  <si>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</si>
  <si>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</si>
  <si>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</si>
  <si>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</si>
  <si>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</si>
  <si>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</si>
  <si>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</si>
  <si>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</si>
  <si>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</si>
  <si>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</si>
  <si>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</si>
  <si>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</si>
  <si>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</si>
  <si>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</si>
  <si>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</si>
  <si>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</si>
  <si>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</si>
  <si>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</si>
  <si>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</si>
  <si>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</si>
  <si>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</si>
  <si>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</si>
  <si>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</si>
  <si>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</si>
  <si>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</si>
  <si>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</si>
  <si>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</si>
  <si>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</si>
  <si>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</si>
  <si>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</si>
  <si>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</si>
  <si>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</si>
  <si>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</si>
  <si>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</si>
  <si>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</si>
  <si>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</si>
  <si>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</si>
  <si>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</si>
  <si>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</si>
  <si>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</si>
  <si>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</si>
  <si>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</si>
  <si>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</si>
  <si>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</si>
  <si>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</si>
  <si>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</si>
  <si>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</si>
  <si>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</si>
  <si>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</si>
  <si>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</si>
  <si>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</si>
  <si>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</si>
  <si>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</si>
  <si>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</si>
  <si>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</si>
  <si>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</si>
  <si>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</si>
  <si>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</si>
  <si>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</si>
  <si>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</si>
  <si>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</si>
  <si>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</si>
  <si>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</si>
  <si>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</si>
  <si>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</si>
  <si>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</si>
  <si>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</si>
  <si>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</si>
  <si>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</si>
  <si>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</si>
  <si>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</si>
  <si>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</si>
  <si>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</si>
  <si>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</si>
  <si>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</si>
  <si>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</si>
  <si>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</si>
  <si>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</si>
  <si>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</si>
  <si>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</si>
  <si>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</si>
  <si>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</si>
  <si>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</si>
  <si>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</si>
  <si>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</si>
  <si>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</si>
  <si>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</si>
  <si>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</si>
  <si>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</si>
  <si>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</si>
  <si>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</si>
  <si>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</si>
  <si>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</si>
  <si>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</si>
  <si>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</si>
  <si>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</si>
  <si>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</si>
  <si>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</si>
  <si>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</si>
  <si>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</si>
  <si>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</si>
  <si>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</si>
  <si>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</si>
  <si>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</si>
  <si>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</si>
  <si>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</si>
  <si>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</si>
  <si>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</si>
  <si>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</si>
  <si>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</si>
  <si>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</si>
  <si>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</si>
  <si>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</si>
  <si>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</si>
  <si>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</si>
  <si>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</si>
  <si>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</si>
  <si>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</si>
  <si>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</si>
  <si>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</si>
  <si>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</si>
  <si>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</si>
  <si>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</si>
  <si>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</si>
  <si>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</si>
  <si>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</si>
  <si>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</si>
  <si>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</si>
  <si>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</si>
  <si>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</si>
  <si>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</si>
  <si>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</si>
  <si>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</si>
  <si>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</si>
  <si>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</si>
  <si>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</si>
  <si>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</si>
  <si>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</si>
  <si>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</si>
  <si>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</si>
  <si>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</si>
  <si>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</si>
  <si>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</si>
  <si>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</si>
  <si>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</si>
  <si>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</si>
  <si>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</si>
  <si>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</si>
  <si>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</si>
  <si>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</si>
  <si>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</si>
  <si>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</si>
  <si>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</si>
  <si>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</si>
  <si>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</si>
  <si>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</si>
  <si>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</si>
  <si>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</si>
  <si>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</si>
  <si>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</si>
  <si>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</si>
  <si>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</si>
  <si>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</si>
  <si>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</si>
  <si>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</si>
  <si>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</si>
  <si>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</si>
  <si>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</si>
  <si>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</si>
  <si>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</si>
  <si>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</si>
  <si>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</si>
  <si>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</si>
  <si>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</si>
  <si>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</si>
  <si>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</si>
  <si>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</si>
  <si>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</si>
  <si>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</si>
  <si>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</si>
  <si>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</si>
  <si>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</si>
  <si>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</si>
  <si>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</si>
  <si>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</si>
  <si>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</si>
  <si>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</si>
  <si>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</si>
  <si>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</si>
  <si>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</si>
  <si>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</si>
  <si>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</si>
  <si>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</si>
  <si>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</si>
  <si>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</si>
  <si>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</si>
  <si>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</si>
  <si>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</si>
  <si>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</si>
  <si>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t>
  </si>
  <si>
    <t>143E</t>
  </si>
  <si>
    <t>Bolivia</t>
  </si>
  <si>
    <t>BO</t>
  </si>
  <si>
    <t>BOL</t>
  </si>
  <si>
    <t>68</t>
  </si>
  <si>
    <t>BOB</t>
  </si>
  <si>
    <t>Bolivian boliviano</t>
  </si>
  <si>
    <t>2527</t>
  </si>
  <si>
    <t>Natural cryolite (2527)</t>
  </si>
  <si>
    <t>Natural cryolite (2527), volume</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</si>
  <si>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</si>
  <si>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</si>
  <si>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</si>
  <si>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</si>
  <si>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</si>
  <si>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</si>
  <si>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</si>
  <si>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</si>
  <si>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</si>
  <si>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</si>
  <si>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</si>
  <si>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</si>
  <si>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</si>
  <si>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</si>
  <si>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</si>
  <si>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</si>
  <si>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</si>
  <si>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</si>
  <si>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</si>
  <si>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</si>
  <si>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</si>
  <si>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</si>
  <si>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</si>
  <si>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</si>
  <si>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</si>
  <si>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</si>
  <si>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</si>
  <si>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</si>
  <si>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</si>
  <si>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</si>
  <si>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</si>
  <si>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</si>
  <si>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</si>
  <si>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</si>
  <si>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British Virgin Islands</t>
  </si>
  <si>
    <t>VG</t>
  </si>
  <si>
    <t>VGB</t>
  </si>
  <si>
    <t>92</t>
  </si>
  <si>
    <t>2602</t>
  </si>
  <si>
    <t>Manganese (2602)</t>
  </si>
  <si>
    <t>Manganese (2602), volume</t>
  </si>
  <si>
    <t>Brunei Darussalam</t>
  </si>
  <si>
    <t>BN</t>
  </si>
  <si>
    <t>BRN</t>
  </si>
  <si>
    <t>96</t>
  </si>
  <si>
    <t>2603</t>
  </si>
  <si>
    <t>Copper (2603)</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</si>
  <si>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</si>
  <si>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</si>
  <si>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</si>
  <si>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</si>
  <si>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</si>
  <si>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</si>
  <si>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</si>
  <si>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</si>
  <si>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</si>
  <si>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</si>
  <si>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</si>
  <si>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</si>
  <si>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</si>
  <si>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</si>
  <si>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</si>
  <si>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</si>
  <si>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</si>
  <si>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</si>
  <si>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</si>
  <si>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</si>
  <si>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</si>
  <si>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</si>
  <si>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</si>
  <si>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</si>
  <si>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</si>
  <si>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</si>
  <si>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</si>
  <si>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</si>
  <si>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</si>
  <si>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</si>
  <si>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</si>
  <si>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</si>
  <si>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</si>
  <si>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</si>
  <si>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</si>
  <si>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</si>
  <si>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</si>
  <si>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</si>
  <si>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</si>
  <si>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</si>
  <si>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</si>
  <si>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</si>
  <si>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</si>
  <si>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</si>
  <si>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</si>
  <si>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</si>
  <si>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</si>
  <si>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</si>
  <si>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</si>
  <si>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</si>
  <si>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</si>
  <si>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</si>
  <si>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</si>
  <si>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</si>
  <si>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</si>
  <si>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</si>
  <si>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</si>
  <si>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</si>
  <si>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</si>
  <si>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</si>
  <si>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</si>
  <si>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</si>
  <si>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</si>
  <si>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</si>
  <si>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</si>
  <si>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</si>
  <si>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</si>
  <si>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</si>
  <si>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</si>
  <si>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</si>
  <si>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</si>
  <si>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</si>
  <si>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</si>
  <si>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</si>
  <si>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</si>
  <si>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</si>
  <si>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</si>
  <si>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</si>
  <si>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</si>
  <si>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</si>
  <si>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</si>
  <si>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</si>
  <si>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</si>
  <si>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</si>
  <si>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</si>
  <si>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</si>
  <si>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</si>
  <si>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</si>
  <si>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</si>
  <si>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</si>
  <si>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</si>
  <si>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</si>
  <si>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</si>
  <si>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</si>
  <si>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</si>
  <si>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</si>
  <si>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</si>
  <si>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</si>
  <si>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</si>
  <si>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</si>
  <si>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</si>
  <si>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</si>
  <si>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</si>
  <si>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</si>
  <si>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</si>
  <si>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</si>
  <si>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</si>
  <si>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</si>
  <si>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</si>
  <si>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</si>
  <si>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</si>
  <si>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</si>
  <si>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</si>
  <si>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</si>
  <si>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</si>
  <si>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</si>
  <si>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</si>
  <si>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</si>
  <si>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</si>
  <si>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</si>
  <si>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</si>
  <si>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</si>
  <si>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</si>
  <si>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</si>
  <si>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</si>
  <si>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</si>
  <si>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</si>
  <si>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</si>
  <si>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</si>
  <si>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</si>
  <si>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</si>
  <si>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</si>
  <si>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</si>
  <si>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</si>
  <si>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</si>
  <si>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</si>
  <si>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</si>
  <si>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</si>
  <si>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</si>
  <si>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</si>
  <si>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</si>
  <si>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</si>
  <si>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</si>
  <si>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</si>
  <si>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</si>
  <si>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</si>
  <si>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</si>
  <si>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</si>
  <si>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</si>
  <si>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</si>
  <si>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</si>
  <si>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</si>
  <si>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</si>
  <si>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</si>
  <si>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</si>
  <si>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</si>
  <si>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</si>
  <si>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</si>
  <si>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</si>
  <si>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</si>
  <si>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</si>
  <si>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</si>
  <si>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</si>
  <si>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</si>
  <si>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</si>
  <si>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</si>
  <si>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</si>
  <si>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</si>
  <si>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</si>
  <si>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</si>
  <si>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</si>
  <si>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</si>
  <si>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</si>
  <si>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</si>
  <si>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</si>
  <si>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</si>
  <si>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</si>
  <si>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</si>
  <si>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</si>
  <si>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</si>
  <si>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</si>
  <si>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</si>
  <si>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</si>
  <si>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</si>
  <si>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</si>
  <si>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</si>
  <si>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</si>
  <si>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</si>
  <si>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</si>
  <si>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</si>
  <si>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</si>
  <si>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</si>
  <si>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</si>
  <si>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</si>
  <si>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</si>
  <si>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</si>
  <si>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</si>
  <si>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</si>
  <si>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</si>
  <si>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</si>
  <si>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</si>
  <si>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</si>
  <si>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</si>
  <si>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</si>
  <si>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</si>
  <si>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</si>
  <si>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</si>
  <si>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</si>
  <si>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</si>
  <si>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</si>
  <si>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</si>
  <si>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</si>
  <si>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</si>
  <si>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</si>
  <si>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</si>
  <si>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</si>
  <si>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</si>
  <si>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</si>
  <si>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</si>
  <si>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</si>
  <si>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</si>
  <si>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</si>
  <si>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</si>
  <si>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</si>
  <si>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</si>
  <si>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</si>
  <si>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</si>
  <si>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</si>
  <si>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</si>
  <si>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</si>
  <si>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</si>
  <si>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</si>
  <si>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</si>
  <si>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</si>
  <si>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</si>
  <si>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</si>
  <si>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</si>
  <si>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</si>
  <si>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</si>
  <si>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</si>
  <si>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</si>
  <si>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</si>
  <si>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</si>
  <si>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</si>
  <si>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</si>
  <si>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</si>
  <si>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</si>
  <si>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</si>
  <si>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</si>
  <si>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</si>
  <si>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</si>
  <si>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</si>
  <si>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</si>
  <si>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</si>
  <si>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</si>
  <si>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</si>
  <si>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</si>
  <si>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</si>
  <si>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</si>
  <si>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</si>
  <si>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</si>
  <si>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</si>
  <si>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</si>
  <si>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</si>
  <si>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</si>
  <si>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</si>
  <si>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</si>
  <si>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</si>
  <si>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</si>
  <si>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</si>
  <si>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</si>
  <si>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</si>
  <si>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</si>
  <si>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</si>
  <si>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</si>
  <si>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</si>
  <si>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</si>
  <si>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</si>
  <si>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</si>
  <si>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</si>
  <si>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</si>
  <si>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</si>
  <si>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</si>
  <si>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</si>
  <si>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</si>
  <si>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</si>
  <si>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</si>
  <si>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</si>
  <si>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</si>
  <si>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</si>
  <si>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</si>
  <si>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</si>
  <si>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</si>
  <si>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</si>
  <si>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</si>
  <si>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</si>
  <si>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</si>
  <si>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</si>
  <si>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</si>
  <si>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</si>
  <si>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</si>
  <si>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</si>
  <si>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</si>
  <si>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</si>
  <si>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</si>
  <si>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</si>
  <si>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</si>
  <si>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</si>
  <si>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</si>
  <si>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</si>
  <si>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</si>
  <si>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</si>
  <si>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</si>
  <si>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</si>
  <si>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</si>
  <si>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</si>
  <si>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</si>
  <si>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</si>
  <si>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</si>
  <si>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</si>
  <si>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</si>
  <si>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</si>
  <si>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</si>
  <si>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</si>
  <si>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</si>
  <si>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</si>
  <si>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</si>
  <si>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</si>
  <si>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</si>
  <si>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</si>
  <si>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</si>
  <si>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</si>
  <si>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</si>
  <si>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</si>
  <si>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</si>
  <si>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</si>
  <si>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</si>
  <si>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</si>
  <si>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</si>
  <si>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</si>
  <si>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</si>
  <si>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</si>
  <si>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</si>
  <si>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</si>
  <si>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</si>
  <si>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</si>
  <si>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</si>
  <si>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</si>
  <si>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</si>
  <si>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</si>
  <si>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</si>
  <si>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</si>
  <si>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</si>
  <si>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</si>
  <si>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</si>
  <si>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</si>
  <si>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</si>
  <si>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</si>
  <si>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</si>
  <si>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</si>
  <si>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</si>
  <si>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</si>
  <si>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</si>
  <si>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</si>
  <si>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</si>
  <si>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</si>
  <si>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</si>
  <si>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</si>
  <si>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</si>
  <si>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</si>
  <si>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</si>
  <si>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</si>
  <si>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</si>
  <si>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</si>
  <si>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</si>
  <si>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</si>
  <si>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</si>
  <si>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</si>
  <si>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</si>
  <si>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</si>
  <si>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</si>
  <si>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</si>
  <si>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</si>
  <si>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</si>
  <si>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</si>
  <si>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</si>
  <si>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</si>
  <si>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</si>
  <si>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</si>
  <si>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</si>
  <si>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</si>
  <si>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</si>
  <si>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</si>
  <si>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</si>
  <si>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</si>
  <si>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</si>
  <si>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</si>
  <si>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</si>
  <si>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</si>
  <si>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</si>
  <si>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</si>
  <si>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</si>
  <si>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</si>
  <si>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</si>
  <si>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</si>
  <si>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</si>
  <si>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</si>
  <si>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</si>
  <si>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</si>
  <si>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</si>
  <si>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</si>
  <si>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</si>
  <si>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</si>
  <si>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</si>
  <si>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</si>
  <si>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</si>
  <si>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</si>
  <si>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</si>
  <si>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</si>
  <si>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</si>
  <si>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</si>
  <si>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</si>
  <si>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</si>
  <si>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</si>
  <si>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</si>
  <si>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</si>
  <si>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</si>
  <si>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</si>
  <si>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</si>
  <si>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</si>
  <si>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</si>
  <si>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</si>
  <si>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</si>
  <si>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</si>
  <si>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</si>
  <si>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</si>
  <si>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</si>
  <si>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</si>
  <si>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</si>
  <si>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</si>
  <si>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</si>
  <si>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</si>
  <si>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</si>
  <si>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</si>
  <si>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</si>
  <si>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</si>
  <si>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</si>
  <si>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</si>
  <si>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</si>
  <si>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</si>
  <si>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</si>
  <si>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</si>
  <si>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</si>
  <si>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</si>
  <si>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</si>
  <si>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</si>
  <si>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</si>
  <si>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</si>
  <si>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</si>
  <si>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</si>
  <si>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</si>
  <si>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</si>
  <si>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</si>
  <si>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</si>
  <si>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</si>
  <si>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</si>
  <si>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</si>
  <si>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</si>
  <si>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</si>
  <si>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</si>
  <si>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</si>
  <si>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</si>
  <si>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</si>
  <si>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</si>
  <si>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</si>
  <si>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</si>
  <si>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</si>
  <si>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</si>
  <si>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</si>
  <si>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</si>
  <si>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</si>
  <si>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</si>
  <si>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</si>
  <si>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</si>
  <si>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</si>
  <si>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</si>
  <si>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</si>
  <si>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</si>
  <si>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</si>
  <si>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</si>
  <si>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</si>
  <si>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</si>
  <si>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</si>
  <si>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</si>
  <si>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</si>
  <si>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</si>
  <si>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</si>
  <si>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</si>
  <si>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</si>
  <si>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</si>
  <si>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356</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</si>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</sst>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1" formatCode="_-* #,##0_-;\-* #,##0_-;_-* &quot;-&quot;_-;_-@_-"/>
    <numFmt numFmtId="43" formatCode="_-* #,##0.00_-;\-* #,##0.00_-;_-* &quot;-&quot;??_-;_-@_-"/>
    <numFmt numFmtId="164" formatCode="_(* #,##0_);_(* \(#,##0\);_(* &quot;-&quot;_);_(@_)"/>
    <numFmt numFmtId="165" formatCode="_(&quot;$&quot;* #,##0.00_);_(&quot;$&quot;* \(#,##0.00\);_(&quot;$&quot;* &quot;-&quot;??_);_(@_)"/>
    <numFmt numFmtId="166" formatCode="_(* #,##0.00_);_(* \(#,##0.00\);_(* &quot;-&quot;??_);_(@_)"/>
    <numFmt numFmtId="167" formatCode="_ * #,##0.00_ ;_ * \-#,##0.00_ ;_ * &quot;-&quot;??_ ;_ @_ "/>
    <numFmt numFmtId="168" formatCode="yyyy\-mm\-dd"/>
    <numFmt numFmtId="169" formatCode="_ * #,##0_ ;_ * \-#,##0_ ;_ * &quot;-&quot;??_ ;_ @_ "/>
    <numFmt numFmtId="170" formatCode="_-* #,##0.0_-;\-* #,##0.0_-;_-* &quot;-&quot;_-;_-@_-"/>
    <numFmt numFmtId="171" formatCode="0.000"/>
    <numFmt numFmtId="172" formatCode="0.0000"/>
    <numFmt numFmtId="173" formatCode="#,##0.0"/>
    <numFmt numFmtId="174" formatCode="0.0000\ %"/>
  </numFmts>
  <fonts count="86" x14ac:knownFonts="1">
    <font>
      <sz val="10.5"/>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8"/>
      <name val="Calibri"/>
      <family val="2"/>
    </font>
    <font>
      <sz val="9"/>
      <color theme="1"/>
      <name val="Arial"/>
      <family val="2"/>
    </font>
    <font>
      <sz val="10"/>
      <color theme="1"/>
      <name val="Arial"/>
      <family val="2"/>
    </font>
    <font>
      <sz val="9"/>
      <color rgb="FFFF0000"/>
      <name val="Arial"/>
      <family val="2"/>
    </font>
    <font>
      <sz val="11"/>
      <color theme="0"/>
      <name val="Franklin Gothic Book"/>
      <family val="2"/>
    </font>
    <font>
      <sz val="11"/>
      <color rgb="FF000000"/>
      <name val="Calibri"/>
      <family val="2"/>
    </font>
    <font>
      <i/>
      <sz val="11"/>
      <color theme="1"/>
      <name val="Calibri"/>
      <family val="2"/>
    </font>
    <font>
      <sz val="11"/>
      <color rgb="FFFF0000"/>
      <name val="Franklin Gothic Book"/>
      <family val="2"/>
    </font>
    <font>
      <sz val="11"/>
      <color rgb="FF333333"/>
      <name val="Segoe UI"/>
      <family val="2"/>
    </font>
    <font>
      <i/>
      <sz val="11"/>
      <color rgb="FFFF0000"/>
      <name val="Franklin Gothic Book"/>
      <family val="2"/>
    </font>
    <font>
      <sz val="10.5"/>
      <name val="Calibri"/>
      <family val="2"/>
    </font>
    <font>
      <i/>
      <sz val="11"/>
      <color theme="1"/>
      <name val="Franklin Gothic Book"/>
    </font>
  </fonts>
  <fills count="13">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E7E6E6"/>
        <bgColor rgb="FF000000"/>
      </patternFill>
    </fill>
    <fill>
      <patternFill patternType="solid">
        <fgColor rgb="FFFFFF00"/>
        <bgColor indexed="64"/>
      </patternFill>
    </fill>
    <fill>
      <patternFill patternType="solid">
        <fgColor rgb="FFF6A70A"/>
        <bgColor rgb="FF000000"/>
      </patternFill>
    </fill>
  </fills>
  <borders count="4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s>
  <cellStyleXfs count="13">
    <xf numFmtId="0" fontId="0" fillId="0" borderId="0"/>
    <xf numFmtId="167" fontId="6" fillId="0" borderId="0" applyFont="0" applyFill="0" applyBorder="0" applyAlignment="0" applyProtection="0"/>
    <xf numFmtId="0" fontId="9" fillId="0" borderId="0" applyNumberFormat="0" applyFill="0" applyBorder="0" applyAlignment="0" applyProtection="0"/>
    <xf numFmtId="0" fontId="10" fillId="0" borderId="0"/>
    <xf numFmtId="0" fontId="11" fillId="0" borderId="0" applyNumberFormat="0" applyFill="0" applyBorder="0" applyAlignment="0" applyProtection="0"/>
    <xf numFmtId="0" fontId="13" fillId="0" borderId="0" applyNumberForma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6" fontId="3" fillId="0" borderId="0" applyFont="0" applyFill="0" applyBorder="0" applyAlignment="0" applyProtection="0"/>
    <xf numFmtId="41" fontId="2" fillId="0" borderId="0" applyFont="0" applyFill="0" applyBorder="0" applyAlignment="0" applyProtection="0"/>
    <xf numFmtId="0" fontId="79" fillId="0" borderId="0"/>
    <xf numFmtId="165" fontId="6" fillId="0" borderId="0" applyFont="0" applyFill="0" applyBorder="0" applyAlignment="0" applyProtection="0"/>
    <xf numFmtId="0" fontId="1" fillId="0" borderId="0"/>
  </cellStyleXfs>
  <cellXfs count="351">
    <xf numFmtId="0" fontId="0" fillId="0" borderId="0" xfId="0"/>
    <xf numFmtId="0" fontId="8" fillId="0" borderId="0" xfId="0" applyFont="1"/>
    <xf numFmtId="0" fontId="0" fillId="0" borderId="7" xfId="0" applyBorder="1"/>
    <xf numFmtId="0" fontId="0" fillId="0" borderId="8" xfId="0" applyBorder="1"/>
    <xf numFmtId="49" fontId="12" fillId="0" borderId="0" xfId="0" applyNumberFormat="1" applyFont="1" applyAlignment="1">
      <alignment horizontal="left"/>
    </xf>
    <xf numFmtId="49" fontId="0" fillId="0" borderId="0" xfId="0" applyNumberFormat="1"/>
    <xf numFmtId="0" fontId="14" fillId="0" borderId="0" xfId="0" quotePrefix="1" applyFont="1"/>
    <xf numFmtId="0" fontId="15" fillId="0" borderId="0" xfId="3" applyFont="1" applyAlignment="1">
      <alignment horizontal="left" vertical="center"/>
    </xf>
    <xf numFmtId="0" fontId="17" fillId="0" borderId="0" xfId="3" applyFont="1" applyAlignment="1">
      <alignment vertical="center"/>
    </xf>
    <xf numFmtId="0" fontId="20" fillId="0" borderId="0" xfId="3" applyFont="1" applyAlignment="1">
      <alignment horizontal="left" vertical="center"/>
    </xf>
    <xf numFmtId="0" fontId="16" fillId="0" borderId="0" xfId="3" applyFont="1" applyAlignment="1">
      <alignment vertical="center"/>
    </xf>
    <xf numFmtId="0" fontId="19" fillId="0" borderId="0" xfId="3" applyFont="1" applyAlignment="1">
      <alignment vertical="center"/>
    </xf>
    <xf numFmtId="0" fontId="24" fillId="0" borderId="0" xfId="0" applyFont="1"/>
    <xf numFmtId="0" fontId="21" fillId="0" borderId="0" xfId="3" applyFont="1" applyAlignment="1">
      <alignment horizontal="left" vertical="center"/>
    </xf>
    <xf numFmtId="0" fontId="19" fillId="0" borderId="4" xfId="3" applyFont="1" applyBorder="1" applyAlignment="1">
      <alignment vertical="center"/>
    </xf>
    <xf numFmtId="0" fontId="26" fillId="0" borderId="0" xfId="0" applyFont="1"/>
    <xf numFmtId="0" fontId="18" fillId="0" borderId="0" xfId="3" applyFont="1" applyAlignment="1">
      <alignment vertical="center"/>
    </xf>
    <xf numFmtId="0" fontId="35" fillId="0" borderId="0" xfId="3" applyFont="1" applyAlignment="1">
      <alignment horizontal="left" vertical="center"/>
    </xf>
    <xf numFmtId="0" fontId="5" fillId="0" borderId="0" xfId="0" applyFont="1"/>
    <xf numFmtId="0" fontId="35" fillId="5" borderId="0" xfId="3" applyFont="1" applyFill="1" applyAlignment="1">
      <alignment horizontal="left" vertical="center"/>
    </xf>
    <xf numFmtId="0" fontId="26" fillId="5" borderId="0" xfId="3" applyFont="1" applyFill="1" applyAlignment="1">
      <alignment vertical="center"/>
    </xf>
    <xf numFmtId="0" fontId="41" fillId="5" borderId="0" xfId="2" applyFont="1" applyFill="1" applyBorder="1" applyAlignment="1"/>
    <xf numFmtId="0" fontId="32" fillId="4" borderId="34" xfId="3" applyFont="1" applyFill="1" applyBorder="1" applyAlignment="1">
      <alignment horizontal="left" vertical="center"/>
    </xf>
    <xf numFmtId="0" fontId="32" fillId="0" borderId="34" xfId="3" applyFont="1" applyBorder="1" applyAlignment="1">
      <alignment horizontal="left" vertical="center"/>
    </xf>
    <xf numFmtId="0" fontId="42" fillId="5" borderId="0" xfId="3" applyFont="1" applyFill="1" applyAlignment="1">
      <alignment horizontal="left" vertical="center"/>
    </xf>
    <xf numFmtId="0" fontId="26" fillId="0" borderId="0" xfId="3" applyFont="1" applyAlignment="1">
      <alignment vertical="center"/>
    </xf>
    <xf numFmtId="0" fontId="41" fillId="0" borderId="0" xfId="4" applyFont="1" applyFill="1" applyBorder="1" applyAlignment="1"/>
    <xf numFmtId="0" fontId="45" fillId="0" borderId="0" xfId="3" applyFont="1" applyAlignment="1">
      <alignment vertical="center" wrapText="1"/>
    </xf>
    <xf numFmtId="0" fontId="37" fillId="0" borderId="39" xfId="3" applyFont="1" applyBorder="1" applyAlignment="1">
      <alignment horizontal="left" vertical="center"/>
    </xf>
    <xf numFmtId="0" fontId="45" fillId="0" borderId="39" xfId="3" applyFont="1" applyBorder="1" applyAlignment="1">
      <alignment horizontal="left" vertical="center"/>
    </xf>
    <xf numFmtId="0" fontId="36" fillId="0" borderId="39" xfId="3" applyFont="1" applyBorder="1" applyAlignment="1">
      <alignment vertical="center"/>
    </xf>
    <xf numFmtId="0" fontId="45" fillId="0" borderId="0" xfId="3" applyFont="1" applyAlignment="1">
      <alignment horizontal="left" vertical="center"/>
    </xf>
    <xf numFmtId="0" fontId="37" fillId="0" borderId="0" xfId="3" applyFont="1" applyAlignment="1">
      <alignment horizontal="left" vertical="center"/>
    </xf>
    <xf numFmtId="0" fontId="36" fillId="0" borderId="0" xfId="3" applyFont="1" applyAlignment="1">
      <alignment vertical="center"/>
    </xf>
    <xf numFmtId="0" fontId="49" fillId="0" borderId="0" xfId="3" applyFont="1" applyAlignment="1">
      <alignment vertical="center"/>
    </xf>
    <xf numFmtId="0" fontId="36" fillId="0" borderId="0" xfId="3" applyFont="1" applyAlignment="1">
      <alignment horizontal="left" vertical="center"/>
    </xf>
    <xf numFmtId="0" fontId="36" fillId="6" borderId="0" xfId="3" applyFont="1" applyFill="1" applyAlignment="1">
      <alignment horizontal="left" vertical="center"/>
    </xf>
    <xf numFmtId="0" fontId="26" fillId="6" borderId="0" xfId="3" applyFont="1" applyFill="1" applyAlignment="1">
      <alignment horizontal="left" vertical="center"/>
    </xf>
    <xf numFmtId="0" fontId="38" fillId="6" borderId="0" xfId="3" applyFont="1" applyFill="1" applyAlignment="1">
      <alignment vertical="center"/>
    </xf>
    <xf numFmtId="0" fontId="36" fillId="6" borderId="0" xfId="3" applyFont="1" applyFill="1" applyAlignment="1">
      <alignment vertical="center"/>
    </xf>
    <xf numFmtId="0" fontId="39" fillId="6" borderId="0" xfId="3" applyFont="1" applyFill="1" applyAlignment="1">
      <alignment horizontal="left" vertical="center"/>
    </xf>
    <xf numFmtId="0" fontId="36" fillId="6" borderId="0" xfId="3" applyFont="1" applyFill="1" applyAlignment="1">
      <alignment horizontal="left" vertical="center" wrapText="1" indent="2"/>
    </xf>
    <xf numFmtId="0" fontId="31" fillId="6" borderId="0" xfId="3" applyFont="1" applyFill="1" applyAlignment="1">
      <alignment vertical="center"/>
    </xf>
    <xf numFmtId="0" fontId="36" fillId="6" borderId="0" xfId="3" applyFont="1" applyFill="1" applyAlignment="1">
      <alignment vertical="center" wrapText="1"/>
    </xf>
    <xf numFmtId="0" fontId="39" fillId="6" borderId="0" xfId="3" applyFont="1" applyFill="1" applyAlignment="1">
      <alignment vertical="center"/>
    </xf>
    <xf numFmtId="0" fontId="26" fillId="6" borderId="0" xfId="3" applyFont="1" applyFill="1" applyAlignment="1">
      <alignment vertical="center"/>
    </xf>
    <xf numFmtId="0" fontId="32" fillId="6" borderId="0" xfId="3" applyFont="1" applyFill="1" applyAlignment="1">
      <alignment vertical="center"/>
    </xf>
    <xf numFmtId="0" fontId="37" fillId="6" borderId="0" xfId="3" applyFont="1" applyFill="1" applyAlignment="1">
      <alignment vertical="center"/>
    </xf>
    <xf numFmtId="0" fontId="39" fillId="6" borderId="0" xfId="3" applyFont="1" applyFill="1" applyAlignment="1">
      <alignment horizontal="left" vertical="center" indent="2"/>
    </xf>
    <xf numFmtId="0" fontId="42" fillId="7" borderId="34" xfId="3" applyFont="1" applyFill="1" applyBorder="1" applyAlignment="1">
      <alignment horizontal="left" vertical="center"/>
    </xf>
    <xf numFmtId="0" fontId="41" fillId="6" borderId="0" xfId="4" applyFont="1" applyFill="1" applyBorder="1" applyAlignment="1"/>
    <xf numFmtId="0" fontId="43" fillId="6" borderId="23" xfId="3" applyFont="1" applyFill="1" applyBorder="1" applyAlignment="1">
      <alignment vertical="center" wrapText="1"/>
    </xf>
    <xf numFmtId="0" fontId="45" fillId="6" borderId="24" xfId="3" applyFont="1" applyFill="1" applyBorder="1" applyAlignment="1">
      <alignment vertical="center" wrapText="1"/>
    </xf>
    <xf numFmtId="0" fontId="46" fillId="6" borderId="25" xfId="3" applyFont="1" applyFill="1" applyBorder="1" applyAlignment="1">
      <alignment vertical="center" wrapText="1"/>
    </xf>
    <xf numFmtId="0" fontId="43" fillId="6" borderId="26" xfId="3" applyFont="1" applyFill="1" applyBorder="1" applyAlignment="1">
      <alignment vertical="center" wrapText="1"/>
    </xf>
    <xf numFmtId="0" fontId="45" fillId="6" borderId="1" xfId="3" applyFont="1" applyFill="1" applyBorder="1" applyAlignment="1">
      <alignment vertical="center" wrapText="1"/>
    </xf>
    <xf numFmtId="0" fontId="45" fillId="6" borderId="27" xfId="3" applyFont="1" applyFill="1" applyBorder="1" applyAlignment="1">
      <alignment vertical="center" wrapText="1"/>
    </xf>
    <xf numFmtId="0" fontId="45" fillId="6" borderId="30" xfId="3" applyFont="1" applyFill="1" applyBorder="1" applyAlignment="1">
      <alignment vertical="center" wrapText="1"/>
    </xf>
    <xf numFmtId="0" fontId="45" fillId="6" borderId="0" xfId="3" applyFont="1" applyFill="1" applyAlignment="1">
      <alignment vertical="center" wrapText="1"/>
    </xf>
    <xf numFmtId="0" fontId="45" fillId="6" borderId="31" xfId="3" applyFont="1" applyFill="1" applyBorder="1" applyAlignment="1">
      <alignment vertical="center" wrapText="1"/>
    </xf>
    <xf numFmtId="0" fontId="46" fillId="6" borderId="30" xfId="3" applyFont="1" applyFill="1" applyBorder="1" applyAlignment="1">
      <alignment vertical="center" wrapText="1"/>
    </xf>
    <xf numFmtId="0" fontId="46" fillId="6" borderId="28" xfId="3" applyFont="1" applyFill="1" applyBorder="1" applyAlignment="1">
      <alignment vertical="center" wrapText="1"/>
    </xf>
    <xf numFmtId="0" fontId="45" fillId="6" borderId="20" xfId="3" applyFont="1" applyFill="1" applyBorder="1" applyAlignment="1">
      <alignment vertical="center" wrapText="1"/>
    </xf>
    <xf numFmtId="0" fontId="45" fillId="6" borderId="29" xfId="3" applyFont="1" applyFill="1" applyBorder="1" applyAlignment="1">
      <alignment vertical="center" wrapText="1"/>
    </xf>
    <xf numFmtId="0" fontId="42" fillId="0" borderId="0" xfId="3" applyFont="1" applyAlignment="1">
      <alignment horizontal="left" vertical="center"/>
    </xf>
    <xf numFmtId="0" fontId="37" fillId="0" borderId="9" xfId="3" applyFont="1" applyBorder="1" applyAlignment="1" applyProtection="1">
      <alignment vertical="center"/>
      <protection locked="0"/>
    </xf>
    <xf numFmtId="0" fontId="36" fillId="0" borderId="2" xfId="3" applyFont="1" applyBorder="1" applyAlignment="1">
      <alignment horizontal="left" vertical="center"/>
    </xf>
    <xf numFmtId="0" fontId="36" fillId="0" borderId="4" xfId="3" applyFont="1" applyBorder="1" applyAlignment="1" applyProtection="1">
      <alignment horizontal="left" vertical="center" indent="2"/>
      <protection locked="0"/>
    </xf>
    <xf numFmtId="0" fontId="45" fillId="4" borderId="6" xfId="3" applyFont="1" applyFill="1" applyBorder="1" applyAlignment="1">
      <alignment horizontal="left" vertical="center"/>
    </xf>
    <xf numFmtId="0" fontId="26" fillId="0" borderId="4" xfId="3" applyFont="1" applyBorder="1" applyAlignment="1" applyProtection="1">
      <alignment horizontal="left" vertical="center" indent="2"/>
      <protection locked="0"/>
    </xf>
    <xf numFmtId="0" fontId="36" fillId="0" borderId="5" xfId="3" applyFont="1" applyBorder="1" applyAlignment="1">
      <alignment vertical="center"/>
    </xf>
    <xf numFmtId="0" fontId="45" fillId="0" borderId="2" xfId="3" applyFont="1" applyBorder="1" applyAlignment="1">
      <alignment horizontal="left" vertical="center"/>
    </xf>
    <xf numFmtId="0" fontId="36" fillId="0" borderId="10" xfId="3" applyFont="1" applyBorder="1" applyAlignment="1">
      <alignment vertical="center"/>
    </xf>
    <xf numFmtId="0" fontId="45" fillId="4" borderId="11" xfId="3" applyFont="1" applyFill="1" applyBorder="1" applyAlignment="1">
      <alignment horizontal="left" vertical="center"/>
    </xf>
    <xf numFmtId="0" fontId="36" fillId="0" borderId="9" xfId="3" applyFont="1" applyBorder="1" applyAlignment="1" applyProtection="1">
      <alignment horizontal="left" vertical="center" indent="2"/>
      <protection locked="0"/>
    </xf>
    <xf numFmtId="0" fontId="36" fillId="0" borderId="4" xfId="3" applyFont="1" applyBorder="1" applyAlignment="1" applyProtection="1">
      <alignment horizontal="left" vertical="center" wrapText="1" indent="2"/>
      <protection locked="0"/>
    </xf>
    <xf numFmtId="0" fontId="36" fillId="0" borderId="12" xfId="3" applyFont="1" applyBorder="1" applyAlignment="1" applyProtection="1">
      <alignment horizontal="left" vertical="center" wrapText="1" indent="2"/>
      <protection locked="0"/>
    </xf>
    <xf numFmtId="0" fontId="45" fillId="0" borderId="1" xfId="3" applyFont="1" applyBorder="1" applyAlignment="1">
      <alignment horizontal="left" vertical="center"/>
    </xf>
    <xf numFmtId="0" fontId="45" fillId="4" borderId="1" xfId="3" applyFont="1" applyFill="1" applyBorder="1" applyAlignment="1">
      <alignment horizontal="left" vertical="center"/>
    </xf>
    <xf numFmtId="0" fontId="45" fillId="4" borderId="0" xfId="3" applyFont="1" applyFill="1" applyAlignment="1">
      <alignment horizontal="left" vertical="center"/>
    </xf>
    <xf numFmtId="0" fontId="45" fillId="0" borderId="12" xfId="3" applyFont="1" applyBorder="1" applyAlignment="1">
      <alignment horizontal="left" vertical="center"/>
    </xf>
    <xf numFmtId="0" fontId="45" fillId="4" borderId="13" xfId="3" applyFont="1" applyFill="1" applyBorder="1" applyAlignment="1">
      <alignment horizontal="left" vertical="center"/>
    </xf>
    <xf numFmtId="0" fontId="45" fillId="0" borderId="11" xfId="3" applyFont="1" applyBorder="1" applyAlignment="1">
      <alignment horizontal="left" vertical="center"/>
    </xf>
    <xf numFmtId="0" fontId="49" fillId="4" borderId="2" xfId="3" applyFont="1" applyFill="1" applyBorder="1" applyAlignment="1">
      <alignment vertical="center"/>
    </xf>
    <xf numFmtId="0" fontId="36" fillId="0" borderId="0" xfId="3" applyFont="1" applyAlignment="1">
      <alignment horizontal="left" vertical="center" indent="1"/>
    </xf>
    <xf numFmtId="0" fontId="49" fillId="4" borderId="35" xfId="3" applyFont="1" applyFill="1" applyBorder="1" applyAlignment="1">
      <alignment vertical="center"/>
    </xf>
    <xf numFmtId="0" fontId="36" fillId="0" borderId="2" xfId="3" applyFont="1" applyBorder="1" applyAlignment="1">
      <alignment horizontal="left" vertical="center" indent="1"/>
    </xf>
    <xf numFmtId="0" fontId="49" fillId="4" borderId="0" xfId="3" applyFont="1" applyFill="1" applyAlignment="1">
      <alignment vertical="center"/>
    </xf>
    <xf numFmtId="0" fontId="36" fillId="0" borderId="4" xfId="3" applyFont="1" applyBorder="1" applyAlignment="1" applyProtection="1">
      <alignment horizontal="left" vertical="center" indent="4"/>
      <protection locked="0"/>
    </xf>
    <xf numFmtId="0" fontId="36" fillId="0" borderId="4" xfId="3" applyFont="1" applyBorder="1" applyAlignment="1" applyProtection="1">
      <alignment horizontal="left" vertical="center" indent="6"/>
      <protection locked="0"/>
    </xf>
    <xf numFmtId="0" fontId="45" fillId="0" borderId="38" xfId="3" applyFont="1" applyBorder="1" applyAlignment="1">
      <alignment horizontal="left" vertical="center"/>
    </xf>
    <xf numFmtId="0" fontId="45" fillId="4" borderId="20" xfId="3" applyFont="1" applyFill="1" applyBorder="1" applyAlignment="1">
      <alignment horizontal="left" vertical="center"/>
    </xf>
    <xf numFmtId="0" fontId="50" fillId="0" borderId="1" xfId="2" applyFont="1" applyFill="1" applyBorder="1" applyAlignment="1" applyProtection="1">
      <alignment horizontal="left" vertical="center" indent="2"/>
      <protection locked="0"/>
    </xf>
    <xf numFmtId="0" fontId="36" fillId="0" borderId="0" xfId="3" applyFont="1" applyAlignment="1" applyProtection="1">
      <alignment horizontal="left" vertical="center" indent="4"/>
      <protection locked="0"/>
    </xf>
    <xf numFmtId="10" fontId="36" fillId="0" borderId="5" xfId="3" applyNumberFormat="1" applyFont="1" applyBorder="1" applyAlignment="1">
      <alignment horizontal="left" vertical="center"/>
    </xf>
    <xf numFmtId="0" fontId="45" fillId="0" borderId="6" xfId="3" applyFont="1" applyBorder="1" applyAlignment="1">
      <alignment horizontal="left" vertical="center"/>
    </xf>
    <xf numFmtId="0" fontId="37" fillId="0" borderId="22" xfId="3" applyFont="1" applyBorder="1" applyAlignment="1" applyProtection="1">
      <alignment vertical="center"/>
      <protection locked="0"/>
    </xf>
    <xf numFmtId="0" fontId="43" fillId="0" borderId="16" xfId="3" applyFont="1" applyBorder="1" applyAlignment="1">
      <alignment horizontal="left" vertical="center"/>
    </xf>
    <xf numFmtId="0" fontId="51" fillId="0" borderId="16" xfId="3" applyFont="1" applyBorder="1" applyAlignment="1">
      <alignment vertical="center"/>
    </xf>
    <xf numFmtId="0" fontId="36" fillId="0" borderId="9" xfId="3" applyFont="1" applyBorder="1" applyAlignment="1" applyProtection="1">
      <alignment vertical="center"/>
      <protection locked="0"/>
    </xf>
    <xf numFmtId="0" fontId="36" fillId="7" borderId="5" xfId="3" applyFont="1" applyFill="1" applyBorder="1" applyAlignment="1">
      <alignment vertical="center"/>
    </xf>
    <xf numFmtId="0" fontId="36" fillId="7" borderId="0" xfId="3" applyFont="1" applyFill="1" applyAlignment="1">
      <alignment vertical="center"/>
    </xf>
    <xf numFmtId="168" fontId="36" fillId="7" borderId="0" xfId="3" applyNumberFormat="1" applyFont="1" applyFill="1" applyAlignment="1">
      <alignment vertical="center"/>
    </xf>
    <xf numFmtId="0" fontId="36" fillId="7" borderId="35" xfId="3" applyFont="1" applyFill="1" applyBorder="1" applyAlignment="1">
      <alignment vertical="center" wrapText="1"/>
    </xf>
    <xf numFmtId="0" fontId="36" fillId="7" borderId="1" xfId="3" applyFont="1" applyFill="1" applyBorder="1" applyAlignment="1">
      <alignment vertical="center"/>
    </xf>
    <xf numFmtId="0" fontId="18" fillId="6" borderId="0" xfId="3" applyFont="1" applyFill="1" applyAlignment="1">
      <alignment vertical="center"/>
    </xf>
    <xf numFmtId="0" fontId="37" fillId="0" borderId="2" xfId="3" applyFont="1" applyBorder="1" applyAlignment="1" applyProtection="1">
      <alignment vertical="center"/>
      <protection locked="0"/>
    </xf>
    <xf numFmtId="0" fontId="43" fillId="0" borderId="2" xfId="3" applyFont="1" applyBorder="1" applyAlignment="1">
      <alignment horizontal="left" vertical="center"/>
    </xf>
    <xf numFmtId="0" fontId="36" fillId="0" borderId="9" xfId="3" applyFont="1" applyBorder="1" applyAlignment="1" applyProtection="1">
      <alignment horizontal="left" vertical="center" indent="4"/>
      <protection locked="0"/>
    </xf>
    <xf numFmtId="0" fontId="36" fillId="7" borderId="2" xfId="3" applyFont="1" applyFill="1" applyBorder="1" applyAlignment="1">
      <alignment vertical="center"/>
    </xf>
    <xf numFmtId="0" fontId="45" fillId="4" borderId="2" xfId="3" applyFont="1" applyFill="1" applyBorder="1" applyAlignment="1">
      <alignment horizontal="left" vertical="center"/>
    </xf>
    <xf numFmtId="0" fontId="55" fillId="0" borderId="0" xfId="2" applyFont="1" applyFill="1"/>
    <xf numFmtId="0" fontId="26" fillId="0" borderId="0" xfId="3" applyFont="1" applyAlignment="1">
      <alignment horizontal="left" vertical="center"/>
    </xf>
    <xf numFmtId="0" fontId="30" fillId="0" borderId="23" xfId="2" applyFont="1" applyFill="1" applyBorder="1" applyAlignment="1">
      <alignment horizontal="left" vertical="center" wrapText="1"/>
    </xf>
    <xf numFmtId="0" fontId="36" fillId="0" borderId="23" xfId="3" applyFont="1" applyBorder="1" applyAlignment="1">
      <alignment vertical="center" wrapText="1"/>
    </xf>
    <xf numFmtId="0" fontId="36" fillId="0" borderId="24" xfId="3" applyFont="1" applyBorder="1" applyAlignment="1">
      <alignment horizontal="left" vertical="center" indent="1"/>
    </xf>
    <xf numFmtId="0" fontId="36" fillId="0" borderId="24" xfId="3" applyFont="1" applyBorder="1" applyAlignment="1">
      <alignment vertical="center" wrapText="1"/>
    </xf>
    <xf numFmtId="0" fontId="36" fillId="0" borderId="24" xfId="3" applyFont="1" applyBorder="1" applyAlignment="1">
      <alignment horizontal="left" vertical="center" indent="3"/>
    </xf>
    <xf numFmtId="0" fontId="36" fillId="0" borderId="25" xfId="3" applyFont="1" applyBorder="1" applyAlignment="1">
      <alignment horizontal="left" vertical="center" indent="3"/>
    </xf>
    <xf numFmtId="0" fontId="36" fillId="0" borderId="0" xfId="3" applyFont="1" applyAlignment="1">
      <alignment horizontal="left" vertical="center" indent="5"/>
    </xf>
    <xf numFmtId="0" fontId="36" fillId="0" borderId="30" xfId="3" applyFont="1" applyBorder="1" applyAlignment="1">
      <alignment horizontal="left" vertical="center" indent="5"/>
    </xf>
    <xf numFmtId="0" fontId="36" fillId="0" borderId="30" xfId="3" applyFont="1" applyBorder="1" applyAlignment="1">
      <alignment horizontal="left" vertical="center" indent="1"/>
    </xf>
    <xf numFmtId="0" fontId="36" fillId="0" borderId="37" xfId="3" applyFont="1" applyBorder="1" applyAlignment="1">
      <alignment horizontal="left" vertical="center"/>
    </xf>
    <xf numFmtId="0" fontId="39" fillId="0" borderId="23" xfId="3" applyFont="1" applyBorder="1" applyAlignment="1">
      <alignment vertical="center"/>
    </xf>
    <xf numFmtId="0" fontId="36" fillId="0" borderId="25" xfId="3" applyFont="1" applyBorder="1" applyAlignment="1">
      <alignment horizontal="left" vertical="center" indent="1"/>
    </xf>
    <xf numFmtId="0" fontId="36" fillId="0" borderId="24" xfId="3" applyFont="1" applyBorder="1" applyAlignment="1">
      <alignment horizontal="left" vertical="center" wrapText="1" indent="1"/>
    </xf>
    <xf numFmtId="0" fontId="36" fillId="0" borderId="24" xfId="3" applyFont="1" applyBorder="1" applyAlignment="1">
      <alignment horizontal="left" vertical="center" wrapText="1" indent="3"/>
    </xf>
    <xf numFmtId="0" fontId="36" fillId="0" borderId="25" xfId="3" applyFont="1" applyBorder="1" applyAlignment="1">
      <alignment horizontal="left" vertical="center" wrapText="1" indent="3"/>
    </xf>
    <xf numFmtId="0" fontId="36" fillId="0" borderId="25" xfId="3" applyFont="1" applyBorder="1" applyAlignment="1">
      <alignment horizontal="left" vertical="center" wrapText="1" indent="1"/>
    </xf>
    <xf numFmtId="0" fontId="26" fillId="0" borderId="23" xfId="3" applyFont="1" applyBorder="1" applyAlignment="1">
      <alignment vertical="center"/>
    </xf>
    <xf numFmtId="0" fontId="38" fillId="0" borderId="24" xfId="2" applyFont="1" applyFill="1" applyBorder="1" applyAlignment="1">
      <alignment horizontal="left" vertical="center" wrapText="1" indent="1"/>
    </xf>
    <xf numFmtId="0" fontId="38" fillId="0" borderId="25" xfId="2" applyFont="1" applyFill="1" applyBorder="1" applyAlignment="1">
      <alignment horizontal="left" vertical="center" wrapText="1" indent="1"/>
    </xf>
    <xf numFmtId="0" fontId="36" fillId="0" borderId="25" xfId="3" applyFont="1" applyBorder="1" applyAlignment="1">
      <alignment vertical="center" wrapText="1"/>
    </xf>
    <xf numFmtId="0" fontId="38" fillId="0" borderId="24" xfId="2" applyFont="1" applyFill="1" applyBorder="1" applyAlignment="1">
      <alignment horizontal="left" vertical="center" wrapText="1" indent="3"/>
    </xf>
    <xf numFmtId="0" fontId="38" fillId="0" borderId="25" xfId="2" applyFont="1" applyFill="1" applyBorder="1" applyAlignment="1">
      <alignment horizontal="left" vertical="center" wrapText="1" indent="3"/>
    </xf>
    <xf numFmtId="0" fontId="36" fillId="5" borderId="23" xfId="3" applyFont="1" applyFill="1" applyBorder="1" applyAlignment="1">
      <alignment vertical="center" wrapText="1"/>
    </xf>
    <xf numFmtId="0" fontId="26" fillId="5" borderId="23" xfId="3" applyFont="1" applyFill="1" applyBorder="1" applyAlignment="1">
      <alignment vertical="center"/>
    </xf>
    <xf numFmtId="0" fontId="36" fillId="0" borderId="0" xfId="3" applyFont="1" applyAlignment="1">
      <alignment vertical="center" wrapText="1"/>
    </xf>
    <xf numFmtId="0" fontId="26" fillId="0" borderId="2" xfId="3" applyFont="1" applyBorder="1" applyAlignment="1">
      <alignment vertical="center"/>
    </xf>
    <xf numFmtId="0" fontId="36" fillId="0" borderId="2" xfId="3" applyFont="1" applyBorder="1" applyAlignment="1">
      <alignment vertical="center" wrapText="1"/>
    </xf>
    <xf numFmtId="0" fontId="36" fillId="7" borderId="24" xfId="3" applyFont="1" applyFill="1" applyBorder="1" applyAlignment="1">
      <alignment vertical="center" wrapText="1"/>
    </xf>
    <xf numFmtId="0" fontId="36" fillId="7" borderId="25" xfId="3" applyFont="1" applyFill="1" applyBorder="1" applyAlignment="1">
      <alignment vertical="center" wrapText="1"/>
    </xf>
    <xf numFmtId="0" fontId="38" fillId="7" borderId="25" xfId="4" applyFont="1" applyFill="1" applyBorder="1" applyAlignment="1">
      <alignment vertical="center"/>
    </xf>
    <xf numFmtId="0" fontId="36" fillId="7" borderId="24" xfId="3" applyFont="1" applyFill="1" applyBorder="1" applyAlignment="1">
      <alignment horizontal="left" vertical="center" wrapText="1" indent="3"/>
    </xf>
    <xf numFmtId="0" fontId="26" fillId="7" borderId="25" xfId="3" applyFont="1" applyFill="1" applyBorder="1" applyAlignment="1">
      <alignment vertical="center"/>
    </xf>
    <xf numFmtId="0" fontId="26" fillId="7" borderId="24" xfId="3" applyFont="1" applyFill="1" applyBorder="1" applyAlignment="1">
      <alignment vertical="center"/>
    </xf>
    <xf numFmtId="0" fontId="57" fillId="0" borderId="0" xfId="3" applyFont="1" applyAlignment="1">
      <alignment horizontal="left" vertical="center"/>
    </xf>
    <xf numFmtId="0" fontId="58" fillId="0" borderId="0" xfId="3" applyFont="1" applyAlignment="1">
      <alignment vertical="center"/>
    </xf>
    <xf numFmtId="0" fontId="45" fillId="0" borderId="0" xfId="3" applyFont="1" applyAlignment="1">
      <alignment vertical="center"/>
    </xf>
    <xf numFmtId="169" fontId="45" fillId="0" borderId="0" xfId="1" applyNumberFormat="1" applyFont="1" applyFill="1" applyAlignment="1">
      <alignment horizontal="left" vertical="center"/>
    </xf>
    <xf numFmtId="0" fontId="45" fillId="6" borderId="20" xfId="3" applyFont="1" applyFill="1" applyBorder="1" applyAlignment="1">
      <alignment vertical="center"/>
    </xf>
    <xf numFmtId="0" fontId="28" fillId="6" borderId="0" xfId="0" applyFont="1" applyFill="1" applyAlignment="1">
      <alignment vertical="center"/>
    </xf>
    <xf numFmtId="0" fontId="45" fillId="0" borderId="0" xfId="0" applyFont="1"/>
    <xf numFmtId="0" fontId="57" fillId="0" borderId="32" xfId="0" applyFont="1" applyBorder="1"/>
    <xf numFmtId="0" fontId="57" fillId="0" borderId="16" xfId="0" applyFont="1" applyBorder="1"/>
    <xf numFmtId="167" fontId="57" fillId="0" borderId="33" xfId="1" applyFont="1" applyBorder="1"/>
    <xf numFmtId="0" fontId="61" fillId="0" borderId="0" xfId="5" applyFont="1"/>
    <xf numFmtId="0" fontId="57" fillId="3" borderId="2" xfId="0" applyFont="1" applyFill="1" applyBorder="1" applyAlignment="1">
      <alignment vertical="center"/>
    </xf>
    <xf numFmtId="0" fontId="61" fillId="0" borderId="0" xfId="5" applyNumberFormat="1" applyFont="1"/>
    <xf numFmtId="0" fontId="45" fillId="6" borderId="0" xfId="3" applyFont="1" applyFill="1" applyAlignment="1">
      <alignment horizontal="left" vertical="center" indent="1"/>
    </xf>
    <xf numFmtId="0" fontId="45" fillId="6" borderId="0" xfId="3" applyFont="1" applyFill="1" applyAlignment="1">
      <alignment horizontal="left" vertical="center"/>
    </xf>
    <xf numFmtId="167" fontId="45" fillId="6" borderId="0" xfId="1" applyFont="1" applyFill="1" applyBorder="1" applyAlignment="1">
      <alignment horizontal="left" vertical="center"/>
    </xf>
    <xf numFmtId="0" fontId="46" fillId="0" borderId="0" xfId="3" applyFont="1" applyAlignment="1">
      <alignment horizontal="left" vertical="center"/>
    </xf>
    <xf numFmtId="0" fontId="57" fillId="6" borderId="0" xfId="0" applyFont="1" applyFill="1" applyAlignment="1">
      <alignment vertical="center"/>
    </xf>
    <xf numFmtId="0" fontId="63" fillId="0" borderId="0" xfId="3" applyFont="1" applyAlignment="1">
      <alignment horizontal="left" vertical="center"/>
    </xf>
    <xf numFmtId="0" fontId="63" fillId="0" borderId="0" xfId="3" applyFont="1" applyAlignment="1">
      <alignment vertical="center"/>
    </xf>
    <xf numFmtId="0" fontId="63" fillId="0" borderId="0" xfId="3" quotePrefix="1" applyFont="1" applyAlignment="1">
      <alignment horizontal="left" vertical="center"/>
    </xf>
    <xf numFmtId="0" fontId="7" fillId="0" borderId="14" xfId="0" applyFont="1" applyBorder="1"/>
    <xf numFmtId="0" fontId="7" fillId="0" borderId="15" xfId="0" applyFont="1" applyBorder="1"/>
    <xf numFmtId="0" fontId="38" fillId="0" borderId="25" xfId="2" applyFont="1" applyFill="1" applyBorder="1" applyAlignment="1">
      <alignment horizontal="left" vertical="center" wrapText="1" indent="2"/>
    </xf>
    <xf numFmtId="0" fontId="38" fillId="0" borderId="23" xfId="2" applyFont="1" applyFill="1" applyBorder="1" applyAlignment="1">
      <alignment horizontal="left" vertical="center" wrapText="1" indent="2"/>
    </xf>
    <xf numFmtId="0" fontId="36" fillId="7" borderId="25" xfId="3" applyFont="1" applyFill="1" applyBorder="1" applyAlignment="1">
      <alignment horizontal="left" vertical="center" wrapText="1" indent="3"/>
    </xf>
    <xf numFmtId="0" fontId="30" fillId="0" borderId="9" xfId="2" applyFont="1" applyFill="1" applyBorder="1" applyAlignment="1" applyProtection="1">
      <alignment horizontal="left" vertical="center" wrapText="1"/>
      <protection locked="0"/>
    </xf>
    <xf numFmtId="0" fontId="36" fillId="0" borderId="2" xfId="3" applyFont="1" applyBorder="1" applyAlignment="1">
      <alignment vertical="center"/>
    </xf>
    <xf numFmtId="0" fontId="36" fillId="0" borderId="2" xfId="3" applyFont="1" applyBorder="1" applyAlignment="1" applyProtection="1">
      <alignment horizontal="left" vertical="center" indent="4"/>
      <protection locked="0"/>
    </xf>
    <xf numFmtId="0" fontId="30" fillId="0" borderId="36" xfId="2" applyFont="1" applyFill="1" applyBorder="1" applyAlignment="1" applyProtection="1">
      <alignment vertical="center"/>
      <protection locked="0"/>
    </xf>
    <xf numFmtId="0" fontId="18" fillId="0" borderId="0" xfId="3" applyFont="1" applyAlignment="1" applyProtection="1">
      <alignment vertical="center"/>
      <protection locked="0"/>
    </xf>
    <xf numFmtId="0" fontId="69" fillId="0" borderId="2" xfId="3" applyFont="1" applyBorder="1" applyAlignment="1" applyProtection="1">
      <alignment horizontal="left" vertical="center"/>
      <protection locked="0"/>
    </xf>
    <xf numFmtId="0" fontId="70" fillId="0" borderId="2" xfId="3" applyFont="1" applyBorder="1" applyAlignment="1">
      <alignment horizontal="left" vertical="center"/>
    </xf>
    <xf numFmtId="0" fontId="69" fillId="0" borderId="2" xfId="3" applyFont="1" applyBorder="1" applyAlignment="1">
      <alignment horizontal="left" vertical="center"/>
    </xf>
    <xf numFmtId="0" fontId="71" fillId="0" borderId="2" xfId="3" applyFont="1" applyBorder="1" applyAlignment="1">
      <alignment horizontal="left" vertical="center"/>
    </xf>
    <xf numFmtId="0" fontId="70" fillId="0" borderId="0" xfId="3" applyFont="1" applyAlignment="1">
      <alignment horizontal="left" vertical="center"/>
    </xf>
    <xf numFmtId="0" fontId="69" fillId="0" borderId="0" xfId="3" applyFont="1" applyAlignment="1">
      <alignment horizontal="left" vertical="center"/>
    </xf>
    <xf numFmtId="0" fontId="71" fillId="0" borderId="0" xfId="3" applyFont="1" applyAlignment="1">
      <alignment horizontal="left" vertical="center"/>
    </xf>
    <xf numFmtId="0" fontId="36" fillId="0" borderId="0" xfId="3" applyFont="1" applyAlignment="1">
      <alignment horizontal="left" vertical="center" wrapText="1" indent="3"/>
    </xf>
    <xf numFmtId="0" fontId="4" fillId="0" borderId="0" xfId="3" applyFont="1" applyAlignment="1">
      <alignment horizontal="left" vertical="center"/>
    </xf>
    <xf numFmtId="0" fontId="72" fillId="0" borderId="24" xfId="2" applyFont="1" applyFill="1" applyBorder="1" applyAlignment="1">
      <alignment horizontal="left" vertical="center" wrapText="1"/>
    </xf>
    <xf numFmtId="0" fontId="32" fillId="4" borderId="34" xfId="3" applyFont="1" applyFill="1" applyBorder="1" applyAlignment="1">
      <alignment horizontal="left" vertical="center" wrapText="1"/>
    </xf>
    <xf numFmtId="0" fontId="26" fillId="0" borderId="41" xfId="3" applyFont="1" applyBorder="1" applyAlignment="1">
      <alignment vertical="center"/>
    </xf>
    <xf numFmtId="2" fontId="36" fillId="0" borderId="25" xfId="3" applyNumberFormat="1" applyFont="1" applyBorder="1" applyAlignment="1">
      <alignment vertical="center"/>
    </xf>
    <xf numFmtId="0" fontId="73" fillId="0" borderId="32" xfId="0" applyFont="1" applyBorder="1"/>
    <xf numFmtId="0" fontId="57" fillId="0" borderId="0" xfId="0" applyFont="1"/>
    <xf numFmtId="167" fontId="57" fillId="0" borderId="0" xfId="1" applyFont="1" applyBorder="1"/>
    <xf numFmtId="0" fontId="0" fillId="0" borderId="0" xfId="0" applyAlignment="1">
      <alignment horizontal="left"/>
    </xf>
    <xf numFmtId="0" fontId="4" fillId="0" borderId="23" xfId="3" applyFont="1" applyBorder="1" applyAlignment="1">
      <alignment vertical="center"/>
    </xf>
    <xf numFmtId="0" fontId="4" fillId="4" borderId="23" xfId="3" applyFont="1" applyFill="1" applyBorder="1" applyAlignment="1">
      <alignment horizontal="left" vertical="center"/>
    </xf>
    <xf numFmtId="0" fontId="4" fillId="4" borderId="24" xfId="3" applyFont="1" applyFill="1" applyBorder="1" applyAlignment="1">
      <alignment horizontal="left" vertical="center"/>
    </xf>
    <xf numFmtId="0" fontId="4" fillId="4" borderId="25" xfId="3" applyFont="1" applyFill="1" applyBorder="1" applyAlignment="1">
      <alignment horizontal="left" vertical="center"/>
    </xf>
    <xf numFmtId="0" fontId="4" fillId="0" borderId="0" xfId="0" applyFont="1"/>
    <xf numFmtId="0" fontId="9" fillId="7" borderId="24" xfId="2" applyFill="1" applyBorder="1" applyAlignment="1">
      <alignment vertical="center" wrapText="1"/>
    </xf>
    <xf numFmtId="0" fontId="4" fillId="4" borderId="24" xfId="3" applyFont="1" applyFill="1" applyBorder="1" applyAlignment="1">
      <alignment horizontal="left" vertical="center" wrapText="1"/>
    </xf>
    <xf numFmtId="0" fontId="4" fillId="4" borderId="25" xfId="3" applyFont="1" applyFill="1" applyBorder="1" applyAlignment="1">
      <alignment horizontal="left" vertical="center" wrapText="1"/>
    </xf>
    <xf numFmtId="0" fontId="9" fillId="7" borderId="25" xfId="2" applyFill="1" applyBorder="1" applyAlignment="1">
      <alignment vertical="center" wrapText="1"/>
    </xf>
    <xf numFmtId="0" fontId="9" fillId="7" borderId="30" xfId="2" applyFill="1" applyBorder="1"/>
    <xf numFmtId="3" fontId="36" fillId="7" borderId="24" xfId="3" applyNumberFormat="1" applyFont="1" applyFill="1" applyBorder="1" applyAlignment="1">
      <alignment vertical="center" wrapText="1"/>
    </xf>
    <xf numFmtId="0" fontId="75" fillId="0" borderId="0" xfId="0" applyFont="1"/>
    <xf numFmtId="170" fontId="76" fillId="0" borderId="0" xfId="7" applyNumberFormat="1" applyFont="1" applyFill="1"/>
    <xf numFmtId="166" fontId="77" fillId="0" borderId="0" xfId="8" applyFont="1" applyFill="1" applyBorder="1" applyAlignment="1">
      <alignment horizontal="left" vertical="center"/>
    </xf>
    <xf numFmtId="167" fontId="4" fillId="0" borderId="0" xfId="1" applyFont="1" applyFill="1" applyAlignment="1">
      <alignment horizontal="left" vertical="center"/>
    </xf>
    <xf numFmtId="0" fontId="45" fillId="8" borderId="20" xfId="3" applyFont="1" applyFill="1" applyBorder="1" applyAlignment="1">
      <alignment vertical="center"/>
    </xf>
    <xf numFmtId="0" fontId="37" fillId="0" borderId="0" xfId="3" applyFont="1" applyAlignment="1">
      <alignment horizontal="left" vertical="center" wrapText="1"/>
    </xf>
    <xf numFmtId="0" fontId="30" fillId="6" borderId="42" xfId="2" applyFont="1" applyFill="1" applyBorder="1" applyAlignment="1">
      <alignment horizontal="center" vertical="center"/>
    </xf>
    <xf numFmtId="0" fontId="30" fillId="6" borderId="21" xfId="2" applyFont="1" applyFill="1" applyBorder="1" applyAlignment="1">
      <alignment horizontal="center" vertical="center"/>
    </xf>
    <xf numFmtId="0" fontId="30" fillId="6" borderId="40" xfId="2" applyFont="1" applyFill="1" applyBorder="1" applyAlignment="1">
      <alignment horizontal="center" vertical="center"/>
    </xf>
    <xf numFmtId="0" fontId="30" fillId="6" borderId="0" xfId="2" applyFont="1" applyFill="1" applyBorder="1" applyAlignment="1">
      <alignment horizontal="center" vertical="center"/>
    </xf>
    <xf numFmtId="0" fontId="36" fillId="0" borderId="2" xfId="3" applyFont="1" applyBorder="1" applyAlignment="1" applyProtection="1">
      <alignment vertical="center"/>
      <protection locked="0"/>
    </xf>
    <xf numFmtId="0" fontId="4" fillId="0" borderId="0" xfId="3" applyFont="1" applyAlignment="1">
      <alignment horizontal="center" vertical="center"/>
    </xf>
    <xf numFmtId="167" fontId="45" fillId="0" borderId="0" xfId="1" applyFont="1" applyFill="1" applyAlignment="1">
      <alignment horizontal="center" vertical="center"/>
    </xf>
    <xf numFmtId="0" fontId="9" fillId="8" borderId="29" xfId="2" applyNumberFormat="1" applyFill="1" applyBorder="1" applyAlignment="1">
      <alignment horizontal="center" vertical="center"/>
    </xf>
    <xf numFmtId="0" fontId="45" fillId="0" borderId="0" xfId="3" applyFont="1" applyAlignment="1">
      <alignment horizontal="center" vertical="center"/>
    </xf>
    <xf numFmtId="0" fontId="4" fillId="0" borderId="0" xfId="0" applyFont="1" applyAlignment="1">
      <alignment horizontal="center"/>
    </xf>
    <xf numFmtId="0" fontId="36" fillId="0" borderId="10" xfId="3" applyFont="1" applyBorder="1" applyAlignment="1">
      <alignment horizontal="center" vertical="center"/>
    </xf>
    <xf numFmtId="0" fontId="26" fillId="0" borderId="0" xfId="3" applyFont="1" applyAlignment="1">
      <alignment horizontal="center" vertical="center"/>
    </xf>
    <xf numFmtId="0" fontId="4" fillId="0" borderId="0" xfId="3" applyFont="1" applyAlignment="1">
      <alignment horizontal="right" vertical="center"/>
    </xf>
    <xf numFmtId="0" fontId="78" fillId="0" borderId="0" xfId="0" applyFont="1"/>
    <xf numFmtId="167" fontId="4" fillId="0" borderId="0" xfId="0" applyNumberFormat="1" applyFont="1"/>
    <xf numFmtId="43" fontId="4" fillId="0" borderId="0" xfId="0" applyNumberFormat="1" applyFont="1"/>
    <xf numFmtId="167" fontId="36" fillId="7" borderId="0" xfId="1" applyFont="1" applyFill="1" applyBorder="1" applyAlignment="1">
      <alignment vertical="center"/>
    </xf>
    <xf numFmtId="168" fontId="36" fillId="7" borderId="5" xfId="3" applyNumberFormat="1" applyFont="1" applyFill="1" applyBorder="1" applyAlignment="1">
      <alignment vertical="center"/>
    </xf>
    <xf numFmtId="0" fontId="9" fillId="7" borderId="2" xfId="2" applyFill="1" applyBorder="1" applyAlignment="1">
      <alignment vertical="center" wrapText="1"/>
    </xf>
    <xf numFmtId="10" fontId="51" fillId="7" borderId="2" xfId="3" applyNumberFormat="1" applyFont="1" applyFill="1" applyBorder="1" applyAlignment="1">
      <alignment vertical="center"/>
    </xf>
    <xf numFmtId="0" fontId="9" fillId="7" borderId="20" xfId="2" applyFill="1" applyBorder="1" applyAlignment="1">
      <alignment vertical="center"/>
    </xf>
    <xf numFmtId="0" fontId="26" fillId="5" borderId="0" xfId="3" applyFont="1" applyFill="1" applyAlignment="1">
      <alignment horizontal="left" vertical="center"/>
    </xf>
    <xf numFmtId="3" fontId="36" fillId="7" borderId="25" xfId="3" applyNumberFormat="1" applyFont="1" applyFill="1" applyBorder="1" applyAlignment="1">
      <alignment vertical="center" wrapText="1"/>
    </xf>
    <xf numFmtId="4" fontId="80" fillId="7" borderId="25" xfId="0" applyNumberFormat="1" applyFont="1" applyFill="1" applyBorder="1"/>
    <xf numFmtId="4" fontId="80" fillId="7" borderId="24" xfId="0" applyNumberFormat="1" applyFont="1" applyFill="1" applyBorder="1" applyAlignment="1">
      <alignment vertical="center"/>
    </xf>
    <xf numFmtId="4" fontId="45" fillId="7" borderId="24" xfId="0" applyNumberFormat="1" applyFont="1" applyFill="1" applyBorder="1" applyAlignment="1">
      <alignment vertical="center"/>
    </xf>
    <xf numFmtId="3" fontId="38" fillId="7" borderId="24" xfId="0" applyNumberFormat="1" applyFont="1" applyFill="1" applyBorder="1"/>
    <xf numFmtId="0" fontId="38" fillId="7" borderId="24" xfId="3" applyFont="1" applyFill="1" applyBorder="1" applyAlignment="1">
      <alignment vertical="center" wrapText="1"/>
    </xf>
    <xf numFmtId="0" fontId="39" fillId="7" borderId="24" xfId="3" applyFont="1" applyFill="1" applyBorder="1" applyAlignment="1">
      <alignment horizontal="left" vertical="center"/>
    </xf>
    <xf numFmtId="0" fontId="4" fillId="7" borderId="0" xfId="3" applyFont="1" applyFill="1" applyAlignment="1">
      <alignment horizontal="right" vertical="center"/>
    </xf>
    <xf numFmtId="0" fontId="4" fillId="6" borderId="0" xfId="3" applyFont="1" applyFill="1" applyAlignment="1">
      <alignment horizontal="left" vertical="center"/>
    </xf>
    <xf numFmtId="0" fontId="4" fillId="6" borderId="0" xfId="3" applyFont="1" applyFill="1" applyAlignment="1">
      <alignment vertical="center"/>
    </xf>
    <xf numFmtId="0" fontId="4" fillId="5" borderId="0" xfId="3" applyFont="1" applyFill="1" applyAlignment="1">
      <alignment horizontal="left" vertical="center"/>
    </xf>
    <xf numFmtId="0" fontId="4" fillId="0" borderId="2" xfId="3" applyFont="1" applyBorder="1" applyAlignment="1">
      <alignment horizontal="left" vertical="center"/>
    </xf>
    <xf numFmtId="0" fontId="4" fillId="2" borderId="16" xfId="3" applyFont="1" applyFill="1" applyBorder="1" applyAlignment="1">
      <alignment horizontal="left" vertical="center"/>
    </xf>
    <xf numFmtId="0" fontId="4" fillId="0" borderId="22" xfId="3" applyFont="1" applyBorder="1" applyAlignment="1">
      <alignment horizontal="left" vertical="center"/>
    </xf>
    <xf numFmtId="0" fontId="4" fillId="0" borderId="16" xfId="3" applyFont="1" applyBorder="1" applyAlignment="1">
      <alignment horizontal="left" vertical="center"/>
    </xf>
    <xf numFmtId="0" fontId="4" fillId="0" borderId="31" xfId="3" applyFont="1" applyBorder="1" applyAlignment="1">
      <alignment horizontal="left" vertical="center"/>
    </xf>
    <xf numFmtId="0" fontId="4" fillId="0" borderId="24" xfId="3" applyFont="1" applyBorder="1" applyAlignment="1">
      <alignment horizontal="left" vertical="center"/>
    </xf>
    <xf numFmtId="0" fontId="4" fillId="0" borderId="37" xfId="3" applyFont="1" applyBorder="1" applyAlignment="1">
      <alignment horizontal="left" vertical="center"/>
    </xf>
    <xf numFmtId="0" fontId="4" fillId="0" borderId="24" xfId="3" applyFont="1" applyBorder="1" applyAlignment="1">
      <alignment vertical="center"/>
    </xf>
    <xf numFmtId="0" fontId="4" fillId="0" borderId="1" xfId="3" applyFont="1" applyBorder="1" applyAlignment="1">
      <alignment horizontal="left" vertical="center"/>
    </xf>
    <xf numFmtId="0" fontId="4" fillId="0" borderId="20" xfId="3" applyFont="1" applyBorder="1" applyAlignment="1">
      <alignment horizontal="left" vertical="center"/>
    </xf>
    <xf numFmtId="167" fontId="4" fillId="0" borderId="0" xfId="1" applyFont="1"/>
    <xf numFmtId="171" fontId="15" fillId="0" borderId="0" xfId="6" applyNumberFormat="1" applyFont="1" applyAlignment="1">
      <alignment horizontal="left" vertical="center"/>
    </xf>
    <xf numFmtId="172" fontId="15" fillId="0" borderId="0" xfId="3" applyNumberFormat="1" applyFont="1" applyAlignment="1">
      <alignment horizontal="left" vertical="center"/>
    </xf>
    <xf numFmtId="173" fontId="0" fillId="0" borderId="0" xfId="0" applyNumberFormat="1"/>
    <xf numFmtId="167" fontId="45" fillId="0" borderId="0" xfId="1" applyFont="1" applyFill="1"/>
    <xf numFmtId="2" fontId="0" fillId="0" borderId="0" xfId="0" applyNumberFormat="1"/>
    <xf numFmtId="2" fontId="4" fillId="0" borderId="0" xfId="3" applyNumberFormat="1" applyFont="1" applyAlignment="1">
      <alignment horizontal="left" vertical="center"/>
    </xf>
    <xf numFmtId="0" fontId="81" fillId="0" borderId="0" xfId="3" applyFont="1" applyAlignment="1">
      <alignment horizontal="left" vertical="center"/>
    </xf>
    <xf numFmtId="4" fontId="0" fillId="0" borderId="0" xfId="0" applyNumberFormat="1"/>
    <xf numFmtId="4" fontId="82" fillId="0" borderId="0" xfId="0" applyNumberFormat="1" applyFont="1"/>
    <xf numFmtId="3" fontId="38" fillId="7" borderId="24" xfId="3" applyNumberFormat="1" applyFont="1" applyFill="1" applyBorder="1" applyAlignment="1">
      <alignment vertical="center" wrapText="1"/>
    </xf>
    <xf numFmtId="3" fontId="38" fillId="7" borderId="24" xfId="3" applyNumberFormat="1" applyFont="1" applyFill="1" applyBorder="1" applyAlignment="1">
      <alignment horizontal="right" vertical="center"/>
    </xf>
    <xf numFmtId="165" fontId="4" fillId="4" borderId="24" xfId="11" applyFont="1" applyFill="1" applyBorder="1" applyAlignment="1">
      <alignment horizontal="left" vertical="center"/>
    </xf>
    <xf numFmtId="3" fontId="45" fillId="7" borderId="25" xfId="3" applyNumberFormat="1" applyFont="1" applyFill="1" applyBorder="1" applyAlignment="1">
      <alignment vertical="center" wrapText="1"/>
    </xf>
    <xf numFmtId="0" fontId="45" fillId="7" borderId="24" xfId="3" applyFont="1" applyFill="1" applyBorder="1" applyAlignment="1">
      <alignment vertical="center" wrapText="1"/>
    </xf>
    <xf numFmtId="3" fontId="6" fillId="7" borderId="25" xfId="0" applyNumberFormat="1" applyFont="1" applyFill="1" applyBorder="1"/>
    <xf numFmtId="0" fontId="4" fillId="0" borderId="0" xfId="0" applyFont="1" applyAlignment="1">
      <alignment horizontal="left"/>
    </xf>
    <xf numFmtId="167" fontId="45" fillId="0" borderId="0" xfId="1" applyFont="1" applyFill="1" applyAlignment="1">
      <alignment horizontal="right" vertical="center"/>
    </xf>
    <xf numFmtId="0" fontId="45" fillId="0" borderId="5" xfId="3" applyFont="1" applyBorder="1" applyAlignment="1">
      <alignment horizontal="center" vertical="center"/>
    </xf>
    <xf numFmtId="0" fontId="26" fillId="10" borderId="0" xfId="0" applyFont="1" applyFill="1"/>
    <xf numFmtId="4" fontId="4" fillId="0" borderId="0" xfId="3" applyNumberFormat="1" applyFont="1" applyAlignment="1">
      <alignment horizontal="left" vertical="center"/>
    </xf>
    <xf numFmtId="0" fontId="36" fillId="11" borderId="25" xfId="3" applyFont="1" applyFill="1" applyBorder="1" applyAlignment="1">
      <alignment vertical="center" wrapText="1"/>
    </xf>
    <xf numFmtId="0" fontId="4" fillId="11" borderId="0" xfId="0" applyFont="1" applyFill="1" applyAlignment="1">
      <alignment horizontal="left"/>
    </xf>
    <xf numFmtId="0" fontId="4" fillId="11" borderId="0" xfId="0" applyFont="1" applyFill="1" applyAlignment="1">
      <alignment horizontal="center"/>
    </xf>
    <xf numFmtId="0" fontId="45" fillId="11" borderId="0" xfId="3" applyFont="1" applyFill="1" applyAlignment="1">
      <alignment horizontal="left" vertical="center"/>
    </xf>
    <xf numFmtId="0" fontId="4" fillId="11" borderId="0" xfId="0" applyFont="1" applyFill="1"/>
    <xf numFmtId="167" fontId="45" fillId="11" borderId="0" xfId="1" applyFont="1" applyFill="1" applyAlignment="1">
      <alignment horizontal="right" vertical="center"/>
    </xf>
    <xf numFmtId="167" fontId="4" fillId="11" borderId="0" xfId="1" applyFont="1" applyFill="1" applyAlignment="1">
      <alignment horizontal="left" vertical="center"/>
    </xf>
    <xf numFmtId="0" fontId="4" fillId="11" borderId="0" xfId="3" applyFont="1" applyFill="1" applyAlignment="1">
      <alignment horizontal="left" vertical="center"/>
    </xf>
    <xf numFmtId="173" fontId="36" fillId="7" borderId="24" xfId="3" applyNumberFormat="1" applyFont="1" applyFill="1" applyBorder="1" applyAlignment="1">
      <alignment vertical="center" wrapText="1"/>
    </xf>
    <xf numFmtId="0" fontId="9" fillId="12" borderId="24" xfId="2" applyFill="1" applyBorder="1" applyAlignment="1">
      <alignment vertical="center" wrapText="1"/>
    </xf>
    <xf numFmtId="41" fontId="76" fillId="0" borderId="0" xfId="7" applyNumberFormat="1" applyFont="1" applyFill="1"/>
    <xf numFmtId="0" fontId="83" fillId="0" borderId="0" xfId="0" applyFont="1"/>
    <xf numFmtId="0" fontId="36" fillId="10" borderId="0" xfId="0" applyFont="1" applyFill="1"/>
    <xf numFmtId="174" fontId="36" fillId="0" borderId="25" xfId="6" applyNumberFormat="1" applyFont="1" applyFill="1" applyBorder="1" applyAlignment="1">
      <alignment vertical="center" wrapText="1"/>
    </xf>
    <xf numFmtId="0" fontId="36" fillId="0" borderId="0" xfId="0" applyFont="1"/>
    <xf numFmtId="11" fontId="24" fillId="0" borderId="0" xfId="0" applyNumberFormat="1" applyFont="1"/>
    <xf numFmtId="0" fontId="39" fillId="0" borderId="0" xfId="0" applyFont="1"/>
    <xf numFmtId="173" fontId="84" fillId="0" borderId="0" xfId="0" applyNumberFormat="1" applyFont="1"/>
    <xf numFmtId="0" fontId="38" fillId="0" borderId="0" xfId="0" applyFont="1"/>
    <xf numFmtId="0" fontId="84" fillId="0" borderId="0" xfId="0" applyFont="1"/>
    <xf numFmtId="0" fontId="36" fillId="0" borderId="0" xfId="0" applyFont="1" applyAlignment="1">
      <alignment horizontal="left" vertical="center"/>
    </xf>
    <xf numFmtId="0" fontId="45" fillId="0" borderId="0" xfId="0" applyFont="1" applyAlignment="1">
      <alignment horizontal="left" vertical="center"/>
    </xf>
    <xf numFmtId="0" fontId="45" fillId="0" borderId="0" xfId="0" applyFont="1" applyAlignment="1">
      <alignment horizontal="left" vertical="center" wrapText="1"/>
    </xf>
    <xf numFmtId="169" fontId="85" fillId="0" borderId="0" xfId="1" applyNumberFormat="1" applyFont="1" applyAlignment="1">
      <alignment horizontal="left" vertical="center"/>
    </xf>
    <xf numFmtId="0" fontId="37" fillId="0" borderId="0" xfId="3" applyFont="1" applyAlignment="1">
      <alignment horizontal="left" vertical="center" wrapText="1"/>
    </xf>
    <xf numFmtId="0" fontId="52" fillId="6" borderId="0" xfId="2" applyFont="1" applyFill="1" applyBorder="1" applyAlignment="1">
      <alignment vertical="center"/>
    </xf>
    <xf numFmtId="0" fontId="30" fillId="6" borderId="3" xfId="2" applyFont="1" applyFill="1" applyBorder="1" applyAlignment="1">
      <alignment horizontal="center" vertical="center"/>
    </xf>
    <xf numFmtId="0" fontId="41" fillId="6" borderId="0" xfId="2" applyFont="1" applyFill="1" applyBorder="1" applyAlignment="1">
      <alignment vertical="center" wrapText="1"/>
    </xf>
    <xf numFmtId="0" fontId="36" fillId="6" borderId="0" xfId="3" applyFont="1" applyFill="1" applyAlignment="1">
      <alignment horizontal="left" vertical="center" wrapText="1" indent="2"/>
    </xf>
    <xf numFmtId="0" fontId="30" fillId="6" borderId="17" xfId="2" applyFont="1" applyFill="1" applyBorder="1" applyAlignment="1">
      <alignment horizontal="center" vertical="center"/>
    </xf>
    <xf numFmtId="0" fontId="30" fillId="6" borderId="18" xfId="2" applyFont="1" applyFill="1" applyBorder="1" applyAlignment="1">
      <alignment horizontal="center" vertical="center"/>
    </xf>
    <xf numFmtId="0" fontId="30" fillId="6" borderId="19" xfId="2" applyFont="1" applyFill="1" applyBorder="1" applyAlignment="1">
      <alignment horizontal="center" vertical="center"/>
    </xf>
    <xf numFmtId="0" fontId="39" fillId="6" borderId="0" xfId="2" applyFont="1" applyFill="1" applyBorder="1" applyAlignment="1">
      <alignment vertical="center"/>
    </xf>
    <xf numFmtId="0" fontId="23" fillId="0" borderId="0" xfId="0" applyFont="1" applyAlignment="1">
      <alignment vertical="center"/>
    </xf>
    <xf numFmtId="0" fontId="22" fillId="0" borderId="0" xfId="2" applyFont="1" applyFill="1" applyBorder="1" applyAlignment="1">
      <alignment horizontal="center" vertical="center"/>
    </xf>
    <xf numFmtId="0" fontId="37" fillId="0" borderId="0" xfId="3" applyFont="1" applyAlignment="1">
      <alignment horizontal="left" vertical="center"/>
    </xf>
    <xf numFmtId="0" fontId="26" fillId="6" borderId="0" xfId="3" applyFont="1" applyFill="1" applyAlignment="1">
      <alignment horizontal="left" vertical="center"/>
    </xf>
    <xf numFmtId="0" fontId="62" fillId="6" borderId="0" xfId="3" applyFont="1" applyFill="1" applyAlignment="1">
      <alignment horizontal="left" vertical="center"/>
    </xf>
    <xf numFmtId="0" fontId="38" fillId="6" borderId="0" xfId="3" applyFont="1" applyFill="1" applyAlignment="1">
      <alignment horizontal="left" vertical="center" wrapText="1" indent="3"/>
    </xf>
    <xf numFmtId="0" fontId="45" fillId="6" borderId="0" xfId="3" applyFont="1" applyFill="1" applyAlignment="1">
      <alignment horizontal="left" vertical="center" wrapText="1" indent="3"/>
    </xf>
    <xf numFmtId="0" fontId="26" fillId="0" borderId="43" xfId="3" applyFont="1" applyBorder="1" applyAlignment="1">
      <alignment vertical="center"/>
    </xf>
    <xf numFmtId="0" fontId="26" fillId="0" borderId="44" xfId="3" applyFont="1" applyBorder="1" applyAlignment="1">
      <alignment vertical="center"/>
    </xf>
    <xf numFmtId="0" fontId="37" fillId="0" borderId="39" xfId="3" applyFont="1" applyBorder="1" applyAlignment="1">
      <alignment horizontal="left" vertical="center"/>
    </xf>
    <xf numFmtId="0" fontId="41" fillId="6" borderId="0" xfId="2" applyFont="1" applyFill="1" applyAlignment="1"/>
    <xf numFmtId="0" fontId="45" fillId="6" borderId="0" xfId="3" applyFont="1" applyFill="1" applyAlignment="1">
      <alignment vertical="center" wrapText="1"/>
    </xf>
    <xf numFmtId="0" fontId="30" fillId="6" borderId="42" xfId="2" applyFont="1" applyFill="1" applyBorder="1" applyAlignment="1">
      <alignment horizontal="center" vertical="center"/>
    </xf>
    <xf numFmtId="0" fontId="30" fillId="6" borderId="21" xfId="2" applyFont="1" applyFill="1" applyBorder="1" applyAlignment="1">
      <alignment horizontal="center" vertical="center"/>
    </xf>
    <xf numFmtId="0" fontId="30" fillId="6" borderId="40" xfId="2" applyFont="1" applyFill="1" applyBorder="1" applyAlignment="1">
      <alignment horizontal="center" vertical="center"/>
    </xf>
    <xf numFmtId="0" fontId="30" fillId="6" borderId="0" xfId="2" applyFont="1" applyFill="1" applyBorder="1" applyAlignment="1">
      <alignment horizontal="center" vertical="center"/>
    </xf>
    <xf numFmtId="0" fontId="55" fillId="6" borderId="0" xfId="2" applyFont="1" applyFill="1" applyAlignment="1"/>
    <xf numFmtId="0" fontId="27" fillId="7" borderId="0" xfId="3" applyFont="1" applyFill="1" applyAlignment="1">
      <alignment vertical="center"/>
    </xf>
    <xf numFmtId="0" fontId="4" fillId="6" borderId="0" xfId="3" applyFont="1" applyFill="1" applyAlignment="1">
      <alignment horizontal="left" vertical="center" wrapText="1" indent="3"/>
    </xf>
    <xf numFmtId="0" fontId="18" fillId="6" borderId="0" xfId="3" applyFont="1" applyFill="1" applyAlignment="1">
      <alignment vertical="center"/>
    </xf>
    <xf numFmtId="0" fontId="56" fillId="6" borderId="0" xfId="3" applyFont="1" applyFill="1" applyAlignment="1">
      <alignment horizontal="left" vertical="center"/>
    </xf>
    <xf numFmtId="0" fontId="45" fillId="0" borderId="0" xfId="3" applyFont="1" applyAlignment="1">
      <alignment horizontal="left" vertical="center"/>
    </xf>
    <xf numFmtId="0" fontId="4" fillId="0" borderId="0" xfId="3" applyFont="1" applyAlignment="1">
      <alignment horizontal="left" vertical="center"/>
    </xf>
    <xf numFmtId="0" fontId="58" fillId="9" borderId="1" xfId="3" applyFont="1" applyFill="1" applyBorder="1" applyAlignment="1">
      <alignment horizontal="left" vertical="center"/>
    </xf>
    <xf numFmtId="0" fontId="58" fillId="9" borderId="27" xfId="3" applyFont="1" applyFill="1" applyBorder="1" applyAlignment="1">
      <alignment horizontal="left" vertical="center"/>
    </xf>
    <xf numFmtId="0" fontId="30" fillId="6" borderId="45" xfId="2" applyFont="1" applyFill="1" applyBorder="1" applyAlignment="1">
      <alignment horizontal="center" vertical="center"/>
    </xf>
    <xf numFmtId="0" fontId="30" fillId="6" borderId="46" xfId="2" applyFont="1" applyFill="1" applyBorder="1" applyAlignment="1">
      <alignment horizontal="center" vertical="center"/>
    </xf>
    <xf numFmtId="0" fontId="38" fillId="6" borderId="0" xfId="0" applyFont="1" applyFill="1" applyAlignment="1">
      <alignment horizontal="left" vertical="center" wrapText="1" indent="3"/>
    </xf>
    <xf numFmtId="0" fontId="38" fillId="6" borderId="0" xfId="0" applyFont="1" applyFill="1" applyAlignment="1">
      <alignment horizontal="left" vertical="center" wrapText="1"/>
    </xf>
    <xf numFmtId="0" fontId="38" fillId="6" borderId="0" xfId="0" applyFont="1" applyFill="1" applyAlignment="1">
      <alignment horizontal="left" vertical="top" wrapText="1" indent="3"/>
    </xf>
    <xf numFmtId="0" fontId="28" fillId="6" borderId="0" xfId="0" applyFont="1" applyFill="1" applyAlignment="1">
      <alignment vertical="center"/>
    </xf>
    <xf numFmtId="0" fontId="62" fillId="6" borderId="0" xfId="0" applyFont="1" applyFill="1" applyAlignment="1">
      <alignment vertical="center" wrapText="1"/>
    </xf>
    <xf numFmtId="0" fontId="45" fillId="6" borderId="0" xfId="0" applyFont="1" applyFill="1" applyAlignment="1">
      <alignment horizontal="left" vertical="center" wrapText="1" indent="3"/>
    </xf>
    <xf numFmtId="0" fontId="55" fillId="0" borderId="0" xfId="2" applyFont="1" applyFill="1" applyBorder="1" applyAlignment="1">
      <alignment horizontal="left" vertical="center" wrapText="1"/>
    </xf>
    <xf numFmtId="0" fontId="64" fillId="7" borderId="0" xfId="2" applyFont="1" applyFill="1" applyBorder="1" applyAlignment="1">
      <alignment horizontal="left" vertical="center" wrapText="1"/>
    </xf>
    <xf numFmtId="0" fontId="64" fillId="7" borderId="4" xfId="2" applyFont="1" applyFill="1" applyBorder="1" applyAlignment="1">
      <alignment horizontal="left" vertical="center" wrapText="1"/>
    </xf>
    <xf numFmtId="0" fontId="55" fillId="6" borderId="4" xfId="2" applyFont="1" applyFill="1" applyBorder="1" applyAlignment="1">
      <alignment horizontal="left" vertical="center" wrapText="1"/>
    </xf>
    <xf numFmtId="0" fontId="45" fillId="6" borderId="0" xfId="0" applyFont="1" applyFill="1" applyAlignment="1">
      <alignment horizontal="left" vertical="center" wrapText="1"/>
    </xf>
    <xf numFmtId="0" fontId="45" fillId="6" borderId="0" xfId="3" applyFont="1" applyFill="1" applyAlignment="1">
      <alignment horizontal="left" vertical="center" indent="1"/>
    </xf>
    <xf numFmtId="0" fontId="45" fillId="6" borderId="0" xfId="0" applyFont="1" applyFill="1" applyAlignment="1">
      <alignment horizontal="left" vertical="center" wrapText="1" indent="2"/>
    </xf>
    <xf numFmtId="0" fontId="24" fillId="0" borderId="0" xfId="0" applyFont="1" applyAlignment="1"/>
    <xf numFmtId="0" fontId="29" fillId="6" borderId="0" xfId="0" applyFont="1" applyFill="1" applyAlignment="1">
      <alignment vertical="center"/>
    </xf>
    <xf numFmtId="0" fontId="25" fillId="6" borderId="0" xfId="0" applyFont="1" applyFill="1" applyAlignment="1">
      <alignment vertical="center" wrapText="1"/>
    </xf>
  </cellXfs>
  <cellStyles count="13">
    <cellStyle name="Comma" xfId="1" builtinId="3"/>
    <cellStyle name="Comma [0]" xfId="7" builtinId="6"/>
    <cellStyle name="Comma [0] 2" xfId="9" xr:uid="{B6D4F689-9FC3-4A83-80AF-4B50236BD9CD}"/>
    <cellStyle name="Comma 2" xfId="8" xr:uid="{0061B395-2970-4664-A2C3-D62E0074FDF2}"/>
    <cellStyle name="Currency" xfId="11" builtinId="4"/>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Normal 2 2" xfId="10" xr:uid="{CAB922A7-C2A6-4484-AC3D-B494D70B4DC9}"/>
    <cellStyle name="Normal 7 2" xfId="12" xr:uid="{6B4E15AF-D6C6-4436-8B6E-86996DBABB56}"/>
    <cellStyle name="Per cent" xfId="6" builtinId="5"/>
  </cellStyles>
  <dxfs count="10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color rgb="FF000000"/>
        <name val="Franklin Gothic Book"/>
        <family val="2"/>
        <scheme val="none"/>
      </font>
      <numFmt numFmtId="173"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9"/>
        <color rgb="FF000000"/>
        <name val="Arial"/>
        <family val="2"/>
        <scheme val="none"/>
      </font>
      <fill>
        <patternFill patternType="solid">
          <fgColor indexed="64"/>
          <bgColor rgb="FFFFFFFF"/>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numFmt numFmtId="173" formatCode="#,##0.0"/>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1" indent="0" justifyLastLine="0" shrinkToFit="0" readingOrder="0"/>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auto="1"/>
        </patternFill>
      </fil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alignment horizontal="center" vertical="bottom" textRotation="0" wrapText="0" indent="0" justifyLastLine="0" shrinkToFit="0" readingOrder="0"/>
    </dxf>
    <dxf>
      <font>
        <strike val="0"/>
        <outline val="0"/>
        <shadow val="0"/>
        <u val="none"/>
        <vertAlign val="baseline"/>
        <sz val="11"/>
        <color theme="1"/>
        <name val="Franklin Gothic Book"/>
        <family val="2"/>
        <scheme val="none"/>
      </font>
      <alignment horizontal="left" vertical="bottom" textRotation="0" wrapText="0" indent="0" justifyLastLine="0" shrinkToFit="0" readingOrder="0"/>
    </dxf>
    <dxf>
      <font>
        <strike val="0"/>
        <outline val="0"/>
        <shadow val="0"/>
        <vertAlign val="baseline"/>
        <sz val="11"/>
        <color rgb="FF000000"/>
        <name val="Franklin Gothic Book"/>
        <family val="2"/>
        <scheme val="none"/>
      </font>
      <fill>
        <patternFill patternType="solid">
          <fgColor indexed="64"/>
          <bgColor rgb="FFFFFFFF"/>
        </patternFill>
      </fill>
      <alignment horizontal="left" vertical="bottom" textRotation="0" wrapText="0" indent="0" justifyLastLine="0" shrinkToFit="0" readingOrder="0"/>
    </dxf>
    <dxf>
      <border outline="0">
        <top style="medium">
          <color indexed="64"/>
        </top>
      </border>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3" formatCode="#,##0.0"/>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alignment horizontal="center" textRotation="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0"/>
        <color rgb="FF000000"/>
        <name val="Arial"/>
        <family val="2"/>
        <scheme val="none"/>
      </font>
      <numFmt numFmtId="173" formatCode="#,##0.0"/>
      <fill>
        <patternFill patternType="solid">
          <fgColor indexed="64"/>
          <bgColor rgb="FFFFFFFF"/>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indexed="65"/>
        </patternFill>
      </fill>
      <alignment horizontal="left" vertical="center" textRotation="0" wrapText="0" indent="0" justifyLastLine="0" shrinkToFit="0" readingOrder="0"/>
      <border outline="0">
        <right style="thin">
          <color indexed="64"/>
        </right>
      </border>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color rgb="FF000000"/>
        <name val="Franklin Gothic Book"/>
        <family val="2"/>
        <scheme val="none"/>
      </font>
      <fill>
        <patternFill patternType="solid">
          <fgColor indexed="64"/>
          <bgColor rgb="FFFFFFFF"/>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color rgb="FF000000"/>
        <name val="Franklin Gothic Book"/>
        <family val="2"/>
        <scheme val="none"/>
      </font>
      <fill>
        <patternFill patternType="solid">
          <fgColor indexed="64"/>
          <bgColor rgb="FFFFFFFF"/>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2"/>
      <tableStyleElement type="firstRowStripe" dxfId="101"/>
      <tableStyleElement type="secondRowStripe" dxfId="100"/>
    </tableStyle>
  </tableStyles>
  <colors>
    <mruColors>
      <color rgb="FF0000FF"/>
      <color rgb="FF188FBB"/>
      <color rgb="FFF6A70A"/>
      <color rgb="FFD9D9D9"/>
      <color rgb="FF1BC2EE"/>
      <color rgb="FF165B89"/>
      <color rgb="FF7F7F7F"/>
      <color rgb="FF132856"/>
      <color rgb="FFEBCB9F"/>
      <color rgb="FF007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2143" y="1023257"/>
          <a:ext cx="12964886" cy="44111"/>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372533" y="0"/>
          <a:ext cx="22030267"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13</xdr:col>
      <xdr:colOff>4840063</xdr:colOff>
      <xdr:row>71</xdr:row>
      <xdr:rowOff>121238</xdr:rowOff>
    </xdr:to>
    <xdr:pic>
      <xdr:nvPicPr>
        <xdr:cNvPr id="2" name="Picture 1">
          <a:extLst>
            <a:ext uri="{FF2B5EF4-FFF2-40B4-BE49-F238E27FC236}">
              <a16:creationId xmlns:a16="http://schemas.microsoft.com/office/drawing/2014/main" id="{A29A29F7-F07E-494C-A17E-674F0C32D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3390" y="4918260"/>
          <a:ext cx="6191812" cy="8627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2.0%20Summary%20Data%20-in%20review-/Mongolia/part%204%20and%205%20fixed.xlsx" TargetMode="External"/><Relationship Id="rId1" Type="http://schemas.openxmlformats.org/officeDocument/2006/relationships/externalLinkPath" Target="part%204%20and%205%20fix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chirbat.SICA/Desktop/EITI_Summary_data_Mongolia%20EITII%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 1 - About"/>
      <sheetName val="Part 2 - Disclosure checklist"/>
      <sheetName val="Part 3 - Reporting entities"/>
      <sheetName val="Part 4 - Government revenues"/>
      <sheetName val="Part 5 - Company data"/>
      <sheetName val="Part 5 - Column D&amp;E"/>
      <sheetName val="Lists"/>
      <sheetName val="part 4 and 5 fixed"/>
    </sheetNames>
    <sheetDataSet>
      <sheetData sheetId="0" refreshError="1"/>
      <sheetData sheetId="1">
        <row r="44">
          <cell r="E44" t="str">
            <v>MNT</v>
          </cell>
        </row>
        <row r="45">
          <cell r="E45">
            <v>3144.83</v>
          </cell>
        </row>
      </sheetData>
      <sheetData sheetId="2" refreshError="1"/>
      <sheetData sheetId="3" refreshError="1"/>
      <sheetData sheetId="4"/>
      <sheetData sheetId="5" refreshError="1"/>
      <sheetData sheetId="6" refreshError="1"/>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troduction"/>
      <sheetName val="Part 1 - About"/>
      <sheetName val="Part 2 - Disclosure checklist"/>
      <sheetName val="Part 3 - Reporting entities"/>
      <sheetName val="Part 4 - Government revenues"/>
      <sheetName val="Part 5 - Company data"/>
      <sheetName val="Part 5 - Column D&amp;E"/>
      <sheetName val="Lists"/>
      <sheetName val="EITI_Summary_data_Mongolia EITI"/>
    </sheetNames>
    <sheetDataSet>
      <sheetData sheetId="0" refreshError="1"/>
      <sheetData sheetId="1" refreshError="1">
        <row r="4">
          <cell r="G4" t="str">
            <v>YYYY-MM-DD</v>
          </cell>
        </row>
      </sheetData>
      <sheetData sheetId="2" refreshError="1">
        <row r="44">
          <cell r="E44" t="str">
            <v>MNT</v>
          </cell>
        </row>
        <row r="45">
          <cell r="E45">
            <v>2733.52</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55221B8-1E0F-4862-BEAD-2AC198946252}" name="Companies" displayName="Companies" ref="B29:I133" totalsRowShown="0" headerRowDxfId="99" dataDxfId="98" tableBorderDxfId="97" headerRowCellStyle="Normal 2">
  <autoFilter ref="B29:I133" xr:uid="{D55221B8-1E0F-4862-BEAD-2AC198946252}"/>
  <sortState xmlns:xlrd2="http://schemas.microsoft.com/office/spreadsheetml/2017/richdata2" ref="B30:I133">
    <sortCondition descending="1" ref="I29:I133"/>
  </sortState>
  <tableColumns count="8">
    <tableColumn id="1" xr3:uid="{C75FAFAE-7A55-4074-9457-F85459A60F40}" name="Full company name" dataDxfId="96" dataCellStyle="Normal 2"/>
    <tableColumn id="7" xr3:uid="{C2849BE8-681C-437C-852B-C0E402C09BBF}" name="Company type" dataDxfId="95" dataCellStyle="Normal 2"/>
    <tableColumn id="2" xr3:uid="{F52B34DC-C50A-45B7-803C-F8675BA1995D}" name="Company ID number" dataDxfId="94" dataCellStyle="Normal 2"/>
    <tableColumn id="5" xr3:uid="{16AADAB3-93D4-4F48-B7AF-BF2B9AE9CF3A}" name="Sector" dataDxfId="93" dataCellStyle="Normal 2"/>
    <tableColumn id="3" xr3:uid="{D1DE04F0-2D06-46F2-A05A-0237A8F6AB61}" name="Commodities (comma-seperated)" dataDxfId="92" dataCellStyle="Normal 2"/>
    <tableColumn id="4" xr3:uid="{9DE8606C-C5AD-4AD0-A5EB-DDDCBF852EFC}" name="Stock exchange listing or company website " dataDxfId="91" dataCellStyle="Comma"/>
    <tableColumn id="8" xr3:uid="{7CBBF5D1-CA39-46D1-A165-D9CAE5367A87}" name="Audited financial statement (or balance sheet, cash flows, profit/loss statement if unavailable)" dataDxfId="90" dataCellStyle="Comma"/>
    <tableColumn id="6" xr3:uid="{093E3208-0F02-4EFD-8C9E-A59A5FD565B1}" name="Payments to Governments Report" dataDxfId="89" dataCellStyle="Comma [0]"/>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F769096-286C-4A2E-B6D6-93A7510546E9}" name="Government_agencies" displayName="Government_agencies" ref="B14:E23" totalsRowShown="0" headerRowDxfId="88" dataDxfId="87" tableBorderDxfId="86" headerRowCellStyle="Normal 2">
  <autoFilter ref="B14:E23" xr:uid="{6F769096-286C-4A2E-B6D6-93A7510546E9}"/>
  <sortState xmlns:xlrd2="http://schemas.microsoft.com/office/spreadsheetml/2017/richdata2" ref="B15:E23">
    <sortCondition descending="1" ref="E14:E23"/>
  </sortState>
  <tableColumns count="4">
    <tableColumn id="1" xr3:uid="{D443270A-4649-49A4-A1B6-095C4FDB46C2}" name="Full name of agency" dataDxfId="85"/>
    <tableColumn id="4" xr3:uid="{059481A7-8759-4B74-BCD6-2B2CDC045553}" name="Agency type" dataDxfId="84" dataCellStyle="Normal 2"/>
    <tableColumn id="2" xr3:uid="{7A52117E-3C39-4EC9-AC33-CB950FA07684}" name="ID number (if applicable)" dataDxfId="83"/>
    <tableColumn id="3" xr3:uid="{AB88A4C4-91BD-4D5F-8078-A23D0A22A003}" name="Total reported" dataDxfId="82" dataCellStyle="Comma">
      <calculatedColumnFormula>SUMIF(Government_revenues_table[[#All],[Government entity]],Government_agencies[[#This Row],[Full name of agency]],Government_revenues_table[[#All],[Revenue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34AAB3B-2BA9-4722-97C4-310F8A631BBA}" name="Companies15" displayName="Companies15" ref="B136:J248" totalsRowShown="0" headerRowDxfId="81" tableBorderDxfId="80" headerRowCellStyle="Normal 2">
  <autoFilter ref="B136:J248" xr:uid="{C34AAB3B-2BA9-4722-97C4-310F8A631BBA}"/>
  <tableColumns count="9">
    <tableColumn id="1" xr3:uid="{F8C677F8-0CA0-41B8-BF30-778E76776618}" name="Full project name" dataDxfId="79"/>
    <tableColumn id="2" xr3:uid="{62EBC78C-B2EA-481B-BA35-FD3421BF81EF}" name="Legal agreement reference number(s): contract, licence, lease, concession, …" dataDxfId="78"/>
    <tableColumn id="3" xr3:uid="{3DBAD5C9-1420-480A-B5F8-18563388678F}" name="Affiliated companies, start with Operator" dataDxfId="77"/>
    <tableColumn id="5" xr3:uid="{444E6A21-3318-4F5B-868C-E6881AD59D61}" name="Commodities (one commodity/row)" dataDxfId="76" dataCellStyle="Normal 2"/>
    <tableColumn id="6" xr3:uid="{EB43B471-85FA-4DDF-BA41-428C34E0162E}" name="Status" dataDxfId="75"/>
    <tableColumn id="7" xr3:uid="{93A8CA0C-95BE-48F1-B5F2-2CDED3AC31CC}" name="Production (volume)" dataDxfId="74" dataCellStyle="Comma"/>
    <tableColumn id="8" xr3:uid="{C5C13486-5EDE-4AEB-AF20-E383B014DECB}" name="Unit" dataDxfId="73" dataCellStyle="Normal 2"/>
    <tableColumn id="9" xr3:uid="{3C60A4EB-2B85-43C7-AE1E-6960D154BCB8}" name="Production (value)" dataDxfId="72" dataCellStyle="Comma"/>
    <tableColumn id="10" xr3:uid="{D5C703CE-EE3F-48F2-9902-91BEBB9366C8}" name="Currency" dataDxfId="71" dataCellStyle="Normal 2"/>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352ED52-A0FC-4466-B8E9-19C16DA9D199}" name="Government_revenues_table" displayName="Government_revenues_table" ref="B21:K50" totalsRowShown="0" headerRowDxfId="70" dataDxfId="69">
  <autoFilter ref="B21:K50" xr:uid="{2352ED52-A0FC-4466-B8E9-19C16DA9D199}"/>
  <sortState xmlns:xlrd2="http://schemas.microsoft.com/office/spreadsheetml/2017/richdata2" ref="B22:K43">
    <sortCondition descending="1" ref="J21:J43"/>
  </sortState>
  <tableColumns count="10">
    <tableColumn id="8" xr3:uid="{A581D669-EB98-4AFD-A90C-86F1BF314A2C}" name="GFS Level 1" dataDxfId="68" dataCellStyle="Explanatory Text">
      <calculatedColumnFormula>IFERROR(VLOOKUP(Government_revenues_table[[#This Row],[GFS Classification]],[2]!Table6_GFS_codes_classification[#Data],COLUMNS($F:F)+3,FALSE),"Do not enter data")</calculatedColumnFormula>
    </tableColumn>
    <tableColumn id="9" xr3:uid="{A0827F76-3189-471E-BAE9-F4BACD93FF2E}" name="GFS Level 2" dataDxfId="67" dataCellStyle="Explanatory Text">
      <calculatedColumnFormula>IFERROR(VLOOKUP(Government_revenues_table[[#This Row],[GFS Classification]],[2]!Table6_GFS_codes_classification[#Data],COLUMNS($F:G)+3,FALSE),"Do not enter data")</calculatedColumnFormula>
    </tableColumn>
    <tableColumn id="10" xr3:uid="{E52E675E-03F1-45C8-B715-16AA08E69924}" name="GFS Level 3" dataDxfId="66" dataCellStyle="Explanatory Text">
      <calculatedColumnFormula>IFERROR(VLOOKUP(Government_revenues_table[[#This Row],[GFS Classification]],[2]!Table6_GFS_codes_classification[#Data],COLUMNS($F:H)+3,FALSE),"Do not enter data")</calculatedColumnFormula>
    </tableColumn>
    <tableColumn id="7" xr3:uid="{16494E81-5907-4C97-BEF0-215184646CC2}" name="GFS Level 4" dataDxfId="65" dataCellStyle="Explanatory Text">
      <calculatedColumnFormula>IFERROR(VLOOKUP(Government_revenues_table[[#This Row],[GFS Classification]],[2]!Table6_GFS_codes_classification[#Data],COLUMNS($F:I)+3,FALSE),"Do not enter data")</calculatedColumnFormula>
    </tableColumn>
    <tableColumn id="1" xr3:uid="{E7AB3B4B-BAA4-4AF9-9E03-919537F920B3}" name="GFS Classification" dataDxfId="64"/>
    <tableColumn id="11" xr3:uid="{2F31F6EE-4044-464D-8B50-F729698B8840}" name="Sector" dataDxfId="63"/>
    <tableColumn id="3" xr3:uid="{D60ABC67-63CB-4317-AEAB-F949145DF9AC}" name="Revenue stream name" dataDxfId="62"/>
    <tableColumn id="4" xr3:uid="{ACCBFFF1-1A1E-4E3F-BDC1-41E38421CC33}" name="Government entity" dataDxfId="61"/>
    <tableColumn id="5" xr3:uid="{C563C7B7-7367-45EB-9228-7232A2FDB10E}" name="Revenue value" dataDxfId="60" dataCellStyle="Comma"/>
    <tableColumn id="2" xr3:uid="{40ECF02C-0F4E-416C-A983-F0C4FFF4E9AA}"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1E55159-D23D-4309-AB35-21129901E0FB}" name="Table1016" displayName="Table1016" ref="B14:N787" totalsRowShown="0" headerRowDxfId="58" dataDxfId="57">
  <autoFilter ref="B14:N787" xr:uid="{F6A9E8DB-AAD3-4F23-BDF8-F73CD40C929E}">
    <filterColumn colId="1">
      <filters>
        <filter val="Erdenet"/>
      </filters>
    </filterColumn>
  </autoFilter>
  <tableColumns count="13">
    <tableColumn id="7" xr3:uid="{5EB38CE2-E987-4811-A15F-94BC2B70F511}" name="Sector" dataDxfId="56">
      <calculatedColumnFormula>VLOOKUP(C15,#REF!,3,FALSE)</calculatedColumnFormula>
    </tableColumn>
    <tableColumn id="1" xr3:uid="{20D18A68-FAAD-458A-9F20-224F2C988F67}" name="Company" dataDxfId="55"/>
    <tableColumn id="3" xr3:uid="{FAD75474-F2F9-4101-AB09-76AC5E1CEA6F}" name="Government entity" dataDxfId="54"/>
    <tableColumn id="4" xr3:uid="{93EB54E5-4B37-4D63-9CFD-C58D2AA193DC}" name="Revenue stream name" dataDxfId="53"/>
    <tableColumn id="5" xr3:uid="{1FB3F0C6-447E-4365-99C6-172475BD742C}" name="Levied on project (Y/N)" dataDxfId="52"/>
    <tableColumn id="6" xr3:uid="{BC2DACD4-7F4F-446F-ADD4-E3FE3FB6721E}" name="Reported by project (Y/N)" dataDxfId="51" dataCellStyle="Comma"/>
    <tableColumn id="2" xr3:uid="{032FA2C4-05FD-46D6-964D-B68141104481}" name="Project name" dataDxfId="50"/>
    <tableColumn id="13" xr3:uid="{99A0C60F-E562-46CD-93E2-D9943822B8B1}" name="Reporting currency" dataDxfId="49"/>
    <tableColumn id="14" xr3:uid="{5AD27176-EEC2-4577-B890-F8744EA9E800}" name="Revenue value" dataDxfId="48" dataCellStyle="Comma [0]"/>
    <tableColumn id="18" xr3:uid="{3929D1EC-4FD1-4126-90A3-B7F39E6FF3FD}" name="Payment made in-kind (Y/N)" dataDxfId="47"/>
    <tableColumn id="8" xr3:uid="{AF90C5EF-1327-4348-8BF6-EA3757E1A1F9}" name="In-kind volume (if applicable)" dataDxfId="46"/>
    <tableColumn id="9" xr3:uid="{D0622166-61C4-40EC-9B39-F51E10DC833D}" name="Unit (if applicable)" dataDxfId="45"/>
    <tableColumn id="10" xr3:uid="{F98704B0-746B-46C3-9EC2-28B732E072B8}"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eitimongolia.mn/" TargetMode="External"/><Relationship Id="rId3" Type="http://schemas.openxmlformats.org/officeDocument/2006/relationships/hyperlink" Target="mailto:data@eiti.org" TargetMode="External"/><Relationship Id="rId7" Type="http://schemas.openxmlformats.org/officeDocument/2006/relationships/hyperlink" Target="https://www.eitimongolia.mn/"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eitimongolia.mn/" TargetMode="External"/><Relationship Id="rId5" Type="http://schemas.openxmlformats.org/officeDocument/2006/relationships/hyperlink" Target="https://www.mongolbank.mn/dblistofficialdailyrate.aspx?vYear=2023&amp;vMonth=1&amp;vDay=16" TargetMode="External"/><Relationship Id="rId10"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https://eiti.org/documents/mongolia-2022-eiti-repor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9" Type="http://schemas.openxmlformats.org/officeDocument/2006/relationships/hyperlink" Target="https://mrpam.gov.mn/article/169/" TargetMode="External"/><Relationship Id="rId3" Type="http://schemas.openxmlformats.org/officeDocument/2006/relationships/hyperlink" Target="https://eiti.org/document/standard" TargetMode="External"/><Relationship Id="rId21" Type="http://schemas.openxmlformats.org/officeDocument/2006/relationships/hyperlink" Target="https://unstats.un.org/unsd/nationalaccount/sna2008.asp" TargetMode="External"/><Relationship Id="rId34" Type="http://schemas.openxmlformats.org/officeDocument/2006/relationships/hyperlink" Target="http://www.iltodgeree.mn/" TargetMode="External"/><Relationship Id="rId42" Type="http://schemas.openxmlformats.org/officeDocument/2006/relationships/hyperlink" Target="http://www.tusuv-oronnutag.mof.gov.mn/" TargetMode="External"/><Relationship Id="rId47" Type="http://schemas.openxmlformats.org/officeDocument/2006/relationships/printerSettings" Target="../printerSettings/printerSettings3.bin"/><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document/standard" TargetMode="External"/><Relationship Id="rId33" Type="http://schemas.openxmlformats.org/officeDocument/2006/relationships/hyperlink" Target="http://www.iltodgeree.mn/" TargetMode="External"/><Relationship Id="rId38" Type="http://schemas.openxmlformats.org/officeDocument/2006/relationships/hyperlink" Target="https://mrpam.gov.mn/" TargetMode="External"/><Relationship Id="rId46" Type="http://schemas.openxmlformats.org/officeDocument/2006/relationships/hyperlink" Target="https://eiti.org/sites/default/files/2022-10/EITI%20Validation%20of%20Mongolia%20%282022%29%20-%20Final%20Validation%20report%20%28July%202022%29%20%28EN%29.pdf"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mmhi.gov.mn/public/listForum" TargetMode="External"/><Relationship Id="rId41" Type="http://schemas.openxmlformats.org/officeDocument/2006/relationships/hyperlink" Target="http://www.eitimongolia.mn/"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eiti.org/document/standard" TargetMode="External"/><Relationship Id="rId32" Type="http://schemas.openxmlformats.org/officeDocument/2006/relationships/hyperlink" Target="https://cmcs.mrpam.gov.mn/cmcs" TargetMode="External"/><Relationship Id="rId37" Type="http://schemas.openxmlformats.org/officeDocument/2006/relationships/hyperlink" Target="https://audit.mn/" TargetMode="External"/><Relationship Id="rId40" Type="http://schemas.openxmlformats.org/officeDocument/2006/relationships/hyperlink" Target="https://mrpam.gov.mn/article/169/" TargetMode="External"/><Relationship Id="rId45" Type="http://schemas.openxmlformats.org/officeDocument/2006/relationships/hyperlink" Target="https://www.1212.mn/"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summary-data-template" TargetMode="External"/><Relationship Id="rId28" Type="http://schemas.openxmlformats.org/officeDocument/2006/relationships/hyperlink" Target="http://www.mmhi.gov.mn/" TargetMode="External"/><Relationship Id="rId36" Type="http://schemas.openxmlformats.org/officeDocument/2006/relationships/hyperlink" Target="http://www.erdenesmongol.mn/index.php?view=company&amp;type=org"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cmcs.mrpam.gov.mn/cmcs" TargetMode="External"/><Relationship Id="rId44" Type="http://schemas.openxmlformats.org/officeDocument/2006/relationships/hyperlink" Target="https://www.mne.mn/"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mailto:data@eiti.org" TargetMode="External"/><Relationship Id="rId27" Type="http://schemas.openxmlformats.org/officeDocument/2006/relationships/hyperlink" Target="http://parliament.mn/d/stateinfo" TargetMode="External"/><Relationship Id="rId30" Type="http://schemas.openxmlformats.org/officeDocument/2006/relationships/hyperlink" Target="http://www.iltod.gov.mn/" TargetMode="External"/><Relationship Id="rId35" Type="http://schemas.openxmlformats.org/officeDocument/2006/relationships/hyperlink" Target="http://www.iltodgeree.mn/" TargetMode="External"/><Relationship Id="rId43" Type="http://schemas.openxmlformats.org/officeDocument/2006/relationships/hyperlink" Target="http://www.mmhi.gov.mn/public/files/id/3"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summary-data-template" TargetMode="External"/><Relationship Id="rId7" Type="http://schemas.openxmlformats.org/officeDocument/2006/relationships/table" Target="../tables/table2.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printerSettings" Target="../printerSettings/printerSettings4.bin"/><Relationship Id="rId4" Type="http://schemas.openxmlformats.org/officeDocument/2006/relationships/hyperlink" Target="https://burtgel.gov.mn/" TargetMode="External"/></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eiti.org/document/eiti-summary-data-template"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38" zoomScale="70" zoomScaleNormal="70" workbookViewId="0">
      <selection activeCell="M39" sqref="M39"/>
    </sheetView>
  </sheetViews>
  <sheetFormatPr defaultColWidth="4" defaultRowHeight="24" customHeight="1" x14ac:dyDescent="0.3"/>
  <cols>
    <col min="1" max="1" width="4" style="17"/>
    <col min="2" max="2" width="4" style="17" hidden="1" customWidth="1"/>
    <col min="3" max="3" width="76.5546875" style="17" customWidth="1"/>
    <col min="4" max="4" width="2.88671875" style="17" customWidth="1"/>
    <col min="5" max="5" width="56.109375" style="17" customWidth="1"/>
    <col min="6" max="6" width="2.88671875" style="17" customWidth="1"/>
    <col min="7" max="7" width="50.5546875" style="17" customWidth="1"/>
    <col min="8" max="16384" width="4" style="17"/>
  </cols>
  <sheetData>
    <row r="1" spans="3:7" ht="15.75" customHeight="1" x14ac:dyDescent="0.3">
      <c r="C1" s="18"/>
      <c r="D1" s="185"/>
      <c r="E1" s="185"/>
      <c r="F1" s="185"/>
      <c r="G1" s="185"/>
    </row>
    <row r="2" spans="3:7" ht="15" x14ac:dyDescent="0.3">
      <c r="C2" s="185"/>
      <c r="D2" s="185"/>
      <c r="E2" s="185"/>
      <c r="F2" s="185"/>
      <c r="G2" s="185"/>
    </row>
    <row r="3" spans="3:7" ht="15" x14ac:dyDescent="0.3">
      <c r="C3" s="185"/>
      <c r="D3" s="185"/>
      <c r="E3" s="223"/>
      <c r="F3" s="185"/>
      <c r="G3" s="223"/>
    </row>
    <row r="4" spans="3:7" ht="15" x14ac:dyDescent="0.3">
      <c r="C4" s="185"/>
      <c r="D4" s="185"/>
      <c r="E4" s="223" t="s">
        <v>0</v>
      </c>
      <c r="F4" s="185"/>
      <c r="G4" s="240" t="s">
        <v>1</v>
      </c>
    </row>
    <row r="5" spans="3:7" ht="15" x14ac:dyDescent="0.3">
      <c r="C5" s="185"/>
      <c r="D5" s="185"/>
      <c r="E5" s="185"/>
      <c r="F5" s="185"/>
      <c r="G5" s="185"/>
    </row>
    <row r="6" spans="3:7" ht="3.75" customHeight="1" x14ac:dyDescent="0.3">
      <c r="C6" s="185"/>
      <c r="D6" s="185"/>
      <c r="E6" s="185"/>
      <c r="F6" s="185"/>
      <c r="G6" s="185"/>
    </row>
    <row r="7" spans="3:7" ht="3.75" customHeight="1" x14ac:dyDescent="0.3">
      <c r="C7" s="185"/>
      <c r="D7" s="185"/>
      <c r="E7" s="185"/>
      <c r="F7" s="185"/>
      <c r="G7" s="185"/>
    </row>
    <row r="8" spans="3:7" ht="15" x14ac:dyDescent="0.3">
      <c r="C8" s="185"/>
      <c r="D8" s="185"/>
      <c r="E8" s="185"/>
      <c r="F8" s="185"/>
      <c r="G8" s="185"/>
    </row>
    <row r="9" spans="3:7" ht="15" x14ac:dyDescent="0.3">
      <c r="C9" s="36"/>
      <c r="D9" s="37"/>
      <c r="E9" s="37"/>
      <c r="F9" s="241"/>
      <c r="G9" s="241"/>
    </row>
    <row r="10" spans="3:7" x14ac:dyDescent="0.3">
      <c r="C10" s="105" t="s">
        <v>2</v>
      </c>
      <c r="D10" s="242"/>
      <c r="E10" s="242"/>
      <c r="F10" s="241"/>
      <c r="G10" s="241"/>
    </row>
    <row r="11" spans="3:7" ht="15" x14ac:dyDescent="0.3">
      <c r="C11" s="38" t="s">
        <v>3</v>
      </c>
      <c r="D11" s="39"/>
      <c r="E11" s="39"/>
      <c r="F11" s="241"/>
      <c r="G11" s="241"/>
    </row>
    <row r="12" spans="3:7" ht="15" x14ac:dyDescent="0.3">
      <c r="C12" s="36"/>
      <c r="D12" s="37"/>
      <c r="E12" s="37"/>
      <c r="F12" s="241"/>
      <c r="G12" s="241"/>
    </row>
    <row r="13" spans="3:7" ht="15" x14ac:dyDescent="0.3">
      <c r="C13" s="40" t="s">
        <v>4</v>
      </c>
      <c r="D13" s="37"/>
      <c r="E13" s="37"/>
      <c r="F13" s="241"/>
      <c r="G13" s="241"/>
    </row>
    <row r="14" spans="3:7" ht="15" x14ac:dyDescent="0.3">
      <c r="C14" s="303" t="s">
        <v>5</v>
      </c>
      <c r="D14" s="303"/>
      <c r="E14" s="303"/>
      <c r="F14" s="241"/>
      <c r="G14" s="241"/>
    </row>
    <row r="15" spans="3:7" ht="15" x14ac:dyDescent="0.3">
      <c r="C15" s="41"/>
      <c r="D15" s="41"/>
      <c r="E15" s="41"/>
      <c r="F15" s="241"/>
      <c r="G15" s="241"/>
    </row>
    <row r="16" spans="3:7" ht="15" x14ac:dyDescent="0.3">
      <c r="C16" s="42" t="s">
        <v>6</v>
      </c>
      <c r="D16" s="43"/>
      <c r="E16" s="43"/>
      <c r="F16" s="241"/>
      <c r="G16" s="241"/>
    </row>
    <row r="17" spans="3:7" ht="15" x14ac:dyDescent="0.3">
      <c r="C17" s="44" t="s">
        <v>7</v>
      </c>
      <c r="D17" s="43"/>
      <c r="E17" s="43"/>
      <c r="F17" s="241"/>
      <c r="G17" s="241"/>
    </row>
    <row r="18" spans="3:7" ht="15" x14ac:dyDescent="0.3">
      <c r="C18" s="44" t="s">
        <v>8</v>
      </c>
      <c r="D18" s="43"/>
      <c r="E18" s="43"/>
      <c r="F18" s="241"/>
      <c r="G18" s="241"/>
    </row>
    <row r="19" spans="3:7" ht="15" x14ac:dyDescent="0.3">
      <c r="C19" s="307" t="s">
        <v>9</v>
      </c>
      <c r="D19" s="307"/>
      <c r="E19" s="307"/>
      <c r="F19" s="241"/>
      <c r="G19" s="241"/>
    </row>
    <row r="20" spans="3:7" ht="32.1" customHeight="1" x14ac:dyDescent="0.3">
      <c r="C20" s="302" t="s">
        <v>10</v>
      </c>
      <c r="D20" s="302"/>
      <c r="E20" s="302"/>
      <c r="F20" s="241"/>
      <c r="G20" s="241"/>
    </row>
    <row r="21" spans="3:7" ht="15" x14ac:dyDescent="0.3">
      <c r="C21" s="43"/>
      <c r="D21" s="43"/>
      <c r="E21" s="43"/>
      <c r="F21" s="241"/>
      <c r="G21" s="241"/>
    </row>
    <row r="22" spans="3:7" ht="15" x14ac:dyDescent="0.3">
      <c r="C22" s="42" t="s">
        <v>11</v>
      </c>
      <c r="D22" s="44"/>
      <c r="E22" s="44"/>
      <c r="F22" s="241"/>
      <c r="G22" s="241"/>
    </row>
    <row r="23" spans="3:7" ht="15" x14ac:dyDescent="0.3">
      <c r="C23" s="44"/>
      <c r="D23" s="44"/>
      <c r="E23" s="44"/>
      <c r="F23" s="241"/>
      <c r="G23" s="241"/>
    </row>
    <row r="24" spans="3:7" ht="15" x14ac:dyDescent="0.3">
      <c r="C24" s="45"/>
      <c r="D24" s="242"/>
      <c r="E24" s="242"/>
      <c r="F24" s="241"/>
      <c r="G24" s="241"/>
    </row>
    <row r="25" spans="3:7" ht="15" x14ac:dyDescent="0.3">
      <c r="C25" s="46" t="s">
        <v>12</v>
      </c>
      <c r="D25" s="242"/>
      <c r="E25" s="242"/>
      <c r="F25" s="241"/>
      <c r="G25" s="241"/>
    </row>
    <row r="26" spans="3:7" ht="15" x14ac:dyDescent="0.3">
      <c r="C26" s="47"/>
      <c r="D26" s="242"/>
      <c r="E26" s="242"/>
      <c r="F26" s="241"/>
      <c r="G26" s="241"/>
    </row>
    <row r="27" spans="3:7" ht="15" x14ac:dyDescent="0.3">
      <c r="C27" s="48" t="s">
        <v>13</v>
      </c>
      <c r="D27" s="242"/>
      <c r="E27" s="242"/>
      <c r="F27" s="241"/>
      <c r="G27" s="241"/>
    </row>
    <row r="28" spans="3:7" ht="15" x14ac:dyDescent="0.3">
      <c r="C28" s="48" t="s">
        <v>14</v>
      </c>
      <c r="D28" s="242"/>
      <c r="E28" s="242"/>
      <c r="F28" s="241"/>
      <c r="G28" s="241"/>
    </row>
    <row r="29" spans="3:7" ht="15" x14ac:dyDescent="0.3">
      <c r="C29" s="48" t="s">
        <v>15</v>
      </c>
      <c r="D29" s="242"/>
      <c r="E29" s="242"/>
      <c r="F29" s="241"/>
      <c r="G29" s="241"/>
    </row>
    <row r="30" spans="3:7" ht="15" x14ac:dyDescent="0.3">
      <c r="C30" s="48" t="s">
        <v>16</v>
      </c>
      <c r="D30" s="242"/>
      <c r="E30" s="242"/>
      <c r="F30" s="241"/>
      <c r="G30" s="241"/>
    </row>
    <row r="31" spans="3:7" ht="15" x14ac:dyDescent="0.3">
      <c r="C31" s="48" t="s">
        <v>17</v>
      </c>
      <c r="D31" s="242"/>
      <c r="E31" s="242"/>
      <c r="F31" s="241"/>
      <c r="G31" s="241"/>
    </row>
    <row r="32" spans="3:7" ht="15" x14ac:dyDescent="0.3">
      <c r="C32" s="45"/>
      <c r="D32" s="45"/>
      <c r="E32" s="45"/>
      <c r="F32" s="241"/>
      <c r="G32" s="241"/>
    </row>
    <row r="33" spans="3:7" ht="15" x14ac:dyDescent="0.3">
      <c r="C33" s="300" t="s">
        <v>18</v>
      </c>
      <c r="D33" s="300"/>
      <c r="E33" s="300"/>
      <c r="F33" s="300"/>
      <c r="G33" s="300"/>
    </row>
    <row r="34" spans="3:7" s="19" customFormat="1" ht="15" x14ac:dyDescent="0.35">
      <c r="C34" s="20"/>
      <c r="D34" s="20"/>
      <c r="E34" s="21"/>
      <c r="F34" s="243"/>
      <c r="G34" s="243"/>
    </row>
    <row r="35" spans="3:7" ht="30" x14ac:dyDescent="0.3">
      <c r="C35" s="49" t="s">
        <v>19</v>
      </c>
      <c r="D35" s="185"/>
      <c r="E35" s="187" t="s">
        <v>20</v>
      </c>
      <c r="F35" s="185"/>
      <c r="G35" s="23" t="s">
        <v>21</v>
      </c>
    </row>
    <row r="36" spans="3:7" s="19" customFormat="1" ht="15" x14ac:dyDescent="0.3">
      <c r="C36" s="24"/>
      <c r="D36" s="243"/>
      <c r="E36" s="24"/>
      <c r="F36" s="243"/>
      <c r="G36" s="24"/>
    </row>
    <row r="37" spans="3:7" ht="15" x14ac:dyDescent="0.35">
      <c r="C37" s="42" t="s">
        <v>22</v>
      </c>
      <c r="D37" s="45"/>
      <c r="E37" s="50"/>
      <c r="F37" s="241"/>
      <c r="G37" s="241"/>
    </row>
    <row r="38" spans="3:7" ht="15" x14ac:dyDescent="0.35">
      <c r="C38" s="25"/>
      <c r="D38" s="25"/>
      <c r="E38" s="26"/>
      <c r="F38" s="185"/>
      <c r="G38" s="185"/>
    </row>
    <row r="40" spans="3:7" ht="15.6" customHeight="1" x14ac:dyDescent="0.3">
      <c r="C40" s="51" t="s">
        <v>23</v>
      </c>
      <c r="D40" s="27"/>
      <c r="E40" s="54" t="s">
        <v>24</v>
      </c>
      <c r="F40" s="55"/>
      <c r="G40" s="56"/>
    </row>
    <row r="41" spans="3:7" ht="43.5" customHeight="1" x14ac:dyDescent="0.3">
      <c r="C41" s="52" t="s">
        <v>25</v>
      </c>
      <c r="D41" s="27"/>
      <c r="E41" s="57" t="s">
        <v>26</v>
      </c>
      <c r="F41" s="58"/>
      <c r="G41" s="59"/>
    </row>
    <row r="42" spans="3:7" ht="31.5" customHeight="1" x14ac:dyDescent="0.3">
      <c r="C42" s="52" t="s">
        <v>27</v>
      </c>
      <c r="D42" s="27"/>
      <c r="E42" s="60" t="s">
        <v>28</v>
      </c>
      <c r="F42" s="58"/>
      <c r="G42" s="59"/>
    </row>
    <row r="43" spans="3:7" ht="24" customHeight="1" x14ac:dyDescent="0.3">
      <c r="C43" s="52" t="s">
        <v>29</v>
      </c>
      <c r="D43" s="27"/>
      <c r="E43" s="57" t="s">
        <v>30</v>
      </c>
      <c r="F43" s="58"/>
      <c r="G43" s="59"/>
    </row>
    <row r="44" spans="3:7" ht="48" customHeight="1" x14ac:dyDescent="0.3">
      <c r="C44" s="53" t="s">
        <v>31</v>
      </c>
      <c r="D44" s="27"/>
      <c r="E44" s="61" t="s">
        <v>32</v>
      </c>
      <c r="F44" s="62"/>
      <c r="G44" s="63"/>
    </row>
    <row r="45" spans="3:7" ht="12" customHeight="1" thickBot="1" x14ac:dyDescent="0.35">
      <c r="C45" s="185"/>
      <c r="D45" s="185"/>
      <c r="E45" s="185"/>
      <c r="F45" s="185"/>
      <c r="G45" s="185"/>
    </row>
    <row r="46" spans="3:7" ht="15.6" thickBot="1" x14ac:dyDescent="0.35">
      <c r="C46" s="304" t="s">
        <v>33</v>
      </c>
      <c r="D46" s="305"/>
      <c r="E46" s="305"/>
      <c r="F46" s="305"/>
      <c r="G46" s="306"/>
    </row>
    <row r="47" spans="3:7" ht="15.6" thickBot="1" x14ac:dyDescent="0.35">
      <c r="C47" s="301" t="s">
        <v>34</v>
      </c>
      <c r="D47" s="301"/>
      <c r="E47" s="301"/>
      <c r="F47" s="301"/>
      <c r="G47" s="301"/>
    </row>
    <row r="48" spans="3:7" ht="15.6" thickBot="1" x14ac:dyDescent="0.35">
      <c r="C48" s="25"/>
      <c r="D48" s="25"/>
      <c r="E48" s="25"/>
      <c r="F48" s="25"/>
      <c r="G48" s="185"/>
    </row>
    <row r="49" spans="2:7" ht="15" x14ac:dyDescent="0.3">
      <c r="B49" s="185"/>
      <c r="C49" s="28" t="s">
        <v>35</v>
      </c>
      <c r="D49" s="29"/>
      <c r="E49" s="30"/>
      <c r="F49" s="29"/>
      <c r="G49" s="29"/>
    </row>
    <row r="50" spans="2:7" ht="15" x14ac:dyDescent="0.3">
      <c r="B50" s="185"/>
      <c r="C50" s="299" t="s">
        <v>36</v>
      </c>
      <c r="D50" s="299"/>
      <c r="E50" s="299"/>
      <c r="F50" s="299"/>
      <c r="G50" s="299"/>
    </row>
    <row r="51" spans="2:7" ht="15" x14ac:dyDescent="0.3">
      <c r="B51" s="31" t="s">
        <v>37</v>
      </c>
      <c r="C51" s="32" t="s">
        <v>38</v>
      </c>
      <c r="D51" s="31"/>
      <c r="E51" s="33"/>
      <c r="F51" s="31"/>
      <c r="G51" s="34"/>
    </row>
    <row r="52" spans="2:7" ht="15" x14ac:dyDescent="0.3">
      <c r="B52" s="185"/>
      <c r="C52" s="185"/>
      <c r="D52" s="185"/>
      <c r="E52" s="185"/>
      <c r="F52" s="185"/>
      <c r="G52" s="185"/>
    </row>
    <row r="53" spans="2:7" ht="15" x14ac:dyDescent="0.3">
      <c r="B53" s="185"/>
      <c r="C53" s="185"/>
      <c r="D53" s="185"/>
      <c r="E53" s="185"/>
      <c r="F53" s="185"/>
      <c r="G53" s="185"/>
    </row>
    <row r="54" spans="2:7" ht="15" x14ac:dyDescent="0.3">
      <c r="B54" s="185"/>
      <c r="C54" s="185"/>
      <c r="D54" s="185"/>
      <c r="E54" s="185"/>
      <c r="F54" s="185"/>
      <c r="G54" s="185"/>
    </row>
    <row r="55" spans="2:7" ht="15" x14ac:dyDescent="0.3">
      <c r="B55" s="185"/>
      <c r="C55" s="185"/>
      <c r="D55" s="185"/>
      <c r="E55" s="185"/>
      <c r="F55" s="185"/>
      <c r="G55" s="185"/>
    </row>
    <row r="56" spans="2:7" ht="15" x14ac:dyDescent="0.3">
      <c r="B56" s="185"/>
      <c r="C56" s="185"/>
      <c r="D56" s="185"/>
      <c r="E56" s="185"/>
      <c r="F56" s="185"/>
      <c r="G56" s="185"/>
    </row>
    <row r="57" spans="2:7" ht="15" x14ac:dyDescent="0.3">
      <c r="B57" s="185"/>
      <c r="C57" s="185"/>
      <c r="D57" s="185"/>
      <c r="E57" s="185"/>
      <c r="F57" s="185"/>
      <c r="G57" s="185"/>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Q95"/>
  <sheetViews>
    <sheetView showGridLines="0" topLeftCell="A37" zoomScaleNormal="100" workbookViewId="0">
      <selection activeCell="M45" sqref="M45"/>
    </sheetView>
  </sheetViews>
  <sheetFormatPr defaultColWidth="4" defaultRowHeight="24" customHeight="1" x14ac:dyDescent="0.3"/>
  <cols>
    <col min="1" max="1" width="4" style="7"/>
    <col min="2" max="2" width="4" style="7" hidden="1" customWidth="1"/>
    <col min="3" max="3" width="75" style="7" bestFit="1" customWidth="1"/>
    <col min="4" max="4" width="2.88671875" style="7" customWidth="1"/>
    <col min="5" max="5" width="44.5546875" style="7" customWidth="1"/>
    <col min="6" max="6" width="2.88671875" style="7" customWidth="1"/>
    <col min="7" max="7" width="40.109375" style="7" bestFit="1" customWidth="1"/>
    <col min="8" max="16" width="4" style="7"/>
    <col min="17" max="17" width="8.5546875" style="7" bestFit="1" customWidth="1"/>
    <col min="18" max="16384" width="4" style="7"/>
  </cols>
  <sheetData>
    <row r="1" spans="1:7" ht="16.2" x14ac:dyDescent="0.3"/>
    <row r="2" spans="1:7" ht="16.2" x14ac:dyDescent="0.3">
      <c r="C2" s="311" t="s">
        <v>39</v>
      </c>
      <c r="D2" s="311"/>
      <c r="E2" s="311"/>
      <c r="F2" s="311"/>
      <c r="G2" s="311"/>
    </row>
    <row r="3" spans="1:7" s="164" customFormat="1" x14ac:dyDescent="0.3">
      <c r="C3" s="312" t="s">
        <v>40</v>
      </c>
      <c r="D3" s="312"/>
      <c r="E3" s="312"/>
      <c r="F3" s="312"/>
      <c r="G3" s="312"/>
    </row>
    <row r="4" spans="1:7" ht="12.75" customHeight="1" x14ac:dyDescent="0.3">
      <c r="C4" s="313" t="s">
        <v>41</v>
      </c>
      <c r="D4" s="313"/>
      <c r="E4" s="313"/>
      <c r="F4" s="313"/>
      <c r="G4" s="313"/>
    </row>
    <row r="5" spans="1:7" ht="12.75" customHeight="1" x14ac:dyDescent="0.3">
      <c r="C5" s="314" t="s">
        <v>42</v>
      </c>
      <c r="D5" s="314"/>
      <c r="E5" s="314"/>
      <c r="F5" s="314"/>
      <c r="G5" s="314"/>
    </row>
    <row r="6" spans="1:7" ht="12.75" customHeight="1" x14ac:dyDescent="0.3">
      <c r="C6" s="314" t="s">
        <v>43</v>
      </c>
      <c r="D6" s="314"/>
      <c r="E6" s="314"/>
      <c r="F6" s="314"/>
      <c r="G6" s="314"/>
    </row>
    <row r="7" spans="1:7" ht="12.75" customHeight="1" x14ac:dyDescent="0.35">
      <c r="C7" s="318" t="s">
        <v>44</v>
      </c>
      <c r="D7" s="318"/>
      <c r="E7" s="318"/>
      <c r="F7" s="318"/>
      <c r="G7" s="318"/>
    </row>
    <row r="8" spans="1:7" ht="16.2" x14ac:dyDescent="0.3">
      <c r="C8" s="185"/>
      <c r="D8" s="64"/>
      <c r="E8" s="64"/>
      <c r="F8" s="185"/>
      <c r="G8" s="185"/>
    </row>
    <row r="9" spans="1:7" ht="16.2" x14ac:dyDescent="0.3">
      <c r="C9" s="49" t="s">
        <v>45</v>
      </c>
      <c r="D9" s="243"/>
      <c r="E9" s="22" t="s">
        <v>46</v>
      </c>
      <c r="F9" s="243"/>
      <c r="G9" s="23" t="s">
        <v>21</v>
      </c>
    </row>
    <row r="10" spans="1:7" ht="16.2" x14ac:dyDescent="0.3">
      <c r="C10" s="185"/>
      <c r="D10" s="64"/>
      <c r="E10" s="64"/>
      <c r="F10" s="185"/>
      <c r="G10" s="185"/>
    </row>
    <row r="11" spans="1:7" s="164" customFormat="1" x14ac:dyDescent="0.3">
      <c r="B11" s="166"/>
      <c r="C11" s="176" t="s">
        <v>47</v>
      </c>
      <c r="E11" s="165"/>
    </row>
    <row r="12" spans="1:7" ht="19.2" thickBot="1" x14ac:dyDescent="0.35">
      <c r="A12" s="13"/>
      <c r="B12" s="13"/>
      <c r="C12" s="177" t="s">
        <v>48</v>
      </c>
      <c r="D12" s="178"/>
      <c r="E12" s="179" t="s">
        <v>49</v>
      </c>
      <c r="F12" s="178"/>
      <c r="G12" s="180" t="s">
        <v>50</v>
      </c>
    </row>
    <row r="13" spans="1:7" ht="16.8" thickBot="1" x14ac:dyDescent="0.35">
      <c r="B13" s="14"/>
      <c r="C13" s="65" t="s">
        <v>37</v>
      </c>
      <c r="D13" s="244"/>
      <c r="E13" s="66"/>
      <c r="F13" s="244"/>
      <c r="G13" s="66"/>
    </row>
    <row r="14" spans="1:7" ht="16.2" x14ac:dyDescent="0.3">
      <c r="A14" s="9"/>
      <c r="B14" s="9" t="s">
        <v>37</v>
      </c>
      <c r="C14" s="67" t="s">
        <v>51</v>
      </c>
      <c r="D14" s="31"/>
      <c r="E14" s="100" t="s">
        <v>52</v>
      </c>
      <c r="F14" s="31"/>
      <c r="G14" s="68"/>
    </row>
    <row r="15" spans="1:7" ht="16.2" x14ac:dyDescent="0.3">
      <c r="A15" s="9"/>
      <c r="B15" s="9" t="s">
        <v>37</v>
      </c>
      <c r="C15" s="67" t="s">
        <v>53</v>
      </c>
      <c r="D15" s="31"/>
      <c r="E15" s="70" t="str">
        <f>IFERROR(VLOOKUP($E$14,Table1_Country_codes_and_currencies[],3,FALSE),"")</f>
        <v>MNG</v>
      </c>
      <c r="F15" s="31"/>
      <c r="G15" s="68"/>
    </row>
    <row r="16" spans="1:7" ht="16.2" x14ac:dyDescent="0.3">
      <c r="B16" s="9" t="s">
        <v>37</v>
      </c>
      <c r="C16" s="67" t="s">
        <v>54</v>
      </c>
      <c r="D16" s="31"/>
      <c r="E16" s="70" t="str">
        <f>IFERROR(VLOOKUP($E$14,Table1_Country_codes_and_currencies[],7,FALSE),"")</f>
        <v>Mongolian Tugrik</v>
      </c>
      <c r="F16" s="31"/>
      <c r="G16" s="68"/>
    </row>
    <row r="17" spans="1:7" ht="16.8" thickBot="1" x14ac:dyDescent="0.35">
      <c r="B17" s="9" t="s">
        <v>37</v>
      </c>
      <c r="C17" s="74" t="s">
        <v>55</v>
      </c>
      <c r="D17" s="71"/>
      <c r="E17" s="72" t="str">
        <f>IFERROR(VLOOKUP($E$14,Table1_Country_codes_and_currencies[],5,FALSE),"")</f>
        <v>MNT</v>
      </c>
      <c r="F17" s="71"/>
      <c r="G17" s="73"/>
    </row>
    <row r="18" spans="1:7" ht="16.8" thickBot="1" x14ac:dyDescent="0.35">
      <c r="B18" s="14"/>
      <c r="C18" s="65" t="s">
        <v>56</v>
      </c>
      <c r="D18" s="244"/>
      <c r="E18" s="66"/>
      <c r="F18" s="244"/>
      <c r="G18" s="66"/>
    </row>
    <row r="19" spans="1:7" ht="16.2" x14ac:dyDescent="0.3">
      <c r="A19" s="9"/>
      <c r="B19" s="9" t="s">
        <v>56</v>
      </c>
      <c r="C19" s="67" t="s">
        <v>57</v>
      </c>
      <c r="D19" s="31"/>
      <c r="E19" s="228">
        <v>44562</v>
      </c>
      <c r="F19" s="31"/>
      <c r="G19" s="68"/>
    </row>
    <row r="20" spans="1:7" ht="16.8" thickBot="1" x14ac:dyDescent="0.35">
      <c r="A20" s="9"/>
      <c r="B20" s="9" t="s">
        <v>56</v>
      </c>
      <c r="C20" s="74" t="s">
        <v>58</v>
      </c>
      <c r="D20" s="71"/>
      <c r="E20" s="228">
        <v>44926</v>
      </c>
      <c r="F20" s="71"/>
      <c r="G20" s="73"/>
    </row>
    <row r="21" spans="1:7" ht="16.8" thickBot="1" x14ac:dyDescent="0.35">
      <c r="B21" s="14"/>
      <c r="C21" s="65" t="s">
        <v>59</v>
      </c>
      <c r="D21" s="244"/>
      <c r="E21" s="245"/>
      <c r="F21" s="244"/>
      <c r="G21" s="66"/>
    </row>
    <row r="22" spans="1:7" ht="16.2" x14ac:dyDescent="0.3">
      <c r="B22" s="9" t="s">
        <v>59</v>
      </c>
      <c r="C22" s="75" t="s">
        <v>60</v>
      </c>
      <c r="D22" s="31"/>
      <c r="E22" s="100" t="s">
        <v>61</v>
      </c>
      <c r="F22" s="31"/>
      <c r="G22" s="68"/>
    </row>
    <row r="23" spans="1:7" ht="16.2" x14ac:dyDescent="0.3">
      <c r="A23" s="9"/>
      <c r="B23" s="9" t="s">
        <v>59</v>
      </c>
      <c r="C23" s="67" t="s">
        <v>62</v>
      </c>
      <c r="D23" s="31"/>
      <c r="E23" s="101" t="s">
        <v>63</v>
      </c>
      <c r="F23" s="31"/>
      <c r="G23" s="68"/>
    </row>
    <row r="24" spans="1:7" ht="16.2" x14ac:dyDescent="0.3">
      <c r="B24" s="9" t="s">
        <v>59</v>
      </c>
      <c r="C24" s="67" t="s">
        <v>64</v>
      </c>
      <c r="D24" s="31"/>
      <c r="E24" s="102">
        <v>45341</v>
      </c>
      <c r="F24" s="31"/>
      <c r="G24" s="68"/>
    </row>
    <row r="25" spans="1:7" ht="16.2" x14ac:dyDescent="0.3">
      <c r="A25" s="9"/>
      <c r="B25" s="9" t="s">
        <v>59</v>
      </c>
      <c r="C25" s="67" t="s">
        <v>65</v>
      </c>
      <c r="D25" s="31"/>
      <c r="E25" s="231" t="s">
        <v>66</v>
      </c>
      <c r="F25" s="31"/>
      <c r="G25" s="68"/>
    </row>
    <row r="26" spans="1:7" ht="16.2" x14ac:dyDescent="0.3">
      <c r="B26" s="9" t="s">
        <v>59</v>
      </c>
      <c r="C26" s="76" t="s">
        <v>67</v>
      </c>
      <c r="D26" s="77"/>
      <c r="E26" s="101" t="s">
        <v>68</v>
      </c>
      <c r="F26" s="77"/>
      <c r="G26" s="78"/>
    </row>
    <row r="27" spans="1:7" ht="16.2" x14ac:dyDescent="0.3">
      <c r="B27" s="9" t="s">
        <v>59</v>
      </c>
      <c r="C27" s="67" t="s">
        <v>69</v>
      </c>
      <c r="D27" s="31"/>
      <c r="E27" s="102">
        <v>45341</v>
      </c>
      <c r="F27" s="31"/>
      <c r="G27" s="79"/>
    </row>
    <row r="28" spans="1:7" ht="16.2" x14ac:dyDescent="0.3">
      <c r="A28" s="9"/>
      <c r="B28" s="9" t="s">
        <v>59</v>
      </c>
      <c r="C28" s="67" t="s">
        <v>70</v>
      </c>
      <c r="D28" s="31"/>
      <c r="E28" s="231" t="s">
        <v>71</v>
      </c>
      <c r="F28" s="31"/>
      <c r="G28" s="79"/>
    </row>
    <row r="29" spans="1:7" ht="16.2" x14ac:dyDescent="0.3">
      <c r="B29" s="9" t="s">
        <v>59</v>
      </c>
      <c r="C29" s="76" t="s">
        <v>72</v>
      </c>
      <c r="D29" s="77"/>
      <c r="E29" s="101" t="s">
        <v>68</v>
      </c>
      <c r="F29" s="80"/>
      <c r="G29" s="81"/>
    </row>
    <row r="30" spans="1:7" ht="16.2" x14ac:dyDescent="0.3">
      <c r="A30" s="9"/>
      <c r="B30" s="9" t="s">
        <v>59</v>
      </c>
      <c r="C30" s="67" t="s">
        <v>73</v>
      </c>
      <c r="D30" s="31"/>
      <c r="E30" s="102">
        <v>45341</v>
      </c>
      <c r="F30" s="31"/>
      <c r="G30" s="68"/>
    </row>
    <row r="31" spans="1:7" ht="16.8" thickBot="1" x14ac:dyDescent="0.35">
      <c r="A31" s="9"/>
      <c r="B31" s="9" t="s">
        <v>59</v>
      </c>
      <c r="C31" s="67" t="s">
        <v>74</v>
      </c>
      <c r="D31" s="82"/>
      <c r="E31" s="231" t="s">
        <v>71</v>
      </c>
      <c r="F31" s="71"/>
      <c r="G31" s="83"/>
    </row>
    <row r="32" spans="1:7" ht="15.9" customHeight="1" thickBot="1" x14ac:dyDescent="0.35">
      <c r="C32" s="175" t="s">
        <v>75</v>
      </c>
      <c r="D32" s="246"/>
      <c r="E32" s="33"/>
      <c r="F32" s="247"/>
      <c r="G32" s="34"/>
    </row>
    <row r="33" spans="1:7" ht="16.2" x14ac:dyDescent="0.3">
      <c r="A33" s="9"/>
      <c r="B33" s="11"/>
      <c r="C33" s="84" t="s">
        <v>76</v>
      </c>
      <c r="D33" s="31"/>
      <c r="E33" s="103" t="s">
        <v>77</v>
      </c>
      <c r="F33" s="185"/>
      <c r="G33" s="85" t="str">
        <f>IF(OR($E$29=Lists!$I$4,$E$29=Lists!$I$5),"&lt;URL&gt;","")</f>
        <v>&lt;URL&gt;</v>
      </c>
    </row>
    <row r="34" spans="1:7" ht="16.8" thickBot="1" x14ac:dyDescent="0.35">
      <c r="B34" s="9" t="s">
        <v>78</v>
      </c>
      <c r="C34" s="86" t="s">
        <v>79</v>
      </c>
      <c r="D34" s="71"/>
      <c r="E34" s="231" t="s">
        <v>71</v>
      </c>
      <c r="F34" s="244"/>
      <c r="G34" s="87"/>
    </row>
    <row r="35" spans="1:7" ht="18" customHeight="1" thickBot="1" x14ac:dyDescent="0.35">
      <c r="A35" s="9"/>
      <c r="B35" s="9" t="s">
        <v>78</v>
      </c>
      <c r="C35" s="65" t="s">
        <v>78</v>
      </c>
      <c r="D35" s="244"/>
      <c r="E35" s="247"/>
      <c r="F35" s="244"/>
      <c r="G35" s="247"/>
    </row>
    <row r="36" spans="1:7" ht="15.6" customHeight="1" x14ac:dyDescent="0.3">
      <c r="B36" s="9" t="s">
        <v>78</v>
      </c>
      <c r="C36" s="69" t="s">
        <v>80</v>
      </c>
      <c r="D36" s="31"/>
      <c r="E36" s="70"/>
      <c r="F36" s="31"/>
      <c r="G36" s="31"/>
    </row>
    <row r="37" spans="1:7" ht="16.5" customHeight="1" x14ac:dyDescent="0.3">
      <c r="A37" s="9"/>
      <c r="B37" s="9" t="s">
        <v>78</v>
      </c>
      <c r="C37" s="88" t="s">
        <v>81</v>
      </c>
      <c r="D37" s="31"/>
      <c r="E37" s="101" t="s">
        <v>68</v>
      </c>
      <c r="F37" s="31"/>
      <c r="G37" s="79"/>
    </row>
    <row r="38" spans="1:7" ht="16.5" customHeight="1" x14ac:dyDescent="0.3">
      <c r="A38" s="9"/>
      <c r="B38" s="9" t="s">
        <v>78</v>
      </c>
      <c r="C38" s="88" t="s">
        <v>82</v>
      </c>
      <c r="D38" s="31"/>
      <c r="E38" s="101" t="s">
        <v>68</v>
      </c>
      <c r="F38" s="31"/>
      <c r="G38" s="79"/>
    </row>
    <row r="39" spans="1:7" ht="15.6" customHeight="1" x14ac:dyDescent="0.3">
      <c r="B39" s="9" t="s">
        <v>78</v>
      </c>
      <c r="C39" s="88" t="s">
        <v>83</v>
      </c>
      <c r="D39" s="31"/>
      <c r="E39" s="101" t="s">
        <v>68</v>
      </c>
      <c r="F39" s="31"/>
      <c r="G39" s="79"/>
    </row>
    <row r="40" spans="1:7" ht="18" customHeight="1" x14ac:dyDescent="0.3">
      <c r="B40" s="9" t="s">
        <v>78</v>
      </c>
      <c r="C40" s="88" t="s">
        <v>84</v>
      </c>
      <c r="D40" s="31"/>
      <c r="E40" s="101" t="s">
        <v>85</v>
      </c>
      <c r="F40" s="31"/>
      <c r="G40" s="79"/>
    </row>
    <row r="41" spans="1:7" ht="16.2" x14ac:dyDescent="0.3">
      <c r="B41" s="9" t="s">
        <v>78</v>
      </c>
      <c r="C41" s="89" t="s">
        <v>86</v>
      </c>
      <c r="D41" s="31"/>
      <c r="E41" s="101" t="s">
        <v>87</v>
      </c>
      <c r="F41" s="31"/>
      <c r="G41" s="79"/>
    </row>
    <row r="42" spans="1:7" ht="16.2" x14ac:dyDescent="0.3">
      <c r="B42" s="9" t="s">
        <v>78</v>
      </c>
      <c r="C42" s="88" t="s">
        <v>88</v>
      </c>
      <c r="D42" s="31"/>
      <c r="E42" s="101">
        <v>10</v>
      </c>
      <c r="F42" s="31"/>
      <c r="G42" s="79"/>
    </row>
    <row r="43" spans="1:7" ht="16.2" x14ac:dyDescent="0.3">
      <c r="B43" s="9" t="s">
        <v>78</v>
      </c>
      <c r="C43" s="88" t="s">
        <v>89</v>
      </c>
      <c r="D43" s="90"/>
      <c r="E43" s="101">
        <v>104</v>
      </c>
      <c r="F43" s="31"/>
      <c r="G43" s="91"/>
    </row>
    <row r="44" spans="1:7" ht="16.2" x14ac:dyDescent="0.3">
      <c r="B44" s="9" t="s">
        <v>78</v>
      </c>
      <c r="C44" s="92" t="s">
        <v>90</v>
      </c>
      <c r="D44" s="31"/>
      <c r="E44" s="104" t="s">
        <v>91</v>
      </c>
      <c r="F44" s="77"/>
      <c r="G44" s="79"/>
    </row>
    <row r="45" spans="1:7" ht="16.2" x14ac:dyDescent="0.3">
      <c r="B45" s="9" t="s">
        <v>78</v>
      </c>
      <c r="C45" s="93" t="s">
        <v>92</v>
      </c>
      <c r="D45" s="31"/>
      <c r="E45" s="227">
        <v>3144.83</v>
      </c>
      <c r="F45" s="31"/>
      <c r="G45" s="79"/>
    </row>
    <row r="46" spans="1:7" ht="29.4" thickBot="1" x14ac:dyDescent="0.35">
      <c r="B46" s="9" t="s">
        <v>78</v>
      </c>
      <c r="C46" s="174" t="s">
        <v>93</v>
      </c>
      <c r="D46" s="71"/>
      <c r="E46" s="229" t="s">
        <v>94</v>
      </c>
      <c r="F46" s="71"/>
      <c r="G46" s="110"/>
    </row>
    <row r="47" spans="1:7" s="13" customFormat="1" ht="16.8" thickBot="1" x14ac:dyDescent="0.35">
      <c r="A47" s="7"/>
      <c r="B47" s="9" t="s">
        <v>78</v>
      </c>
      <c r="C47" s="172" t="s">
        <v>95</v>
      </c>
      <c r="D47" s="71"/>
      <c r="E47" s="173"/>
      <c r="F47" s="71"/>
      <c r="G47" s="110"/>
    </row>
    <row r="48" spans="1:7" ht="15.6" customHeight="1" x14ac:dyDescent="0.3">
      <c r="B48" s="9" t="s">
        <v>78</v>
      </c>
      <c r="C48" s="88" t="s">
        <v>96</v>
      </c>
      <c r="D48" s="31"/>
      <c r="E48" s="101" t="s">
        <v>68</v>
      </c>
      <c r="F48" s="31"/>
      <c r="G48" s="79"/>
    </row>
    <row r="49" spans="1:17" s="9" customFormat="1" ht="16.2" x14ac:dyDescent="0.3">
      <c r="A49" s="7"/>
      <c r="C49" s="88" t="s">
        <v>97</v>
      </c>
      <c r="D49" s="31"/>
      <c r="E49" s="101" t="s">
        <v>68</v>
      </c>
      <c r="F49" s="31"/>
      <c r="G49" s="79"/>
    </row>
    <row r="50" spans="1:17" s="9" customFormat="1" ht="15.6" customHeight="1" x14ac:dyDescent="0.3">
      <c r="A50" s="7"/>
      <c r="C50" s="88" t="s">
        <v>98</v>
      </c>
      <c r="D50" s="31"/>
      <c r="E50" s="101" t="s">
        <v>68</v>
      </c>
      <c r="F50" s="31"/>
      <c r="G50" s="79"/>
    </row>
    <row r="51" spans="1:17" ht="16.8" thickBot="1" x14ac:dyDescent="0.35">
      <c r="B51" s="9"/>
      <c r="C51" s="108" t="s">
        <v>99</v>
      </c>
      <c r="D51" s="71"/>
      <c r="E51" s="109" t="s">
        <v>68</v>
      </c>
      <c r="F51" s="71"/>
      <c r="G51" s="110"/>
    </row>
    <row r="52" spans="1:17" ht="16.8" thickBot="1" x14ac:dyDescent="0.35">
      <c r="B52" s="9"/>
      <c r="C52" s="106" t="s">
        <v>100</v>
      </c>
      <c r="D52" s="107"/>
      <c r="E52" s="230">
        <f>SUM(E53:E56)</f>
        <v>1</v>
      </c>
      <c r="F52" s="107"/>
      <c r="G52" s="107"/>
      <c r="Q52" s="255"/>
    </row>
    <row r="53" spans="1:17" ht="16.2" x14ac:dyDescent="0.3">
      <c r="B53" s="9"/>
      <c r="C53" s="67" t="s">
        <v>101</v>
      </c>
      <c r="D53" s="31"/>
      <c r="E53" s="94">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0.39622641509433965</v>
      </c>
      <c r="F53" s="31"/>
      <c r="G53" s="95" t="s">
        <v>102</v>
      </c>
      <c r="Q53" s="256"/>
    </row>
    <row r="54" spans="1:17" s="9" customFormat="1" ht="16.2" x14ac:dyDescent="0.3">
      <c r="B54" s="14"/>
      <c r="C54" s="67" t="s">
        <v>103</v>
      </c>
      <c r="D54" s="31"/>
      <c r="E54" s="94">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0.49056603773584906</v>
      </c>
      <c r="F54" s="31"/>
      <c r="G54" s="95" t="s">
        <v>102</v>
      </c>
    </row>
    <row r="55" spans="1:17" s="9" customFormat="1" ht="16.2" x14ac:dyDescent="0.3">
      <c r="A55" s="7"/>
      <c r="B55" s="9" t="s">
        <v>104</v>
      </c>
      <c r="C55" s="67" t="s">
        <v>105</v>
      </c>
      <c r="D55" s="31"/>
      <c r="E55" s="94">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7.5471698113207544E-2</v>
      </c>
      <c r="F55" s="31"/>
      <c r="G55" s="95" t="s">
        <v>102</v>
      </c>
    </row>
    <row r="56" spans="1:17" ht="15" customHeight="1" thickBot="1" x14ac:dyDescent="0.35">
      <c r="B56" s="9" t="s">
        <v>104</v>
      </c>
      <c r="C56" s="67" t="s">
        <v>106</v>
      </c>
      <c r="D56" s="31"/>
      <c r="E56" s="94">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3.7735849056603772E-2</v>
      </c>
      <c r="F56" s="31"/>
      <c r="G56" s="95" t="s">
        <v>102</v>
      </c>
    </row>
    <row r="57" spans="1:17" ht="16.8" thickBot="1" x14ac:dyDescent="0.35">
      <c r="B57" s="9" t="s">
        <v>104</v>
      </c>
      <c r="C57" s="96" t="s">
        <v>107</v>
      </c>
      <c r="D57" s="97"/>
      <c r="E57" s="98"/>
      <c r="F57" s="97"/>
      <c r="G57" s="97"/>
    </row>
    <row r="58" spans="1:17" s="9" customFormat="1" ht="16.2" x14ac:dyDescent="0.3">
      <c r="A58" s="7"/>
      <c r="B58" s="9" t="s">
        <v>104</v>
      </c>
      <c r="C58" s="67" t="s">
        <v>108</v>
      </c>
      <c r="D58" s="31"/>
      <c r="E58" s="100" t="s">
        <v>109</v>
      </c>
      <c r="F58" s="31"/>
      <c r="G58" s="68"/>
    </row>
    <row r="59" spans="1:17" ht="16.2" x14ac:dyDescent="0.3">
      <c r="C59" s="67" t="s">
        <v>110</v>
      </c>
      <c r="D59" s="31"/>
      <c r="E59" s="100" t="s">
        <v>111</v>
      </c>
      <c r="F59" s="31"/>
      <c r="G59" s="68"/>
    </row>
    <row r="60" spans="1:17" ht="16.2" x14ac:dyDescent="0.3">
      <c r="C60" s="67" t="s">
        <v>112</v>
      </c>
      <c r="D60" s="31"/>
      <c r="E60" s="100" t="s">
        <v>113</v>
      </c>
      <c r="F60" s="31"/>
      <c r="G60" s="68"/>
    </row>
    <row r="61" spans="1:17" ht="16.8" thickBot="1" x14ac:dyDescent="0.35">
      <c r="C61" s="99"/>
      <c r="D61" s="71"/>
      <c r="E61" s="72"/>
      <c r="F61" s="71"/>
      <c r="G61" s="82"/>
    </row>
    <row r="62" spans="1:17" s="9" customFormat="1" ht="16.8" thickBot="1" x14ac:dyDescent="0.35">
      <c r="A62" s="7"/>
      <c r="B62" s="7"/>
      <c r="C62" s="315"/>
      <c r="D62" s="315"/>
      <c r="E62" s="315"/>
      <c r="F62" s="315"/>
      <c r="G62" s="315"/>
    </row>
    <row r="63" spans="1:17" s="17" customFormat="1" ht="15.6" thickBot="1" x14ac:dyDescent="0.35">
      <c r="A63" s="185"/>
      <c r="B63" s="185"/>
      <c r="C63" s="304" t="s">
        <v>33</v>
      </c>
      <c r="D63" s="305"/>
      <c r="E63" s="305"/>
      <c r="F63" s="305"/>
      <c r="G63" s="306"/>
      <c r="H63" s="185"/>
      <c r="I63" s="185"/>
      <c r="J63" s="185"/>
      <c r="K63" s="185"/>
      <c r="L63" s="185"/>
      <c r="M63" s="185"/>
      <c r="N63" s="185"/>
      <c r="O63" s="185"/>
      <c r="P63" s="185"/>
      <c r="Q63" s="185"/>
    </row>
    <row r="64" spans="1:17" s="17" customFormat="1" ht="15.6" thickBot="1" x14ac:dyDescent="0.35">
      <c r="A64" s="185"/>
      <c r="B64" s="185"/>
      <c r="C64" s="304" t="s">
        <v>34</v>
      </c>
      <c r="D64" s="305"/>
      <c r="E64" s="305"/>
      <c r="F64" s="305"/>
      <c r="G64" s="306"/>
      <c r="H64" s="185"/>
      <c r="I64" s="185"/>
      <c r="J64" s="185"/>
      <c r="K64" s="185"/>
      <c r="L64" s="185"/>
      <c r="M64" s="185"/>
      <c r="N64" s="185"/>
      <c r="O64" s="185"/>
      <c r="P64" s="185"/>
      <c r="Q64" s="185"/>
    </row>
    <row r="65" spans="2:7" s="17" customFormat="1" ht="15.6" thickBot="1" x14ac:dyDescent="0.35">
      <c r="B65" s="185"/>
      <c r="C65" s="316"/>
      <c r="D65" s="316"/>
      <c r="E65" s="316"/>
      <c r="F65" s="316"/>
      <c r="G65" s="316"/>
    </row>
    <row r="66" spans="2:7" s="17" customFormat="1" ht="18.75" customHeight="1" x14ac:dyDescent="0.3">
      <c r="B66" s="185"/>
      <c r="C66" s="317" t="s">
        <v>35</v>
      </c>
      <c r="D66" s="317"/>
      <c r="E66" s="317"/>
      <c r="F66" s="317"/>
      <c r="G66" s="317"/>
    </row>
    <row r="67" spans="2:7" s="17" customFormat="1" ht="15" x14ac:dyDescent="0.3">
      <c r="B67" s="185"/>
      <c r="C67" s="299" t="s">
        <v>36</v>
      </c>
      <c r="D67" s="299"/>
      <c r="E67" s="299"/>
      <c r="F67" s="299"/>
      <c r="G67" s="299"/>
    </row>
    <row r="68" spans="2:7" s="17" customFormat="1" ht="15" x14ac:dyDescent="0.3">
      <c r="B68" s="31" t="s">
        <v>37</v>
      </c>
      <c r="C68" s="310" t="s">
        <v>38</v>
      </c>
      <c r="D68" s="310"/>
      <c r="E68" s="310"/>
      <c r="F68" s="310"/>
      <c r="G68" s="310"/>
    </row>
    <row r="69" spans="2:7" ht="16.2" x14ac:dyDescent="0.3">
      <c r="C69" s="10"/>
      <c r="D69" s="9"/>
      <c r="E69" s="10"/>
      <c r="F69" s="9"/>
      <c r="G69" s="9"/>
    </row>
    <row r="70" spans="2:7" ht="15" customHeight="1" x14ac:dyDescent="0.3">
      <c r="C70" s="8"/>
      <c r="D70" s="8"/>
      <c r="E70" s="8"/>
      <c r="F70" s="8"/>
    </row>
    <row r="71" spans="2:7" ht="15" customHeight="1" x14ac:dyDescent="0.3"/>
    <row r="72" spans="2:7" ht="16.2" x14ac:dyDescent="0.3">
      <c r="C72" s="309"/>
      <c r="D72" s="309"/>
      <c r="E72" s="309"/>
      <c r="F72" s="309"/>
      <c r="G72" s="309"/>
    </row>
    <row r="73" spans="2:7" ht="16.2" x14ac:dyDescent="0.3">
      <c r="C73" s="309"/>
      <c r="D73" s="309"/>
      <c r="E73" s="309"/>
      <c r="F73" s="309"/>
      <c r="G73" s="309"/>
    </row>
    <row r="74" spans="2:7" ht="18.75" customHeight="1" x14ac:dyDescent="0.3">
      <c r="C74" s="309"/>
      <c r="D74" s="309"/>
      <c r="E74" s="309"/>
      <c r="F74" s="309"/>
      <c r="G74" s="309"/>
    </row>
    <row r="75" spans="2:7" ht="16.2" x14ac:dyDescent="0.3">
      <c r="C75" s="309"/>
      <c r="D75" s="309"/>
      <c r="E75" s="309"/>
      <c r="F75" s="309"/>
      <c r="G75" s="309"/>
    </row>
    <row r="76" spans="2:7" ht="16.2" x14ac:dyDescent="0.3">
      <c r="C76" s="8"/>
      <c r="D76" s="8"/>
      <c r="E76" s="8"/>
      <c r="F76" s="8"/>
    </row>
    <row r="77" spans="2:7" ht="16.2" x14ac:dyDescent="0.3">
      <c r="C77" s="308"/>
      <c r="D77" s="308"/>
      <c r="E77" s="308"/>
    </row>
    <row r="78" spans="2:7" ht="16.2" x14ac:dyDescent="0.3">
      <c r="C78" s="308"/>
      <c r="D78" s="308"/>
      <c r="E78" s="308"/>
    </row>
    <row r="79" spans="2:7" ht="16.2" x14ac:dyDescent="0.3"/>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5">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E31 E34" xr:uid="{473B7AA2-8531-44F9-B753-81F1151A0A87}"/>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46" r:id="rId5" xr:uid="{74254606-0CAE-418C-88FD-5E1E91FD8DA7}"/>
    <hyperlink ref="E28" r:id="rId6" xr:uid="{963F74D1-0926-45E6-8114-C21F6C5D5425}"/>
    <hyperlink ref="E31" r:id="rId7" xr:uid="{50D4E92E-1199-48B9-9578-3BDB99D9B351}"/>
    <hyperlink ref="E34" r:id="rId8" xr:uid="{E071844A-1173-429F-BBA4-F20FC5A0C24C}"/>
    <hyperlink ref="E25" r:id="rId9" xr:uid="{2D9BDAE6-BCCC-41AA-92C2-476E1F6F56C8}"/>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30"/>
  <sheetViews>
    <sheetView showGridLines="0" topLeftCell="A168" zoomScale="85" zoomScaleNormal="85" workbookViewId="0">
      <selection activeCell="H186" sqref="H186"/>
    </sheetView>
  </sheetViews>
  <sheetFormatPr defaultColWidth="4" defaultRowHeight="24" customHeight="1" x14ac:dyDescent="0.3"/>
  <cols>
    <col min="1" max="1" width="4" style="7"/>
    <col min="2" max="2" width="56.5546875" style="7" customWidth="1"/>
    <col min="3" max="3" width="4" style="7"/>
    <col min="4" max="4" width="50.5546875" style="7" customWidth="1"/>
    <col min="5" max="5" width="5.44140625" style="7" customWidth="1"/>
    <col min="6" max="6" width="50.5546875" style="7" customWidth="1"/>
    <col min="7" max="7" width="4" style="7"/>
    <col min="8" max="8" width="53.88671875" style="7" customWidth="1"/>
    <col min="9" max="11" width="4" style="7"/>
    <col min="12" max="12" width="28.109375" style="7" bestFit="1" customWidth="1"/>
    <col min="13" max="13" width="4" style="7"/>
    <col min="14" max="14" width="15.5546875" style="7" bestFit="1" customWidth="1"/>
    <col min="15" max="15" width="4" style="7"/>
    <col min="16" max="16" width="42" style="7" bestFit="1" customWidth="1"/>
    <col min="17" max="16384" width="4" style="7"/>
  </cols>
  <sheetData>
    <row r="1" spans="2:16" ht="16.2" x14ac:dyDescent="0.3"/>
    <row r="2" spans="2:16" s="17" customFormat="1" ht="15" x14ac:dyDescent="0.3">
      <c r="B2" s="45" t="s">
        <v>114</v>
      </c>
      <c r="C2" s="45"/>
      <c r="D2" s="45"/>
      <c r="E2" s="45"/>
      <c r="F2" s="45"/>
      <c r="G2" s="45"/>
      <c r="H2" s="45"/>
      <c r="I2" s="185"/>
      <c r="J2" s="185"/>
      <c r="K2" s="185"/>
      <c r="L2" s="185"/>
      <c r="M2" s="185"/>
      <c r="N2" s="185"/>
      <c r="O2" s="185"/>
      <c r="P2" s="185"/>
    </row>
    <row r="3" spans="2:16" s="164" customFormat="1" x14ac:dyDescent="0.3">
      <c r="B3" s="312" t="s">
        <v>40</v>
      </c>
      <c r="C3" s="312"/>
      <c r="D3" s="312"/>
      <c r="E3" s="312"/>
      <c r="F3" s="312"/>
      <c r="G3" s="312"/>
      <c r="H3" s="312"/>
    </row>
    <row r="4" spans="2:16" s="17" customFormat="1" ht="17.100000000000001" customHeight="1" x14ac:dyDescent="0.3">
      <c r="B4" s="319" t="s">
        <v>115</v>
      </c>
      <c r="C4" s="319"/>
      <c r="D4" s="319"/>
      <c r="E4" s="319"/>
      <c r="F4" s="319"/>
      <c r="G4" s="319"/>
      <c r="H4" s="319"/>
      <c r="I4" s="185"/>
      <c r="J4" s="185"/>
      <c r="K4" s="185"/>
      <c r="L4" s="185"/>
      <c r="M4" s="185"/>
      <c r="N4" s="185"/>
      <c r="O4" s="185"/>
      <c r="P4" s="185"/>
    </row>
    <row r="5" spans="2:16" s="17" customFormat="1" ht="15" x14ac:dyDescent="0.3">
      <c r="B5" s="314" t="s">
        <v>116</v>
      </c>
      <c r="C5" s="314"/>
      <c r="D5" s="314"/>
      <c r="E5" s="314"/>
      <c r="F5" s="314"/>
      <c r="G5" s="314"/>
      <c r="H5" s="314"/>
      <c r="I5" s="185"/>
      <c r="J5" s="185"/>
      <c r="K5" s="185"/>
      <c r="L5" s="185"/>
      <c r="M5" s="185"/>
      <c r="N5" s="185"/>
      <c r="O5" s="185"/>
      <c r="P5" s="185"/>
    </row>
    <row r="6" spans="2:16" s="17" customFormat="1" ht="15" x14ac:dyDescent="0.35">
      <c r="B6" s="314" t="s">
        <v>117</v>
      </c>
      <c r="C6" s="314"/>
      <c r="D6" s="314"/>
      <c r="E6" s="314"/>
      <c r="F6" s="314"/>
      <c r="G6" s="314"/>
      <c r="H6" s="314"/>
      <c r="I6" s="185"/>
      <c r="J6" s="185"/>
      <c r="K6" s="185"/>
      <c r="L6" s="185"/>
      <c r="M6" s="185"/>
      <c r="N6" s="185"/>
      <c r="O6" s="185"/>
      <c r="P6" s="15"/>
    </row>
    <row r="7" spans="2:16" s="17" customFormat="1" ht="15" x14ac:dyDescent="0.3">
      <c r="B7" s="314" t="s">
        <v>118</v>
      </c>
      <c r="C7" s="314"/>
      <c r="D7" s="314"/>
      <c r="E7" s="314"/>
      <c r="F7" s="314"/>
      <c r="G7" s="314"/>
      <c r="H7" s="314"/>
      <c r="I7" s="185"/>
      <c r="J7" s="185"/>
      <c r="K7" s="185"/>
      <c r="L7" s="185"/>
      <c r="M7" s="185"/>
      <c r="N7" s="185"/>
      <c r="O7" s="185"/>
      <c r="P7" s="185"/>
    </row>
    <row r="8" spans="2:16" s="17" customFormat="1" ht="17.100000000000001" customHeight="1" x14ac:dyDescent="0.3">
      <c r="B8" s="314" t="s">
        <v>119</v>
      </c>
      <c r="C8" s="314"/>
      <c r="D8" s="314"/>
      <c r="E8" s="314"/>
      <c r="F8" s="314"/>
      <c r="G8" s="314"/>
      <c r="H8" s="314"/>
      <c r="I8" s="185"/>
      <c r="J8" s="185"/>
      <c r="K8" s="185"/>
      <c r="L8" s="185"/>
      <c r="M8" s="185"/>
      <c r="N8" s="185"/>
      <c r="O8" s="185"/>
      <c r="P8" s="185"/>
    </row>
    <row r="9" spans="2:16" s="17" customFormat="1" ht="15" customHeight="1" x14ac:dyDescent="0.35">
      <c r="B9" s="324" t="s">
        <v>120</v>
      </c>
      <c r="C9" s="324"/>
      <c r="D9" s="324"/>
      <c r="E9" s="324"/>
      <c r="F9" s="324"/>
      <c r="G9" s="324"/>
      <c r="H9" s="324"/>
      <c r="I9" s="185"/>
      <c r="J9" s="185"/>
      <c r="K9" s="185"/>
      <c r="L9" s="185"/>
      <c r="M9" s="185"/>
      <c r="N9" s="185"/>
      <c r="O9" s="185"/>
      <c r="P9" s="185"/>
    </row>
    <row r="10" spans="2:16" s="17" customFormat="1" ht="15" customHeight="1" x14ac:dyDescent="0.35">
      <c r="B10" s="185"/>
      <c r="C10" s="185"/>
      <c r="D10" s="185"/>
      <c r="E10" s="111"/>
      <c r="F10" s="111"/>
      <c r="G10" s="111"/>
      <c r="H10" s="111"/>
      <c r="I10" s="185"/>
      <c r="J10" s="185"/>
      <c r="K10" s="185"/>
      <c r="L10" s="185"/>
      <c r="M10" s="185"/>
      <c r="N10" s="185"/>
      <c r="O10" s="185"/>
      <c r="P10" s="185"/>
    </row>
    <row r="11" spans="2:16" s="17" customFormat="1" ht="16.2" x14ac:dyDescent="0.3">
      <c r="B11" s="49" t="s">
        <v>45</v>
      </c>
      <c r="C11" s="243"/>
      <c r="D11" s="22" t="s">
        <v>46</v>
      </c>
      <c r="E11" s="243"/>
      <c r="F11" s="23" t="s">
        <v>21</v>
      </c>
      <c r="G11" s="7"/>
      <c r="H11" s="185"/>
      <c r="I11" s="185"/>
      <c r="J11" s="185"/>
      <c r="K11" s="185"/>
      <c r="L11" s="185"/>
      <c r="M11" s="185"/>
      <c r="N11" s="185"/>
      <c r="O11" s="185"/>
      <c r="P11" s="185"/>
    </row>
    <row r="12" spans="2:16" s="17" customFormat="1" ht="15" x14ac:dyDescent="0.3">
      <c r="B12" s="185"/>
      <c r="C12" s="185"/>
      <c r="D12" s="185"/>
      <c r="E12" s="185"/>
      <c r="F12" s="185"/>
      <c r="G12" s="185"/>
      <c r="H12" s="185"/>
      <c r="I12" s="185"/>
      <c r="J12" s="185"/>
      <c r="K12" s="185"/>
      <c r="L12" s="185"/>
      <c r="M12" s="185"/>
      <c r="N12" s="185"/>
      <c r="O12" s="185"/>
      <c r="P12" s="185"/>
    </row>
    <row r="13" spans="2:16" s="164" customFormat="1" x14ac:dyDescent="0.3">
      <c r="B13" s="16" t="s">
        <v>121</v>
      </c>
      <c r="D13" s="165"/>
      <c r="F13" s="165"/>
    </row>
    <row r="14" spans="2:16" s="17" customFormat="1" ht="15" x14ac:dyDescent="0.3">
      <c r="B14" s="33" t="s">
        <v>122</v>
      </c>
      <c r="C14" s="185"/>
      <c r="D14" s="33"/>
      <c r="E14" s="185"/>
      <c r="F14" s="33"/>
      <c r="G14" s="185"/>
      <c r="H14" s="185"/>
      <c r="I14" s="185"/>
      <c r="J14" s="185"/>
      <c r="K14" s="185"/>
      <c r="L14" s="185"/>
      <c r="M14" s="185"/>
      <c r="N14" s="185"/>
      <c r="O14" s="185"/>
      <c r="P14" s="185"/>
    </row>
    <row r="15" spans="2:16" s="17" customFormat="1" ht="15" x14ac:dyDescent="0.3">
      <c r="B15" s="35"/>
      <c r="C15" s="185"/>
      <c r="D15" s="112"/>
      <c r="E15" s="185"/>
      <c r="F15" s="112"/>
      <c r="G15" s="185"/>
      <c r="H15" s="185"/>
      <c r="I15" s="185"/>
      <c r="J15" s="185"/>
      <c r="K15" s="185"/>
      <c r="L15" s="185"/>
      <c r="M15" s="185"/>
      <c r="N15" s="185"/>
      <c r="O15" s="185"/>
      <c r="P15" s="185"/>
    </row>
    <row r="16" spans="2:16" s="181" customFormat="1" ht="18.600000000000001" x14ac:dyDescent="0.3">
      <c r="B16" s="182" t="s">
        <v>123</v>
      </c>
      <c r="D16" s="182" t="s">
        <v>124</v>
      </c>
      <c r="F16" s="182" t="s">
        <v>125</v>
      </c>
      <c r="H16" s="183" t="s">
        <v>126</v>
      </c>
    </row>
    <row r="17" spans="1:16" s="17" customFormat="1" ht="32.25" customHeight="1" x14ac:dyDescent="0.3">
      <c r="A17" s="185"/>
      <c r="B17" s="113" t="s">
        <v>127</v>
      </c>
      <c r="C17" s="185"/>
      <c r="D17" s="114"/>
      <c r="E17" s="185"/>
      <c r="F17" s="114"/>
      <c r="G17" s="185"/>
      <c r="H17" s="195"/>
      <c r="I17" s="185"/>
      <c r="J17" s="185"/>
      <c r="K17" s="185"/>
      <c r="L17" s="185"/>
      <c r="M17" s="185"/>
      <c r="N17" s="185"/>
      <c r="O17" s="185"/>
      <c r="P17" s="185"/>
    </row>
    <row r="18" spans="1:16" s="17" customFormat="1" ht="15" x14ac:dyDescent="0.3">
      <c r="A18" s="185"/>
      <c r="B18" s="115" t="s">
        <v>128</v>
      </c>
      <c r="C18" s="185"/>
      <c r="D18" s="116"/>
      <c r="E18" s="185"/>
      <c r="F18" s="116"/>
      <c r="G18" s="185"/>
      <c r="H18" s="196"/>
      <c r="I18" s="185"/>
      <c r="J18" s="185"/>
      <c r="K18" s="185"/>
      <c r="L18" s="185"/>
      <c r="M18" s="185"/>
      <c r="N18" s="185"/>
      <c r="O18" s="185"/>
      <c r="P18" s="185"/>
    </row>
    <row r="19" spans="1:16" s="17" customFormat="1" ht="90" x14ac:dyDescent="0.3">
      <c r="A19" s="185"/>
      <c r="B19" s="117" t="s">
        <v>129</v>
      </c>
      <c r="C19" s="185"/>
      <c r="D19" s="140" t="s">
        <v>130</v>
      </c>
      <c r="E19" s="185"/>
      <c r="F19" s="199" t="s">
        <v>131</v>
      </c>
      <c r="G19" s="185"/>
      <c r="H19" s="200" t="s">
        <v>132</v>
      </c>
      <c r="I19" s="185"/>
      <c r="J19" s="185"/>
      <c r="K19" s="185"/>
      <c r="L19" s="185"/>
      <c r="M19" s="185"/>
      <c r="N19" s="185"/>
      <c r="O19" s="185"/>
      <c r="P19" s="185"/>
    </row>
    <row r="20" spans="1:16" s="17" customFormat="1" ht="45" x14ac:dyDescent="0.3">
      <c r="A20" s="185"/>
      <c r="B20" s="117" t="s">
        <v>133</v>
      </c>
      <c r="C20" s="185"/>
      <c r="D20" s="140" t="s">
        <v>130</v>
      </c>
      <c r="E20" s="185"/>
      <c r="F20" s="199" t="s">
        <v>134</v>
      </c>
      <c r="G20" s="185"/>
      <c r="H20" s="200" t="s">
        <v>135</v>
      </c>
      <c r="I20" s="185"/>
      <c r="J20" s="185"/>
      <c r="K20" s="185"/>
      <c r="L20" s="185"/>
      <c r="M20" s="185"/>
      <c r="N20" s="185"/>
      <c r="O20" s="185"/>
      <c r="P20" s="185"/>
    </row>
    <row r="21" spans="1:16" s="17" customFormat="1" ht="15" x14ac:dyDescent="0.3">
      <c r="A21" s="185"/>
      <c r="B21" s="117" t="s">
        <v>136</v>
      </c>
      <c r="C21" s="185"/>
      <c r="D21" s="140" t="s">
        <v>130</v>
      </c>
      <c r="E21" s="185"/>
      <c r="F21" s="199" t="s">
        <v>137</v>
      </c>
      <c r="G21" s="185"/>
      <c r="H21" s="196" t="s">
        <v>138</v>
      </c>
      <c r="I21" s="185"/>
      <c r="J21" s="185"/>
      <c r="K21" s="185"/>
      <c r="L21" s="185"/>
      <c r="M21" s="185"/>
      <c r="N21" s="185"/>
      <c r="O21" s="185"/>
      <c r="P21" s="185"/>
    </row>
    <row r="22" spans="1:16" s="17" customFormat="1" ht="120" x14ac:dyDescent="0.3">
      <c r="A22" s="185"/>
      <c r="B22" s="118" t="s">
        <v>139</v>
      </c>
      <c r="C22" s="185"/>
      <c r="D22" s="140" t="s">
        <v>130</v>
      </c>
      <c r="E22" s="185"/>
      <c r="F22" s="199" t="s">
        <v>140</v>
      </c>
      <c r="G22" s="185"/>
      <c r="H22" s="201" t="s">
        <v>141</v>
      </c>
      <c r="I22" s="185"/>
      <c r="J22" s="185"/>
      <c r="K22" s="185"/>
      <c r="L22" s="185"/>
      <c r="M22" s="185"/>
      <c r="N22" s="185"/>
      <c r="O22" s="185"/>
      <c r="P22" s="185"/>
    </row>
    <row r="23" spans="1:16" s="17" customFormat="1" ht="15" x14ac:dyDescent="0.3">
      <c r="A23" s="185"/>
      <c r="B23" s="35"/>
      <c r="C23" s="185"/>
      <c r="D23" s="112"/>
      <c r="E23" s="185"/>
      <c r="F23" s="112"/>
      <c r="G23" s="185"/>
      <c r="H23" s="185"/>
      <c r="I23" s="185"/>
      <c r="J23" s="185"/>
      <c r="K23" s="185"/>
      <c r="L23" s="185"/>
      <c r="M23" s="185"/>
      <c r="N23" s="185"/>
      <c r="O23" s="185"/>
      <c r="P23" s="185"/>
    </row>
    <row r="24" spans="1:16" s="17" customFormat="1" ht="15" x14ac:dyDescent="0.3">
      <c r="A24" s="185"/>
      <c r="B24" s="113" t="s">
        <v>142</v>
      </c>
      <c r="C24" s="185"/>
      <c r="D24" s="114"/>
      <c r="E24" s="185"/>
      <c r="F24" s="114"/>
      <c r="G24" s="185"/>
      <c r="H24" s="195"/>
      <c r="I24" s="185"/>
      <c r="J24" s="185"/>
      <c r="K24" s="185"/>
      <c r="L24" s="185"/>
      <c r="M24" s="185"/>
      <c r="N24" s="185"/>
      <c r="O24" s="185"/>
      <c r="P24" s="185"/>
    </row>
    <row r="25" spans="1:16" s="17" customFormat="1" ht="15" x14ac:dyDescent="0.3">
      <c r="A25" s="185"/>
      <c r="B25" s="115" t="s">
        <v>128</v>
      </c>
      <c r="C25" s="185"/>
      <c r="D25" s="116"/>
      <c r="E25" s="185"/>
      <c r="F25" s="116"/>
      <c r="G25" s="185"/>
      <c r="H25" s="196"/>
      <c r="I25" s="185"/>
      <c r="J25" s="185"/>
      <c r="K25" s="185"/>
      <c r="L25" s="185"/>
      <c r="M25" s="185"/>
      <c r="N25" s="185"/>
      <c r="O25" s="185"/>
      <c r="P25" s="185"/>
    </row>
    <row r="26" spans="1:16" s="17" customFormat="1" ht="15" x14ac:dyDescent="0.3">
      <c r="A26" s="185"/>
      <c r="B26" s="117" t="s">
        <v>143</v>
      </c>
      <c r="C26" s="185"/>
      <c r="D26" s="140" t="s">
        <v>77</v>
      </c>
      <c r="E26" s="185"/>
      <c r="F26" s="140" t="s">
        <v>144</v>
      </c>
      <c r="G26" s="185"/>
      <c r="H26" s="196"/>
      <c r="I26" s="185"/>
      <c r="J26" s="185"/>
      <c r="K26" s="185"/>
      <c r="L26" s="185"/>
      <c r="M26" s="185"/>
      <c r="N26" s="185"/>
      <c r="O26" s="185"/>
      <c r="P26" s="185"/>
    </row>
    <row r="27" spans="1:16" s="17" customFormat="1" ht="15" x14ac:dyDescent="0.3">
      <c r="A27" s="248"/>
      <c r="B27" s="119" t="s">
        <v>145</v>
      </c>
      <c r="C27" s="249"/>
      <c r="D27" s="140" t="s">
        <v>77</v>
      </c>
      <c r="E27" s="185"/>
      <c r="F27" s="140" t="s">
        <v>144</v>
      </c>
      <c r="G27" s="185"/>
      <c r="H27" s="196"/>
      <c r="I27" s="185"/>
      <c r="J27" s="185"/>
      <c r="K27" s="185"/>
      <c r="L27" s="185"/>
      <c r="M27" s="185"/>
      <c r="N27" s="185"/>
      <c r="O27" s="185"/>
      <c r="P27" s="185"/>
    </row>
    <row r="28" spans="1:16" s="17" customFormat="1" ht="15" x14ac:dyDescent="0.3">
      <c r="A28" s="185"/>
      <c r="B28" s="117" t="s">
        <v>146</v>
      </c>
      <c r="C28" s="185"/>
      <c r="D28" s="140" t="s">
        <v>77</v>
      </c>
      <c r="E28" s="185"/>
      <c r="F28" s="140" t="s">
        <v>144</v>
      </c>
      <c r="G28" s="185"/>
      <c r="H28" s="196"/>
      <c r="I28" s="185"/>
      <c r="J28" s="185"/>
      <c r="K28" s="185"/>
      <c r="L28" s="185"/>
      <c r="M28" s="185"/>
      <c r="N28" s="185"/>
      <c r="O28" s="185"/>
      <c r="P28" s="185"/>
    </row>
    <row r="29" spans="1:16" s="17" customFormat="1" ht="15" x14ac:dyDescent="0.3">
      <c r="A29" s="185"/>
      <c r="B29" s="120" t="s">
        <v>145</v>
      </c>
      <c r="C29" s="249"/>
      <c r="D29" s="140" t="s">
        <v>77</v>
      </c>
      <c r="E29" s="185"/>
      <c r="F29" s="140" t="s">
        <v>144</v>
      </c>
      <c r="G29" s="185"/>
      <c r="H29" s="196"/>
      <c r="I29" s="185"/>
      <c r="J29" s="185"/>
      <c r="K29" s="185"/>
      <c r="L29" s="185"/>
      <c r="M29" s="185"/>
      <c r="N29" s="185"/>
      <c r="O29" s="185"/>
      <c r="P29" s="185"/>
    </row>
    <row r="30" spans="1:16" s="17" customFormat="1" ht="15" x14ac:dyDescent="0.3">
      <c r="A30" s="185"/>
      <c r="B30" s="117" t="s">
        <v>147</v>
      </c>
      <c r="C30" s="185"/>
      <c r="D30" s="140" t="s">
        <v>77</v>
      </c>
      <c r="E30" s="185"/>
      <c r="F30" s="140" t="s">
        <v>144</v>
      </c>
      <c r="G30" s="185"/>
      <c r="H30" s="196"/>
      <c r="I30" s="185"/>
      <c r="J30" s="185"/>
      <c r="K30" s="185"/>
      <c r="L30" s="185"/>
      <c r="M30" s="185"/>
      <c r="N30" s="185"/>
      <c r="O30" s="185"/>
      <c r="P30" s="185"/>
    </row>
    <row r="31" spans="1:16" s="17" customFormat="1" ht="15" x14ac:dyDescent="0.3">
      <c r="A31" s="185"/>
      <c r="B31" s="121" t="s">
        <v>148</v>
      </c>
      <c r="C31" s="249"/>
      <c r="D31" s="275">
        <v>73</v>
      </c>
      <c r="E31" s="185"/>
      <c r="F31" s="140" t="s">
        <v>144</v>
      </c>
      <c r="G31" s="185"/>
      <c r="H31" s="196"/>
      <c r="I31" s="185"/>
      <c r="J31" s="185"/>
      <c r="K31" s="185"/>
      <c r="L31" s="185"/>
      <c r="M31" s="185"/>
      <c r="N31" s="185"/>
      <c r="O31" s="185"/>
      <c r="P31" s="185"/>
    </row>
    <row r="32" spans="1:16" s="17" customFormat="1" ht="15" x14ac:dyDescent="0.3">
      <c r="A32" s="185"/>
      <c r="B32" s="122"/>
      <c r="C32" s="185"/>
      <c r="D32" s="112"/>
      <c r="E32" s="185"/>
      <c r="F32" s="112"/>
      <c r="G32" s="185"/>
      <c r="H32" s="250"/>
      <c r="I32" s="185"/>
      <c r="J32" s="185"/>
      <c r="K32" s="185"/>
      <c r="L32" s="185"/>
      <c r="M32" s="185"/>
      <c r="N32" s="185"/>
      <c r="O32" s="185"/>
      <c r="P32" s="185"/>
    </row>
    <row r="33" spans="2:15" s="17" customFormat="1" ht="15" x14ac:dyDescent="0.3">
      <c r="B33" s="113" t="s">
        <v>149</v>
      </c>
      <c r="C33" s="185"/>
      <c r="D33" s="123"/>
      <c r="E33" s="185"/>
      <c r="F33" s="123"/>
      <c r="G33" s="185"/>
      <c r="H33" s="195"/>
      <c r="I33" s="185"/>
      <c r="J33" s="185"/>
      <c r="K33" s="185"/>
      <c r="L33" s="185"/>
      <c r="M33" s="185"/>
      <c r="N33" s="185"/>
      <c r="O33" s="185"/>
    </row>
    <row r="34" spans="2:15" s="17" customFormat="1" ht="28.8" x14ac:dyDescent="0.3">
      <c r="B34" s="115" t="s">
        <v>150</v>
      </c>
      <c r="C34" s="185"/>
      <c r="D34" s="140" t="s">
        <v>130</v>
      </c>
      <c r="E34" s="185"/>
      <c r="F34" s="199" t="s">
        <v>151</v>
      </c>
      <c r="G34" s="185"/>
      <c r="H34" s="196"/>
      <c r="I34" s="185"/>
      <c r="J34" s="185"/>
      <c r="K34" s="185"/>
      <c r="L34" s="185"/>
      <c r="M34" s="185"/>
      <c r="N34" s="185"/>
      <c r="O34" s="185"/>
    </row>
    <row r="35" spans="2:15" s="17" customFormat="1" ht="28.8" x14ac:dyDescent="0.3">
      <c r="B35" s="115" t="s">
        <v>152</v>
      </c>
      <c r="C35" s="185"/>
      <c r="D35" s="140" t="s">
        <v>130</v>
      </c>
      <c r="E35" s="185"/>
      <c r="F35" s="199" t="s">
        <v>151</v>
      </c>
      <c r="G35" s="185"/>
      <c r="H35" s="196"/>
      <c r="I35" s="185"/>
      <c r="J35" s="185"/>
      <c r="K35" s="185"/>
      <c r="L35" s="185"/>
      <c r="M35" s="185"/>
      <c r="N35" s="185"/>
      <c r="O35" s="185"/>
    </row>
    <row r="36" spans="2:15" s="17" customFormat="1" ht="15" x14ac:dyDescent="0.3">
      <c r="B36" s="124" t="s">
        <v>153</v>
      </c>
      <c r="C36" s="185"/>
      <c r="D36" s="140" t="s">
        <v>106</v>
      </c>
      <c r="E36" s="185"/>
      <c r="F36" s="140" t="str">
        <f>IF(D36=Lists!$K$4,"&lt; Input URL to data source &gt;",IF(D36=Lists!$K$5,"&lt; Reference section in EITI Report or URL &gt;",IF(D36=Lists!$K$6,"&lt; Reference evidence of non-applicability &gt;","")))</f>
        <v/>
      </c>
      <c r="G36" s="185"/>
      <c r="H36" s="197"/>
      <c r="I36" s="185"/>
      <c r="J36" s="185"/>
      <c r="K36" s="185"/>
      <c r="L36" s="185"/>
      <c r="M36" s="185"/>
      <c r="N36" s="185"/>
      <c r="O36" s="185"/>
    </row>
    <row r="37" spans="2:15" s="17" customFormat="1" ht="15" x14ac:dyDescent="0.3">
      <c r="B37" s="35"/>
      <c r="C37" s="185"/>
      <c r="D37" s="112"/>
      <c r="E37" s="185"/>
      <c r="F37" s="112"/>
      <c r="G37" s="185"/>
      <c r="H37" s="185"/>
      <c r="I37" s="185"/>
      <c r="J37" s="185"/>
      <c r="K37" s="185"/>
      <c r="L37" s="185"/>
      <c r="M37" s="185"/>
      <c r="N37" s="185"/>
      <c r="O37" s="185"/>
    </row>
    <row r="38" spans="2:15" s="17" customFormat="1" ht="15" x14ac:dyDescent="0.3">
      <c r="B38" s="113" t="s">
        <v>154</v>
      </c>
      <c r="C38" s="185"/>
      <c r="D38" s="123"/>
      <c r="E38" s="185"/>
      <c r="F38" s="123"/>
      <c r="G38" s="185"/>
      <c r="H38" s="195"/>
      <c r="I38" s="185"/>
      <c r="J38" s="185"/>
      <c r="K38" s="185"/>
      <c r="L38" s="185"/>
      <c r="M38" s="185"/>
      <c r="N38" s="185"/>
      <c r="O38" s="185"/>
    </row>
    <row r="39" spans="2:15" s="17" customFormat="1" ht="15" x14ac:dyDescent="0.3">
      <c r="B39" s="115" t="s">
        <v>155</v>
      </c>
      <c r="C39" s="185"/>
      <c r="D39" s="140" t="s">
        <v>77</v>
      </c>
      <c r="E39" s="185"/>
      <c r="F39" s="140" t="s">
        <v>156</v>
      </c>
      <c r="G39" s="185"/>
      <c r="H39" s="196"/>
      <c r="I39" s="185"/>
      <c r="J39" s="185"/>
      <c r="K39" s="185"/>
      <c r="L39" s="185"/>
      <c r="M39" s="185"/>
      <c r="N39" s="185"/>
      <c r="O39" s="185"/>
    </row>
    <row r="40" spans="2:15" s="17" customFormat="1" ht="15" x14ac:dyDescent="0.3">
      <c r="B40" s="117" t="s">
        <v>157</v>
      </c>
      <c r="C40" s="185"/>
      <c r="D40" s="140" t="s">
        <v>130</v>
      </c>
      <c r="E40" s="185"/>
      <c r="F40" s="199" t="s">
        <v>158</v>
      </c>
      <c r="G40" s="185"/>
      <c r="H40" s="196"/>
      <c r="I40" s="185"/>
      <c r="J40" s="185"/>
      <c r="K40" s="185"/>
      <c r="L40" s="185"/>
      <c r="M40" s="185"/>
      <c r="N40" s="185"/>
      <c r="O40" s="185"/>
    </row>
    <row r="41" spans="2:15" s="17" customFormat="1" ht="15" x14ac:dyDescent="0.3">
      <c r="B41" s="115" t="s">
        <v>159</v>
      </c>
      <c r="C41" s="185"/>
      <c r="D41" s="140" t="s">
        <v>130</v>
      </c>
      <c r="E41" s="185"/>
      <c r="F41" s="199" t="s">
        <v>158</v>
      </c>
      <c r="G41" s="185"/>
      <c r="H41" s="196"/>
      <c r="I41" s="185"/>
      <c r="J41" s="185"/>
      <c r="K41" s="185"/>
      <c r="L41" s="185"/>
      <c r="M41" s="185"/>
      <c r="N41" s="185"/>
      <c r="O41" s="185"/>
    </row>
    <row r="42" spans="2:15" s="17" customFormat="1" ht="15" x14ac:dyDescent="0.3">
      <c r="B42" s="115" t="s">
        <v>160</v>
      </c>
      <c r="C42" s="185"/>
      <c r="D42" s="140" t="s">
        <v>130</v>
      </c>
      <c r="E42" s="185"/>
      <c r="F42" s="199" t="s">
        <v>158</v>
      </c>
      <c r="G42" s="185"/>
      <c r="H42" s="196"/>
      <c r="I42" s="185"/>
      <c r="J42" s="185"/>
      <c r="K42" s="185"/>
      <c r="L42" s="185"/>
      <c r="M42" s="185"/>
      <c r="N42" s="185"/>
      <c r="O42" s="185"/>
    </row>
    <row r="43" spans="2:15" s="17" customFormat="1" ht="15" x14ac:dyDescent="0.3">
      <c r="B43" s="124" t="s">
        <v>161</v>
      </c>
      <c r="C43" s="185"/>
      <c r="D43" s="141" t="s">
        <v>105</v>
      </c>
      <c r="E43" s="185"/>
      <c r="F43" s="140"/>
      <c r="G43" s="185"/>
      <c r="H43" s="197"/>
      <c r="I43" s="185"/>
      <c r="J43" s="185"/>
      <c r="K43" s="185"/>
      <c r="L43" s="185"/>
      <c r="M43" s="185"/>
      <c r="N43" s="185"/>
      <c r="O43" s="185"/>
    </row>
    <row r="44" spans="2:15" s="17" customFormat="1" ht="15" x14ac:dyDescent="0.3">
      <c r="B44" s="35"/>
      <c r="C44" s="185"/>
      <c r="D44" s="112"/>
      <c r="E44" s="185"/>
      <c r="F44" s="112"/>
      <c r="G44" s="185"/>
      <c r="H44" s="185"/>
      <c r="I44" s="185"/>
      <c r="J44" s="185"/>
      <c r="K44" s="185"/>
      <c r="L44" s="185"/>
      <c r="M44" s="185"/>
      <c r="N44" s="185"/>
      <c r="O44" s="185"/>
    </row>
    <row r="45" spans="2:15" s="17" customFormat="1" ht="15" x14ac:dyDescent="0.3">
      <c r="B45" s="113" t="s">
        <v>162</v>
      </c>
      <c r="C45" s="185"/>
      <c r="D45" s="194"/>
      <c r="E45" s="185"/>
      <c r="F45" s="194"/>
      <c r="G45" s="185"/>
      <c r="H45" s="195"/>
      <c r="I45" s="185"/>
      <c r="J45" s="185"/>
      <c r="K45" s="185"/>
      <c r="L45" s="185"/>
      <c r="M45" s="185"/>
      <c r="N45" s="185"/>
      <c r="O45" s="185"/>
    </row>
    <row r="46" spans="2:15" s="17" customFormat="1" ht="15" x14ac:dyDescent="0.3">
      <c r="B46" s="115" t="s">
        <v>163</v>
      </c>
      <c r="C46" s="185"/>
      <c r="D46" s="140" t="s">
        <v>77</v>
      </c>
      <c r="E46" s="185"/>
      <c r="F46" s="140" t="s">
        <v>156</v>
      </c>
      <c r="G46" s="185"/>
      <c r="H46" s="196"/>
      <c r="I46" s="185"/>
      <c r="J46" s="185"/>
      <c r="K46" s="185"/>
      <c r="L46" s="185"/>
      <c r="M46" s="185"/>
      <c r="N46" s="185"/>
      <c r="O46" s="185"/>
    </row>
    <row r="47" spans="2:15" s="17" customFormat="1" ht="15" x14ac:dyDescent="0.3">
      <c r="B47" s="117" t="s">
        <v>164</v>
      </c>
      <c r="C47" s="185"/>
      <c r="D47" s="140" t="s">
        <v>77</v>
      </c>
      <c r="E47" s="185"/>
      <c r="F47" s="140" t="s">
        <v>156</v>
      </c>
      <c r="G47" s="185"/>
      <c r="H47" s="196"/>
      <c r="I47" s="185"/>
      <c r="J47" s="185"/>
      <c r="K47" s="185"/>
      <c r="L47" s="185"/>
      <c r="M47" s="185"/>
      <c r="N47" s="185"/>
      <c r="O47" s="185"/>
    </row>
    <row r="48" spans="2:15" s="17" customFormat="1" ht="15" x14ac:dyDescent="0.3">
      <c r="B48" s="124" t="s">
        <v>165</v>
      </c>
      <c r="C48" s="185"/>
      <c r="D48" s="142" t="s">
        <v>166</v>
      </c>
      <c r="E48" s="185"/>
      <c r="F48" s="140" t="str">
        <f>IF(D48="&lt; name of the registry &gt;","&lt; Input URL to data source &gt;",IF(D48=Lists!$K$5,"&lt; Reference section in EITI Report or URL &gt;",IF(D48=Lists!$K$6,"&lt; Reference evidence of non-applicability &gt;","")))</f>
        <v/>
      </c>
      <c r="G48" s="185"/>
      <c r="H48" s="197"/>
      <c r="I48" s="185"/>
      <c r="J48" s="185"/>
      <c r="K48" s="185"/>
      <c r="L48" s="185"/>
      <c r="M48" s="185"/>
      <c r="N48" s="185"/>
      <c r="O48" s="185"/>
    </row>
    <row r="49" spans="2:8" s="17" customFormat="1" ht="15" x14ac:dyDescent="0.3">
      <c r="B49" s="35"/>
      <c r="C49" s="185"/>
      <c r="D49" s="112"/>
      <c r="E49" s="185"/>
      <c r="F49" s="112"/>
      <c r="G49" s="185"/>
      <c r="H49" s="185"/>
    </row>
    <row r="50" spans="2:8" s="17" customFormat="1" ht="15" x14ac:dyDescent="0.3">
      <c r="B50" s="113" t="s">
        <v>167</v>
      </c>
      <c r="C50" s="185"/>
      <c r="D50" s="194"/>
      <c r="E50" s="185"/>
      <c r="F50" s="194"/>
      <c r="G50" s="185"/>
      <c r="H50" s="195"/>
    </row>
    <row r="51" spans="2:8" s="17" customFormat="1" ht="30" x14ac:dyDescent="0.3">
      <c r="B51" s="125" t="s">
        <v>168</v>
      </c>
      <c r="C51" s="185"/>
      <c r="D51" s="140" t="s">
        <v>77</v>
      </c>
      <c r="E51" s="185"/>
      <c r="F51" s="140" t="s">
        <v>169</v>
      </c>
      <c r="G51" s="185"/>
      <c r="H51" s="196"/>
    </row>
    <row r="52" spans="2:8" s="17" customFormat="1" ht="45" x14ac:dyDescent="0.3">
      <c r="B52" s="126" t="s">
        <v>170</v>
      </c>
      <c r="C52" s="185"/>
      <c r="D52" s="140" t="s">
        <v>130</v>
      </c>
      <c r="E52" s="185"/>
      <c r="F52" s="199" t="s">
        <v>171</v>
      </c>
      <c r="G52" s="185"/>
      <c r="H52" s="196"/>
    </row>
    <row r="53" spans="2:8" s="17" customFormat="1" ht="36" customHeight="1" x14ac:dyDescent="0.3">
      <c r="B53" s="127" t="s">
        <v>172</v>
      </c>
      <c r="C53" s="185"/>
      <c r="D53" s="141" t="s">
        <v>130</v>
      </c>
      <c r="E53" s="185"/>
      <c r="F53" s="202" t="s">
        <v>173</v>
      </c>
      <c r="G53" s="185"/>
      <c r="H53" s="197"/>
    </row>
    <row r="54" spans="2:8" s="17" customFormat="1" ht="15" x14ac:dyDescent="0.3">
      <c r="B54" s="35"/>
      <c r="C54" s="185"/>
      <c r="D54" s="112"/>
      <c r="E54" s="185"/>
      <c r="F54" s="112"/>
      <c r="G54" s="185"/>
      <c r="H54" s="185"/>
    </row>
    <row r="55" spans="2:8" s="17" customFormat="1" ht="15" x14ac:dyDescent="0.3">
      <c r="B55" s="113" t="s">
        <v>174</v>
      </c>
      <c r="C55" s="185"/>
      <c r="D55" s="194"/>
      <c r="E55" s="185"/>
      <c r="F55" s="194"/>
      <c r="G55" s="185"/>
      <c r="H55" s="195"/>
    </row>
    <row r="56" spans="2:8" s="17" customFormat="1" ht="30" x14ac:dyDescent="0.3">
      <c r="B56" s="128" t="s">
        <v>175</v>
      </c>
      <c r="C56" s="185"/>
      <c r="D56" s="140" t="s">
        <v>130</v>
      </c>
      <c r="E56" s="185"/>
      <c r="F56" s="202" t="s">
        <v>176</v>
      </c>
      <c r="G56" s="185"/>
      <c r="H56" s="197"/>
    </row>
    <row r="57" spans="2:8" s="17" customFormat="1" ht="15" x14ac:dyDescent="0.3">
      <c r="B57" s="35"/>
      <c r="C57" s="185"/>
      <c r="D57" s="112"/>
      <c r="E57" s="185"/>
      <c r="F57" s="112"/>
      <c r="G57" s="185"/>
      <c r="H57" s="185"/>
    </row>
    <row r="58" spans="2:8" s="17" customFormat="1" ht="15" x14ac:dyDescent="0.3">
      <c r="B58" s="113" t="s">
        <v>177</v>
      </c>
      <c r="C58" s="185"/>
      <c r="D58" s="194"/>
      <c r="E58" s="185"/>
      <c r="F58" s="194"/>
      <c r="G58" s="185"/>
      <c r="H58" s="195"/>
    </row>
    <row r="59" spans="2:8" s="17" customFormat="1" ht="15" x14ac:dyDescent="0.3">
      <c r="B59" s="186" t="s">
        <v>178</v>
      </c>
      <c r="C59" s="185"/>
      <c r="D59" s="251"/>
      <c r="E59" s="185"/>
      <c r="F59" s="251"/>
      <c r="G59" s="185"/>
      <c r="H59" s="196"/>
    </row>
    <row r="60" spans="2:8" s="17" customFormat="1" ht="15" x14ac:dyDescent="0.3">
      <c r="B60" s="125" t="s">
        <v>179</v>
      </c>
      <c r="C60" s="185"/>
      <c r="D60" s="140" t="s">
        <v>130</v>
      </c>
      <c r="E60" s="185"/>
      <c r="F60" s="203" t="s">
        <v>180</v>
      </c>
      <c r="G60" s="185"/>
      <c r="H60" s="196"/>
    </row>
    <row r="61" spans="2:8" s="17" customFormat="1" ht="15" x14ac:dyDescent="0.3">
      <c r="B61" s="125" t="s">
        <v>181</v>
      </c>
      <c r="C61" s="185"/>
      <c r="D61" s="140" t="s">
        <v>130</v>
      </c>
      <c r="E61" s="185"/>
      <c r="F61" s="203" t="s">
        <v>180</v>
      </c>
      <c r="G61" s="185"/>
      <c r="H61" s="196"/>
    </row>
    <row r="62" spans="2:8" s="17" customFormat="1" ht="15" x14ac:dyDescent="0.3">
      <c r="B62" s="143" t="s">
        <v>182</v>
      </c>
      <c r="C62" s="185"/>
      <c r="D62" s="204">
        <v>407976.24699999997</v>
      </c>
      <c r="E62" s="185"/>
      <c r="F62" s="140" t="s">
        <v>183</v>
      </c>
      <c r="G62" s="185"/>
      <c r="H62" s="196" t="s">
        <v>184</v>
      </c>
    </row>
    <row r="63" spans="2:8" s="17" customFormat="1" ht="15" x14ac:dyDescent="0.3">
      <c r="B63" s="126" t="str">
        <f>LEFT(B62,SEARCH(",",B62))&amp;" value"</f>
        <v>Crude oil (2709), value</v>
      </c>
      <c r="C63" s="185"/>
      <c r="D63" s="140">
        <v>80.02</v>
      </c>
      <c r="E63" s="185"/>
      <c r="F63" s="140" t="s">
        <v>185</v>
      </c>
      <c r="G63" s="185"/>
      <c r="H63" s="196" t="s">
        <v>186</v>
      </c>
    </row>
    <row r="64" spans="2:8" s="17" customFormat="1" ht="15" x14ac:dyDescent="0.3">
      <c r="B64" s="143" t="s">
        <v>187</v>
      </c>
      <c r="C64" s="185"/>
      <c r="D64" s="140"/>
      <c r="E64" s="185"/>
      <c r="F64" s="140" t="s">
        <v>188</v>
      </c>
      <c r="G64" s="185"/>
      <c r="H64" s="196"/>
    </row>
    <row r="65" spans="2:8" s="17" customFormat="1" ht="15" x14ac:dyDescent="0.3">
      <c r="B65" s="126" t="str">
        <f>LEFT(B64,SEARCH(",",B64))&amp;" value"</f>
        <v>Natural gas (2711), value</v>
      </c>
      <c r="C65" s="185"/>
      <c r="D65" s="140"/>
      <c r="E65" s="185"/>
      <c r="F65" s="140" t="s">
        <v>185</v>
      </c>
      <c r="G65" s="185"/>
      <c r="H65" s="196" t="s">
        <v>186</v>
      </c>
    </row>
    <row r="66" spans="2:8" s="17" customFormat="1" ht="15" x14ac:dyDescent="0.3">
      <c r="B66" s="143" t="s">
        <v>189</v>
      </c>
      <c r="C66" s="185"/>
      <c r="D66" s="140">
        <v>19.3827</v>
      </c>
      <c r="E66" s="185"/>
      <c r="F66" s="140" t="s">
        <v>190</v>
      </c>
      <c r="G66" s="185"/>
      <c r="H66" s="196" t="s">
        <v>191</v>
      </c>
    </row>
    <row r="67" spans="2:8" s="17" customFormat="1" ht="15" x14ac:dyDescent="0.3">
      <c r="B67" s="126" t="str">
        <f>LEFT(B66,SEARCH(",",B66))&amp;" value"</f>
        <v>Gold (7108), value</v>
      </c>
      <c r="C67" s="185"/>
      <c r="D67" s="204">
        <v>1803.7</v>
      </c>
      <c r="E67" s="185"/>
      <c r="F67" s="140" t="s">
        <v>185</v>
      </c>
      <c r="G67" s="185"/>
      <c r="H67" s="196" t="s">
        <v>186</v>
      </c>
    </row>
    <row r="68" spans="2:8" s="17" customFormat="1" ht="15" x14ac:dyDescent="0.3">
      <c r="B68" s="143" t="s">
        <v>192</v>
      </c>
      <c r="C68" s="185"/>
      <c r="D68" s="140"/>
      <c r="E68" s="185"/>
      <c r="F68" s="140" t="s">
        <v>193</v>
      </c>
      <c r="G68" s="185"/>
      <c r="H68" s="196"/>
    </row>
    <row r="69" spans="2:8" s="17" customFormat="1" ht="15" x14ac:dyDescent="0.3">
      <c r="B69" s="126" t="str">
        <f>LEFT(B68,SEARCH(",",B68))&amp;" value"</f>
        <v>Silver (7106), value</v>
      </c>
      <c r="C69" s="185"/>
      <c r="D69" s="140"/>
      <c r="E69" s="185"/>
      <c r="F69" s="140" t="s">
        <v>185</v>
      </c>
      <c r="G69" s="185"/>
      <c r="H69" s="196" t="s">
        <v>186</v>
      </c>
    </row>
    <row r="70" spans="2:8" s="17" customFormat="1" ht="15" x14ac:dyDescent="0.3">
      <c r="B70" s="143" t="s">
        <v>194</v>
      </c>
      <c r="C70" s="185"/>
      <c r="D70" s="204">
        <v>39122900</v>
      </c>
      <c r="E70" s="185"/>
      <c r="F70" s="140" t="s">
        <v>190</v>
      </c>
      <c r="G70" s="185"/>
      <c r="H70" s="196" t="s">
        <v>195</v>
      </c>
    </row>
    <row r="71" spans="2:8" s="17" customFormat="1" ht="15" x14ac:dyDescent="0.3">
      <c r="B71" s="126" t="str">
        <f>LEFT(B70,SEARCH(",",B70))&amp;" value"</f>
        <v>Coal (2701), value</v>
      </c>
      <c r="C71" s="185"/>
      <c r="D71" s="204">
        <v>151200000</v>
      </c>
      <c r="E71" s="185"/>
      <c r="F71" s="140" t="s">
        <v>185</v>
      </c>
      <c r="G71" s="185"/>
      <c r="H71" s="196" t="s">
        <v>186</v>
      </c>
    </row>
    <row r="72" spans="2:8" s="17" customFormat="1" ht="15" x14ac:dyDescent="0.3">
      <c r="B72" s="143" t="s">
        <v>196</v>
      </c>
      <c r="C72" s="185"/>
      <c r="D72" s="204">
        <v>1183800</v>
      </c>
      <c r="E72" s="185"/>
      <c r="F72" s="140" t="s">
        <v>190</v>
      </c>
      <c r="G72" s="185"/>
      <c r="H72" s="196" t="s">
        <v>197</v>
      </c>
    </row>
    <row r="73" spans="2:8" s="17" customFormat="1" ht="15" x14ac:dyDescent="0.3">
      <c r="B73" s="126" t="str">
        <f>LEFT(B72,SEARCH(",",B72))&amp;" value"</f>
        <v>Copper (2603), value</v>
      </c>
      <c r="C73" s="185"/>
      <c r="D73" s="204">
        <v>8057.2</v>
      </c>
      <c r="E73" s="185"/>
      <c r="F73" s="140" t="s">
        <v>185</v>
      </c>
      <c r="G73" s="185"/>
      <c r="H73" s="196" t="s">
        <v>186</v>
      </c>
    </row>
    <row r="74" spans="2:8" s="17" customFormat="1" ht="15" x14ac:dyDescent="0.3">
      <c r="B74" s="143" t="s">
        <v>198</v>
      </c>
      <c r="C74" s="185"/>
      <c r="D74" s="140">
        <v>5914200</v>
      </c>
      <c r="E74" s="185"/>
      <c r="F74" s="140" t="s">
        <v>190</v>
      </c>
      <c r="G74" s="185"/>
      <c r="H74" s="196" t="s">
        <v>197</v>
      </c>
    </row>
    <row r="75" spans="2:8" s="17" customFormat="1" ht="15" x14ac:dyDescent="0.3">
      <c r="B75" s="126" t="str">
        <f>LEFT(B74,SEARCH(",",B74))&amp;" value"</f>
        <v>Molybdenum (2613), value</v>
      </c>
      <c r="C75" s="185"/>
      <c r="D75" s="140"/>
      <c r="E75" s="185"/>
      <c r="F75" s="140" t="s">
        <v>185</v>
      </c>
      <c r="G75" s="185"/>
      <c r="H75" s="196" t="s">
        <v>186</v>
      </c>
    </row>
    <row r="76" spans="2:8" s="17" customFormat="1" ht="15" x14ac:dyDescent="0.3">
      <c r="B76" s="143" t="s">
        <v>199</v>
      </c>
      <c r="C76" s="185"/>
      <c r="D76" s="140">
        <v>400100</v>
      </c>
      <c r="E76" s="185"/>
      <c r="F76" s="140" t="s">
        <v>190</v>
      </c>
      <c r="G76" s="185"/>
      <c r="H76" s="196" t="s">
        <v>197</v>
      </c>
    </row>
    <row r="77" spans="2:8" s="17" customFormat="1" ht="15" x14ac:dyDescent="0.3">
      <c r="B77" s="127" t="str">
        <f>LEFT(B76,SEARCH(",",B76))&amp;" value"</f>
        <v>Zinc (2608), value</v>
      </c>
      <c r="C77" s="185"/>
      <c r="D77" s="141"/>
      <c r="E77" s="185"/>
      <c r="F77" s="141" t="s">
        <v>185</v>
      </c>
      <c r="G77" s="185"/>
      <c r="H77" s="197" t="s">
        <v>186</v>
      </c>
    </row>
    <row r="78" spans="2:8" s="17" customFormat="1" ht="15" x14ac:dyDescent="0.3">
      <c r="B78" s="143" t="s">
        <v>200</v>
      </c>
      <c r="C78" s="185"/>
      <c r="D78" s="140">
        <v>7659900</v>
      </c>
      <c r="E78" s="185"/>
      <c r="F78" s="140" t="s">
        <v>190</v>
      </c>
      <c r="G78" s="185"/>
      <c r="H78" s="196" t="s">
        <v>197</v>
      </c>
    </row>
    <row r="79" spans="2:8" s="17" customFormat="1" ht="15" x14ac:dyDescent="0.3">
      <c r="B79" s="127" t="str">
        <f>LEFT(B78,SEARCH(",",B78))&amp;" value"</f>
        <v>Iron (2601), value</v>
      </c>
      <c r="C79" s="185"/>
      <c r="D79" s="141" t="s">
        <v>201</v>
      </c>
      <c r="E79" s="185"/>
      <c r="F79" s="141" t="s">
        <v>185</v>
      </c>
      <c r="G79" s="185"/>
      <c r="H79" s="197" t="s">
        <v>186</v>
      </c>
    </row>
    <row r="80" spans="2:8" s="17" customFormat="1" ht="15" x14ac:dyDescent="0.3">
      <c r="B80" s="35"/>
      <c r="C80" s="185"/>
      <c r="D80" s="112"/>
      <c r="E80" s="185"/>
      <c r="F80" s="112"/>
      <c r="G80" s="185"/>
      <c r="H80" s="185"/>
    </row>
    <row r="81" spans="2:8" s="17" customFormat="1" ht="15" x14ac:dyDescent="0.3">
      <c r="B81" s="113" t="s">
        <v>202</v>
      </c>
      <c r="C81" s="185"/>
      <c r="D81" s="194"/>
      <c r="E81" s="185"/>
      <c r="F81" s="194"/>
      <c r="G81" s="185"/>
      <c r="H81" s="195"/>
    </row>
    <row r="82" spans="2:8" s="17" customFormat="1" ht="15" x14ac:dyDescent="0.3">
      <c r="B82" s="125" t="s">
        <v>203</v>
      </c>
      <c r="C82" s="185"/>
      <c r="D82" s="140" t="s">
        <v>77</v>
      </c>
      <c r="E82" s="185"/>
      <c r="F82" s="140" t="str">
        <f>IF(D82=Lists!$K$4,"&lt; Input URL to data source &gt;",IF(D82=Lists!$K$5,"&lt; Reference section in EITI Report or URL &gt;",IF(D82=Lists!$K$6,"&lt; Reference evidence of non-applicability &gt;","")))</f>
        <v>&lt; Reference section in EITI Report or URL &gt;</v>
      </c>
      <c r="G82" s="185"/>
      <c r="H82" s="196"/>
    </row>
    <row r="83" spans="2:8" s="17" customFormat="1" ht="15" x14ac:dyDescent="0.3">
      <c r="B83" s="125" t="s">
        <v>204</v>
      </c>
      <c r="C83" s="185"/>
      <c r="D83" s="140" t="s">
        <v>77</v>
      </c>
      <c r="E83" s="185"/>
      <c r="F83" s="140" t="str">
        <f>IF(D83=Lists!$K$4,"&lt; Input URL to data source &gt;",IF(D83=Lists!$K$5,"&lt; Reference section in EITI Report or URL &gt;",IF(D83=Lists!$K$6,"&lt; Reference evidence of non-applicability &gt;","")))</f>
        <v>&lt; Reference section in EITI Report or URL &gt;</v>
      </c>
      <c r="G83" s="185"/>
      <c r="H83" s="196"/>
    </row>
    <row r="84" spans="2:8" s="17" customFormat="1" ht="15" x14ac:dyDescent="0.3">
      <c r="B84" s="143" t="s">
        <v>182</v>
      </c>
      <c r="C84" s="185"/>
      <c r="D84" s="204">
        <v>414307.29100000003</v>
      </c>
      <c r="E84" s="185"/>
      <c r="F84" s="140" t="s">
        <v>183</v>
      </c>
      <c r="G84" s="185"/>
      <c r="H84" s="196" t="s">
        <v>205</v>
      </c>
    </row>
    <row r="85" spans="2:8" s="17" customFormat="1" ht="15" x14ac:dyDescent="0.3">
      <c r="B85" s="126" t="str">
        <f>LEFT(B84,SEARCH(",",B84))&amp;" value"</f>
        <v>Crude oil (2709), value</v>
      </c>
      <c r="C85" s="185"/>
      <c r="D85" s="140">
        <v>241800000</v>
      </c>
      <c r="E85" s="185"/>
      <c r="F85" s="140" t="s">
        <v>185</v>
      </c>
      <c r="G85" s="185"/>
      <c r="H85" s="196" t="s">
        <v>206</v>
      </c>
    </row>
    <row r="86" spans="2:8" s="17" customFormat="1" ht="15" x14ac:dyDescent="0.3">
      <c r="B86" s="143" t="s">
        <v>187</v>
      </c>
      <c r="C86" s="185"/>
      <c r="D86" s="140" t="s">
        <v>201</v>
      </c>
      <c r="E86" s="185"/>
      <c r="F86" s="140" t="s">
        <v>188</v>
      </c>
      <c r="G86" s="185"/>
      <c r="H86" s="196"/>
    </row>
    <row r="87" spans="2:8" s="17" customFormat="1" ht="15" x14ac:dyDescent="0.3">
      <c r="B87" s="126" t="str">
        <f>LEFT(B86,SEARCH(",",B86))&amp;" value"</f>
        <v>Natural gas (2711), value</v>
      </c>
      <c r="C87" s="185"/>
      <c r="D87" s="140" t="s">
        <v>201</v>
      </c>
      <c r="E87" s="185"/>
      <c r="F87" s="140" t="s">
        <v>185</v>
      </c>
      <c r="G87" s="185"/>
      <c r="H87" s="196" t="s">
        <v>186</v>
      </c>
    </row>
    <row r="88" spans="2:8" s="17" customFormat="1" ht="15" x14ac:dyDescent="0.3">
      <c r="B88" s="143" t="s">
        <v>189</v>
      </c>
      <c r="C88" s="185"/>
      <c r="D88" s="283">
        <v>19.7</v>
      </c>
      <c r="E88" s="185"/>
      <c r="F88" s="140" t="s">
        <v>190</v>
      </c>
      <c r="G88" s="185"/>
      <c r="H88" s="196" t="s">
        <v>207</v>
      </c>
    </row>
    <row r="89" spans="2:8" s="17" customFormat="1" ht="15" x14ac:dyDescent="0.3">
      <c r="B89" s="126" t="str">
        <f>LEFT(B88,SEARCH(",",B88))&amp;" value"</f>
        <v>Gold (7108), value</v>
      </c>
      <c r="C89" s="185"/>
      <c r="D89" s="140">
        <v>1127400000</v>
      </c>
      <c r="E89" s="185"/>
      <c r="F89" s="140" t="s">
        <v>185</v>
      </c>
      <c r="G89" s="185"/>
      <c r="H89" s="196" t="s">
        <v>206</v>
      </c>
    </row>
    <row r="90" spans="2:8" s="17" customFormat="1" ht="15" x14ac:dyDescent="0.3">
      <c r="B90" s="143" t="s">
        <v>192</v>
      </c>
      <c r="C90" s="185"/>
      <c r="D90" s="140" t="s">
        <v>201</v>
      </c>
      <c r="E90" s="185"/>
      <c r="F90" s="140" t="s">
        <v>193</v>
      </c>
      <c r="G90" s="185"/>
      <c r="H90" s="196"/>
    </row>
    <row r="91" spans="2:8" s="17" customFormat="1" ht="15" x14ac:dyDescent="0.3">
      <c r="B91" s="126" t="str">
        <f>LEFT(B90,SEARCH(",",B90))&amp;" value"</f>
        <v>Silver (7106), value</v>
      </c>
      <c r="C91" s="185"/>
      <c r="D91" s="140" t="s">
        <v>201</v>
      </c>
      <c r="E91" s="185"/>
      <c r="F91" s="140" t="s">
        <v>185</v>
      </c>
      <c r="G91" s="185"/>
      <c r="H91" s="196" t="s">
        <v>186</v>
      </c>
    </row>
    <row r="92" spans="2:8" s="17" customFormat="1" ht="15" x14ac:dyDescent="0.3">
      <c r="B92" s="143" t="s">
        <v>194</v>
      </c>
      <c r="C92" s="185"/>
      <c r="D92" s="204">
        <v>27545100</v>
      </c>
      <c r="E92" s="185"/>
      <c r="F92" s="140" t="s">
        <v>190</v>
      </c>
      <c r="G92" s="185"/>
      <c r="H92" s="196" t="s">
        <v>195</v>
      </c>
    </row>
    <row r="93" spans="2:8" s="17" customFormat="1" ht="15" x14ac:dyDescent="0.3">
      <c r="B93" s="126" t="str">
        <f>LEFT(B92,SEARCH(",",B92))&amp;" value"</f>
        <v>Coal (2701), value</v>
      </c>
      <c r="C93" s="185"/>
      <c r="D93" s="204">
        <v>6495100000</v>
      </c>
      <c r="E93" s="185"/>
      <c r="F93" s="140" t="s">
        <v>185</v>
      </c>
      <c r="G93" s="185"/>
      <c r="H93" s="196" t="s">
        <v>206</v>
      </c>
    </row>
    <row r="94" spans="2:8" s="17" customFormat="1" ht="15" x14ac:dyDescent="0.3">
      <c r="B94" s="143" t="s">
        <v>196</v>
      </c>
      <c r="C94" s="185"/>
      <c r="D94" s="204">
        <v>1453300</v>
      </c>
      <c r="E94" s="185"/>
      <c r="F94" s="140" t="s">
        <v>190</v>
      </c>
      <c r="G94" s="185"/>
      <c r="H94" s="196" t="s">
        <v>207</v>
      </c>
    </row>
    <row r="95" spans="2:8" s="17" customFormat="1" ht="15" x14ac:dyDescent="0.3">
      <c r="B95" s="126" t="str">
        <f>LEFT(B94,SEARCH(",",B94))&amp;" value"</f>
        <v>Copper (2603), value</v>
      </c>
      <c r="C95" s="185"/>
      <c r="D95" s="140">
        <v>2734800000</v>
      </c>
      <c r="E95" s="185"/>
      <c r="F95" s="140" t="s">
        <v>185</v>
      </c>
      <c r="G95" s="185"/>
      <c r="H95" s="196" t="s">
        <v>206</v>
      </c>
    </row>
    <row r="96" spans="2:8" s="17" customFormat="1" ht="15" x14ac:dyDescent="0.3">
      <c r="B96" s="143" t="s">
        <v>200</v>
      </c>
      <c r="C96" s="185"/>
      <c r="D96" s="140">
        <v>4700000</v>
      </c>
      <c r="E96" s="185"/>
      <c r="F96" s="140" t="s">
        <v>190</v>
      </c>
      <c r="G96" s="185"/>
      <c r="H96" s="196" t="s">
        <v>207</v>
      </c>
    </row>
    <row r="97" spans="2:16" s="17" customFormat="1" ht="15" x14ac:dyDescent="0.3">
      <c r="B97" s="126" t="str">
        <f>LEFT(B96,SEARCH(",",B96))&amp;" value"</f>
        <v>Iron (2601), value</v>
      </c>
      <c r="C97" s="185"/>
      <c r="D97" s="140">
        <v>391000000</v>
      </c>
      <c r="E97" s="185"/>
      <c r="F97" s="140" t="s">
        <v>185</v>
      </c>
      <c r="G97" s="185"/>
      <c r="H97" s="196" t="s">
        <v>206</v>
      </c>
      <c r="I97" s="185"/>
      <c r="J97" s="185"/>
      <c r="K97" s="185"/>
      <c r="L97" s="185"/>
      <c r="M97" s="185"/>
      <c r="N97" s="185"/>
      <c r="O97" s="185"/>
      <c r="P97" s="185"/>
    </row>
    <row r="98" spans="2:16" s="17" customFormat="1" ht="15" x14ac:dyDescent="0.3">
      <c r="B98" s="143" t="s">
        <v>199</v>
      </c>
      <c r="C98" s="185"/>
      <c r="D98" s="140">
        <v>141200</v>
      </c>
      <c r="E98" s="185"/>
      <c r="F98" s="140" t="s">
        <v>190</v>
      </c>
      <c r="G98" s="185"/>
      <c r="H98" s="196" t="s">
        <v>207</v>
      </c>
      <c r="I98" s="185"/>
      <c r="J98" s="185"/>
      <c r="K98" s="185"/>
      <c r="L98" s="185"/>
      <c r="M98" s="185"/>
      <c r="N98" s="185"/>
      <c r="O98" s="185"/>
      <c r="P98" s="185"/>
    </row>
    <row r="99" spans="2:16" s="17" customFormat="1" ht="15" x14ac:dyDescent="0.3">
      <c r="B99" s="127" t="str">
        <f>LEFT(B98,SEARCH(",",B98))&amp;" value"</f>
        <v>Zinc (2608), value</v>
      </c>
      <c r="C99" s="185"/>
      <c r="D99" s="141">
        <v>283300000</v>
      </c>
      <c r="E99" s="185"/>
      <c r="F99" s="141" t="s">
        <v>185</v>
      </c>
      <c r="G99" s="185"/>
      <c r="H99" s="196" t="s">
        <v>206</v>
      </c>
      <c r="I99" s="185"/>
      <c r="J99" s="185"/>
      <c r="K99" s="185"/>
      <c r="L99" s="185"/>
      <c r="M99" s="185"/>
      <c r="N99" s="185"/>
      <c r="O99" s="185"/>
      <c r="P99" s="185"/>
    </row>
    <row r="100" spans="2:16" s="17" customFormat="1" ht="15" x14ac:dyDescent="0.3">
      <c r="B100" s="35"/>
      <c r="C100" s="185"/>
      <c r="D100" s="112"/>
      <c r="E100" s="185"/>
      <c r="F100" s="112"/>
      <c r="G100" s="185"/>
      <c r="H100" s="185"/>
      <c r="I100" s="185"/>
      <c r="J100" s="185"/>
      <c r="K100" s="185"/>
      <c r="L100" s="185"/>
      <c r="M100" s="185"/>
      <c r="N100" s="185"/>
      <c r="O100" s="185"/>
      <c r="P100" s="185"/>
    </row>
    <row r="101" spans="2:16" s="17" customFormat="1" ht="15" x14ac:dyDescent="0.3">
      <c r="B101" s="113" t="s">
        <v>208</v>
      </c>
      <c r="C101" s="185"/>
      <c r="D101" s="194"/>
      <c r="E101" s="185"/>
      <c r="F101" s="129"/>
      <c r="G101" s="185"/>
      <c r="H101" s="195"/>
      <c r="I101" s="185"/>
      <c r="J101" s="185"/>
      <c r="K101" s="185"/>
      <c r="L101" s="185"/>
      <c r="M101" s="185"/>
      <c r="N101" s="185"/>
      <c r="O101" s="185"/>
      <c r="P101" s="185"/>
    </row>
    <row r="102" spans="2:16" s="17" customFormat="1" ht="30" x14ac:dyDescent="0.3">
      <c r="B102" s="125" t="s">
        <v>209</v>
      </c>
      <c r="C102" s="185"/>
      <c r="D102" s="140" t="s">
        <v>77</v>
      </c>
      <c r="E102" s="185"/>
      <c r="F102" s="140" t="s">
        <v>210</v>
      </c>
      <c r="G102" s="185"/>
      <c r="H102" s="196"/>
      <c r="I102" s="185"/>
      <c r="J102" s="185"/>
      <c r="K102" s="185"/>
      <c r="L102" s="185"/>
      <c r="M102" s="185"/>
      <c r="N102" s="185"/>
      <c r="O102" s="185"/>
      <c r="P102" s="185"/>
    </row>
    <row r="103" spans="2:16" s="17" customFormat="1" ht="30" x14ac:dyDescent="0.3">
      <c r="B103" s="130" t="s">
        <v>211</v>
      </c>
      <c r="C103" s="185"/>
      <c r="D103" s="140" t="s">
        <v>77</v>
      </c>
      <c r="E103" s="185"/>
      <c r="F103" s="140" t="s">
        <v>212</v>
      </c>
      <c r="G103" s="185"/>
      <c r="H103" s="196"/>
      <c r="I103" s="185"/>
      <c r="J103" s="185"/>
      <c r="K103" s="185"/>
      <c r="L103" s="185"/>
      <c r="M103" s="185"/>
      <c r="N103" s="185"/>
      <c r="O103" s="185"/>
      <c r="P103" s="185"/>
    </row>
    <row r="104" spans="2:16" s="17" customFormat="1" ht="30" x14ac:dyDescent="0.3">
      <c r="B104" s="131" t="s">
        <v>213</v>
      </c>
      <c r="C104" s="185"/>
      <c r="D104" s="288">
        <f>'Part 5 - Company data'!K795/'Part 4 - Government revenues'!J53</f>
        <v>0.82883648684960798</v>
      </c>
      <c r="E104" s="185"/>
      <c r="F104" s="132" t="s">
        <v>214</v>
      </c>
      <c r="G104" s="185"/>
      <c r="H104" s="197"/>
      <c r="I104" s="185"/>
      <c r="J104" s="185"/>
      <c r="K104" s="185"/>
      <c r="L104" s="185"/>
      <c r="M104" s="185"/>
      <c r="N104" s="185"/>
      <c r="O104" s="185"/>
      <c r="P104" s="185"/>
    </row>
    <row r="105" spans="2:16" s="17" customFormat="1" ht="15" x14ac:dyDescent="0.3">
      <c r="B105" s="35"/>
      <c r="C105" s="185"/>
      <c r="D105" s="112"/>
      <c r="E105" s="185"/>
      <c r="F105" s="112"/>
      <c r="G105" s="185"/>
      <c r="H105" s="185"/>
      <c r="I105" s="185"/>
      <c r="J105" s="185"/>
      <c r="K105" s="185"/>
      <c r="L105" s="185"/>
      <c r="M105" s="185"/>
      <c r="N105" s="185"/>
      <c r="O105" s="185"/>
      <c r="P105" s="185"/>
    </row>
    <row r="106" spans="2:16" s="17" customFormat="1" ht="15" x14ac:dyDescent="0.3">
      <c r="B106" s="113" t="s">
        <v>215</v>
      </c>
      <c r="C106" s="185"/>
      <c r="D106" s="129"/>
      <c r="E106" s="185"/>
      <c r="F106" s="129"/>
      <c r="G106" s="185"/>
      <c r="H106" s="195"/>
      <c r="I106" s="185"/>
      <c r="J106" s="185"/>
      <c r="K106" s="185"/>
      <c r="L106" s="185"/>
      <c r="M106" s="185"/>
      <c r="N106" s="185"/>
      <c r="O106" s="185"/>
      <c r="P106" s="185"/>
    </row>
    <row r="107" spans="2:16" s="17" customFormat="1" ht="30" x14ac:dyDescent="0.3">
      <c r="B107" s="130" t="s">
        <v>216</v>
      </c>
      <c r="C107" s="185"/>
      <c r="D107" s="140" t="s">
        <v>105</v>
      </c>
      <c r="E107" s="185"/>
      <c r="F107" s="284" t="s">
        <v>217</v>
      </c>
      <c r="G107" s="185"/>
      <c r="H107" s="196"/>
      <c r="I107" s="185"/>
      <c r="J107" s="185"/>
      <c r="K107" s="185"/>
      <c r="L107" s="185"/>
      <c r="M107" s="185"/>
      <c r="N107" s="185"/>
      <c r="O107" s="185"/>
      <c r="P107" s="185"/>
    </row>
    <row r="108" spans="2:16" s="17" customFormat="1" ht="15" x14ac:dyDescent="0.3">
      <c r="B108" s="170" t="s">
        <v>218</v>
      </c>
      <c r="C108" s="252"/>
      <c r="D108" s="114"/>
      <c r="E108" s="252"/>
      <c r="F108" s="114"/>
      <c r="G108" s="185"/>
      <c r="H108" s="196"/>
      <c r="I108" s="185"/>
      <c r="J108" s="185"/>
      <c r="K108" s="185"/>
      <c r="L108" s="185"/>
      <c r="M108" s="185"/>
      <c r="N108" s="185"/>
      <c r="O108" s="185"/>
      <c r="P108" s="185"/>
    </row>
    <row r="109" spans="2:16" s="17" customFormat="1" ht="15" x14ac:dyDescent="0.3">
      <c r="B109" s="143" t="s">
        <v>182</v>
      </c>
      <c r="C109" s="185"/>
      <c r="D109" s="140"/>
      <c r="E109" s="185"/>
      <c r="F109" s="140" t="s">
        <v>183</v>
      </c>
      <c r="G109" s="185"/>
      <c r="H109" s="196"/>
      <c r="I109" s="185"/>
      <c r="J109" s="185"/>
      <c r="K109" s="185"/>
      <c r="L109" s="185"/>
      <c r="M109" s="185"/>
      <c r="N109" s="185"/>
      <c r="O109" s="185"/>
      <c r="P109" s="185"/>
    </row>
    <row r="110" spans="2:16" s="17" customFormat="1" ht="15" x14ac:dyDescent="0.3">
      <c r="B110" s="143" t="s">
        <v>187</v>
      </c>
      <c r="C110" s="185"/>
      <c r="D110" s="140"/>
      <c r="E110" s="185"/>
      <c r="F110" s="140" t="s">
        <v>188</v>
      </c>
      <c r="G110" s="185"/>
      <c r="H110" s="196"/>
      <c r="I110" s="185"/>
      <c r="J110" s="185"/>
      <c r="K110" s="185"/>
      <c r="L110" s="185"/>
      <c r="M110" s="185"/>
      <c r="N110" s="185"/>
      <c r="O110" s="185"/>
      <c r="P110" s="185"/>
    </row>
    <row r="111" spans="2:16" s="17" customFormat="1" ht="15" x14ac:dyDescent="0.3">
      <c r="B111" s="171" t="s">
        <v>219</v>
      </c>
      <c r="C111" s="253"/>
      <c r="D111" s="141"/>
      <c r="E111" s="253"/>
      <c r="F111" s="141" t="s">
        <v>190</v>
      </c>
      <c r="G111" s="185"/>
      <c r="H111" s="196"/>
      <c r="I111" s="185"/>
      <c r="J111" s="185"/>
      <c r="K111" s="185"/>
      <c r="L111" s="185"/>
      <c r="M111" s="185"/>
      <c r="N111" s="185"/>
      <c r="O111" s="185"/>
      <c r="P111" s="185"/>
    </row>
    <row r="112" spans="2:16" s="17" customFormat="1" ht="15" x14ac:dyDescent="0.3">
      <c r="B112" s="170" t="s">
        <v>220</v>
      </c>
      <c r="C112" s="252"/>
      <c r="D112" s="114"/>
      <c r="E112" s="252"/>
      <c r="F112" s="114"/>
      <c r="G112" s="185"/>
      <c r="H112" s="196"/>
      <c r="I112" s="185"/>
      <c r="J112" s="185"/>
      <c r="K112" s="185"/>
      <c r="L112" s="185"/>
      <c r="M112" s="185"/>
      <c r="N112" s="185"/>
      <c r="O112" s="185"/>
      <c r="P112" s="185"/>
    </row>
    <row r="113" spans="2:16" s="17" customFormat="1" ht="15" x14ac:dyDescent="0.3">
      <c r="B113" s="143" t="s">
        <v>182</v>
      </c>
      <c r="C113" s="185"/>
      <c r="D113" s="140"/>
      <c r="E113" s="185"/>
      <c r="F113" s="140" t="s">
        <v>183</v>
      </c>
      <c r="G113" s="185"/>
      <c r="H113" s="196"/>
      <c r="I113" s="185"/>
      <c r="J113" s="185"/>
      <c r="K113" s="185"/>
      <c r="L113" s="185"/>
      <c r="M113" s="185"/>
      <c r="N113" s="185"/>
      <c r="O113" s="185"/>
      <c r="P113" s="185"/>
    </row>
    <row r="114" spans="2:16" s="17" customFormat="1" ht="15" x14ac:dyDescent="0.3">
      <c r="B114" s="126" t="str">
        <f>LEFT(B113,SEARCH(",",B113))&amp;" value"</f>
        <v>Crude oil (2709), value</v>
      </c>
      <c r="C114" s="185"/>
      <c r="D114" s="140"/>
      <c r="E114" s="185"/>
      <c r="F114" s="140" t="s">
        <v>185</v>
      </c>
      <c r="G114" s="185"/>
      <c r="H114" s="196" t="s">
        <v>186</v>
      </c>
      <c r="I114" s="185"/>
      <c r="J114" s="185"/>
      <c r="K114" s="185"/>
      <c r="L114" s="185"/>
      <c r="M114" s="185"/>
      <c r="N114" s="185"/>
      <c r="O114" s="185"/>
      <c r="P114" s="185"/>
    </row>
    <row r="115" spans="2:16" s="17" customFormat="1" ht="15" x14ac:dyDescent="0.3">
      <c r="B115" s="143" t="s">
        <v>187</v>
      </c>
      <c r="C115" s="185"/>
      <c r="D115" s="140"/>
      <c r="E115" s="185"/>
      <c r="F115" s="140" t="s">
        <v>188</v>
      </c>
      <c r="G115" s="185"/>
      <c r="H115" s="196"/>
      <c r="I115" s="185"/>
      <c r="J115" s="185"/>
      <c r="K115" s="185"/>
      <c r="L115" s="185"/>
      <c r="M115" s="185"/>
      <c r="N115" s="185"/>
      <c r="O115" s="185"/>
      <c r="P115" s="185"/>
    </row>
    <row r="116" spans="2:16" s="17" customFormat="1" ht="15" x14ac:dyDescent="0.3">
      <c r="B116" s="126" t="str">
        <f>LEFT(B115,SEARCH(",",B115))&amp;" value"</f>
        <v>Natural gas (2711), value</v>
      </c>
      <c r="C116" s="185"/>
      <c r="D116" s="140"/>
      <c r="E116" s="185"/>
      <c r="F116" s="140" t="s">
        <v>185</v>
      </c>
      <c r="G116" s="185"/>
      <c r="H116" s="196" t="s">
        <v>186</v>
      </c>
      <c r="I116" s="185"/>
      <c r="J116" s="185"/>
      <c r="K116" s="185"/>
      <c r="L116" s="185"/>
      <c r="M116" s="185"/>
      <c r="N116" s="185"/>
      <c r="O116" s="185"/>
      <c r="P116" s="185"/>
    </row>
    <row r="117" spans="2:16" s="17" customFormat="1" ht="15" x14ac:dyDescent="0.3">
      <c r="B117" s="143" t="s">
        <v>219</v>
      </c>
      <c r="C117" s="185"/>
      <c r="D117" s="140"/>
      <c r="E117" s="185"/>
      <c r="F117" s="140" t="s">
        <v>190</v>
      </c>
      <c r="G117" s="185"/>
      <c r="H117" s="196"/>
      <c r="I117" s="185"/>
      <c r="J117" s="185"/>
      <c r="K117" s="185"/>
      <c r="L117" s="185"/>
      <c r="M117" s="185"/>
      <c r="N117" s="185"/>
      <c r="O117" s="185"/>
      <c r="P117" s="185"/>
    </row>
    <row r="118" spans="2:16" s="17" customFormat="1" ht="15" x14ac:dyDescent="0.3">
      <c r="B118" s="126" t="str">
        <f>LEFT(B117,SEARCH(",",B117))&amp;" value"</f>
        <v>Add commodities here, value</v>
      </c>
      <c r="C118" s="185"/>
      <c r="D118" s="140"/>
      <c r="E118" s="185"/>
      <c r="F118" s="140" t="s">
        <v>185</v>
      </c>
      <c r="G118" s="185"/>
      <c r="H118" s="196" t="s">
        <v>186</v>
      </c>
      <c r="I118" s="185"/>
      <c r="J118" s="185"/>
      <c r="K118" s="185"/>
      <c r="L118" s="185"/>
      <c r="M118" s="185"/>
      <c r="N118" s="185"/>
      <c r="O118" s="185"/>
      <c r="P118" s="185"/>
    </row>
    <row r="119" spans="2:16" s="17" customFormat="1" ht="30" x14ac:dyDescent="0.3">
      <c r="B119" s="169" t="s">
        <v>221</v>
      </c>
      <c r="C119" s="253"/>
      <c r="D119" s="141"/>
      <c r="E119" s="253"/>
      <c r="F119" s="141" t="s">
        <v>185</v>
      </c>
      <c r="G119" s="253"/>
      <c r="H119" s="197"/>
      <c r="I119" s="185"/>
      <c r="J119" s="185"/>
      <c r="K119" s="185"/>
      <c r="L119" s="185"/>
      <c r="M119" s="185"/>
      <c r="N119" s="185"/>
      <c r="O119" s="185"/>
      <c r="P119" s="185"/>
    </row>
    <row r="120" spans="2:16" s="17" customFormat="1" ht="15" x14ac:dyDescent="0.3">
      <c r="B120" s="35"/>
      <c r="C120" s="185"/>
      <c r="D120" s="185"/>
      <c r="E120" s="185"/>
      <c r="F120" s="25"/>
      <c r="G120" s="185"/>
      <c r="H120" s="185"/>
      <c r="I120" s="185"/>
      <c r="J120" s="185"/>
      <c r="K120" s="185"/>
      <c r="L120" s="185"/>
      <c r="M120" s="185"/>
      <c r="N120" s="185"/>
      <c r="O120" s="185"/>
      <c r="P120" s="185"/>
    </row>
    <row r="121" spans="2:16" s="17" customFormat="1" ht="15.9" customHeight="1" x14ac:dyDescent="0.3">
      <c r="B121" s="113" t="s">
        <v>222</v>
      </c>
      <c r="C121" s="185"/>
      <c r="D121" s="129"/>
      <c r="E121" s="185"/>
      <c r="F121" s="129"/>
      <c r="G121" s="185"/>
      <c r="H121" s="195"/>
      <c r="I121" s="185"/>
      <c r="J121" s="185"/>
      <c r="K121" s="185"/>
      <c r="L121" s="185"/>
      <c r="M121" s="185"/>
      <c r="N121" s="185"/>
      <c r="O121" s="185"/>
      <c r="P121" s="185"/>
    </row>
    <row r="122" spans="2:16" s="17" customFormat="1" ht="30" x14ac:dyDescent="0.3">
      <c r="B122" s="130" t="s">
        <v>223</v>
      </c>
      <c r="C122" s="185"/>
      <c r="D122" s="140" t="s">
        <v>130</v>
      </c>
      <c r="E122" s="185"/>
      <c r="F122" s="199" t="s">
        <v>224</v>
      </c>
      <c r="G122" s="185"/>
      <c r="H122" s="196"/>
      <c r="I122" s="185"/>
      <c r="J122" s="185"/>
      <c r="K122" s="185"/>
      <c r="L122" s="185"/>
      <c r="M122" s="185"/>
      <c r="N122" s="185"/>
      <c r="O122" s="185"/>
      <c r="P122" s="185"/>
    </row>
    <row r="123" spans="2:16" s="17" customFormat="1" ht="30.75" customHeight="1" x14ac:dyDescent="0.3">
      <c r="B123" s="134" t="s">
        <v>225</v>
      </c>
      <c r="C123" s="185"/>
      <c r="D123" s="141"/>
      <c r="E123" s="185"/>
      <c r="F123" s="141" t="s">
        <v>185</v>
      </c>
      <c r="G123" s="185"/>
      <c r="H123" s="197"/>
      <c r="I123" s="185"/>
      <c r="J123" s="185"/>
      <c r="K123" s="185"/>
      <c r="L123" s="185"/>
      <c r="M123" s="185"/>
      <c r="N123" s="185"/>
      <c r="O123" s="185"/>
      <c r="P123" s="185"/>
    </row>
    <row r="124" spans="2:16" s="17" customFormat="1" ht="15" x14ac:dyDescent="0.3">
      <c r="B124" s="35"/>
      <c r="C124" s="185"/>
      <c r="D124" s="112"/>
      <c r="E124" s="185"/>
      <c r="F124" s="25"/>
      <c r="G124" s="185"/>
      <c r="H124" s="185"/>
      <c r="I124" s="185"/>
      <c r="J124" s="185"/>
      <c r="K124" s="185"/>
      <c r="L124" s="185"/>
      <c r="M124" s="185"/>
      <c r="N124" s="185"/>
      <c r="O124" s="185"/>
      <c r="P124" s="185"/>
    </row>
    <row r="125" spans="2:16" s="17" customFormat="1" ht="15" x14ac:dyDescent="0.3">
      <c r="B125" s="113" t="s">
        <v>226</v>
      </c>
      <c r="C125" s="185"/>
      <c r="D125" s="129"/>
      <c r="E125" s="185"/>
      <c r="F125" s="129"/>
      <c r="G125" s="185"/>
      <c r="H125" s="195"/>
      <c r="I125" s="185"/>
      <c r="J125" s="185"/>
      <c r="K125" s="185"/>
      <c r="L125" s="185"/>
      <c r="M125" s="185"/>
      <c r="N125" s="185"/>
      <c r="O125" s="185"/>
      <c r="P125" s="185"/>
    </row>
    <row r="126" spans="2:16" s="17" customFormat="1" ht="30" x14ac:dyDescent="0.3">
      <c r="B126" s="130" t="s">
        <v>227</v>
      </c>
      <c r="C126" s="185"/>
      <c r="D126" s="140" t="s">
        <v>77</v>
      </c>
      <c r="E126" s="185"/>
      <c r="F126" s="140" t="s">
        <v>156</v>
      </c>
      <c r="G126" s="185"/>
      <c r="H126" s="196"/>
      <c r="I126" s="185"/>
      <c r="J126" s="185"/>
      <c r="K126" s="185"/>
      <c r="L126" s="185"/>
      <c r="M126" s="185"/>
      <c r="N126" s="185"/>
      <c r="O126" s="185"/>
      <c r="P126" s="185"/>
    </row>
    <row r="127" spans="2:16" s="17" customFormat="1" ht="30.75" customHeight="1" x14ac:dyDescent="0.3">
      <c r="B127" s="134" t="s">
        <v>228</v>
      </c>
      <c r="C127" s="185"/>
      <c r="D127" s="267">
        <v>33739083.68</v>
      </c>
      <c r="E127" s="185"/>
      <c r="F127" s="141" t="s">
        <v>185</v>
      </c>
      <c r="G127" s="185"/>
      <c r="H127" s="197"/>
      <c r="I127" s="185"/>
      <c r="J127" s="185"/>
      <c r="K127" s="185"/>
      <c r="L127" s="185"/>
      <c r="M127" s="185"/>
      <c r="N127" s="185"/>
      <c r="O127" s="185"/>
      <c r="P127" s="185"/>
    </row>
    <row r="128" spans="2:16" s="17" customFormat="1" ht="15" x14ac:dyDescent="0.3">
      <c r="B128" s="35"/>
      <c r="C128" s="185"/>
      <c r="D128" s="185"/>
      <c r="E128" s="185"/>
      <c r="F128" s="25"/>
      <c r="G128" s="185"/>
      <c r="H128" s="185"/>
      <c r="I128" s="185"/>
      <c r="J128" s="185"/>
      <c r="K128" s="185"/>
      <c r="L128" s="185"/>
      <c r="M128" s="185"/>
      <c r="N128" s="185"/>
      <c r="O128" s="185"/>
      <c r="P128" s="185"/>
    </row>
    <row r="129" spans="2:16" s="17" customFormat="1" ht="15" x14ac:dyDescent="0.3">
      <c r="B129" s="113" t="s">
        <v>229</v>
      </c>
      <c r="C129" s="185"/>
      <c r="D129" s="194"/>
      <c r="E129" s="185"/>
      <c r="F129" s="129"/>
      <c r="G129" s="185"/>
      <c r="H129" s="195"/>
      <c r="I129" s="185"/>
      <c r="J129" s="185"/>
      <c r="K129" s="185"/>
      <c r="L129" s="185"/>
      <c r="M129" s="185"/>
      <c r="N129" s="185"/>
      <c r="O129" s="185"/>
      <c r="P129" s="259"/>
    </row>
    <row r="130" spans="2:16" s="17" customFormat="1" ht="30" x14ac:dyDescent="0.3">
      <c r="B130" s="130" t="s">
        <v>230</v>
      </c>
      <c r="C130" s="185"/>
      <c r="D130" s="268" t="s">
        <v>77</v>
      </c>
      <c r="E130" s="185"/>
      <c r="F130" s="140" t="s">
        <v>156</v>
      </c>
      <c r="G130" s="185"/>
      <c r="H130" s="196"/>
      <c r="I130" s="185"/>
      <c r="J130" s="185"/>
      <c r="K130" s="185"/>
      <c r="L130" s="259"/>
      <c r="M130" s="185"/>
      <c r="N130" s="185"/>
      <c r="O130" s="185"/>
      <c r="P130" s="260"/>
    </row>
    <row r="131" spans="2:16" s="17" customFormat="1" ht="15" x14ac:dyDescent="0.3">
      <c r="B131" s="134" t="s">
        <v>231</v>
      </c>
      <c r="C131" s="185"/>
      <c r="D131" s="234">
        <v>1370008774</v>
      </c>
      <c r="E131" s="185"/>
      <c r="F131" s="141" t="s">
        <v>185</v>
      </c>
      <c r="G131" s="185"/>
      <c r="H131" s="197"/>
      <c r="I131" s="185"/>
      <c r="J131" s="185"/>
      <c r="K131" s="185"/>
      <c r="L131" s="185"/>
      <c r="M131" s="185"/>
      <c r="N131" s="185"/>
      <c r="O131" s="185"/>
      <c r="P131" s="185"/>
    </row>
    <row r="132" spans="2:16" s="17" customFormat="1" ht="15" x14ac:dyDescent="0.3">
      <c r="B132" s="35"/>
      <c r="C132" s="185"/>
      <c r="D132" s="185"/>
      <c r="E132" s="185"/>
      <c r="F132" s="25"/>
      <c r="G132" s="185"/>
      <c r="H132" s="185"/>
      <c r="I132" s="185"/>
      <c r="J132" s="185"/>
      <c r="K132" s="185"/>
      <c r="L132" s="185"/>
      <c r="M132" s="185"/>
      <c r="N132" s="185"/>
      <c r="O132" s="185"/>
      <c r="P132" s="185"/>
    </row>
    <row r="133" spans="2:16" s="17" customFormat="1" ht="15" x14ac:dyDescent="0.3">
      <c r="B133" s="113" t="s">
        <v>232</v>
      </c>
      <c r="C133" s="185"/>
      <c r="D133" s="194"/>
      <c r="E133" s="185"/>
      <c r="F133" s="129"/>
      <c r="G133" s="185"/>
      <c r="H133" s="195"/>
      <c r="I133" s="185"/>
      <c r="J133" s="185"/>
      <c r="K133" s="185"/>
      <c r="L133" s="185"/>
      <c r="M133" s="185"/>
      <c r="N133" s="185"/>
      <c r="O133" s="185"/>
      <c r="P133" s="259"/>
    </row>
    <row r="134" spans="2:16" s="17" customFormat="1" ht="30" x14ac:dyDescent="0.3">
      <c r="B134" s="130" t="str">
        <f>"Does the government disclose information on"&amp;RIGHT(B133,LEN(B133)-SEARCH(":",B133,1))&amp;"?"</f>
        <v>Does the government disclose information on Direct subnational payments?</v>
      </c>
      <c r="C134" s="185"/>
      <c r="D134" s="268" t="s">
        <v>77</v>
      </c>
      <c r="E134" s="185"/>
      <c r="F134" s="140" t="s">
        <v>233</v>
      </c>
      <c r="G134" s="185"/>
      <c r="H134" s="196"/>
      <c r="I134" s="185"/>
      <c r="J134" s="185"/>
      <c r="K134" s="185"/>
      <c r="L134" s="185"/>
      <c r="M134" s="185"/>
      <c r="N134" s="185"/>
      <c r="O134" s="185"/>
      <c r="P134" s="260"/>
    </row>
    <row r="135" spans="2:16" s="17" customFormat="1" ht="15" x14ac:dyDescent="0.3">
      <c r="B135" s="134" t="s">
        <v>234</v>
      </c>
      <c r="C135" s="185"/>
      <c r="D135" s="269">
        <v>1677472423</v>
      </c>
      <c r="E135" s="185"/>
      <c r="F135" s="141" t="s">
        <v>185</v>
      </c>
      <c r="G135" s="185"/>
      <c r="H135" s="197"/>
      <c r="I135" s="185"/>
      <c r="J135" s="185"/>
      <c r="K135" s="185"/>
      <c r="L135" s="274"/>
      <c r="M135" s="185"/>
      <c r="N135" s="185"/>
      <c r="O135" s="185"/>
      <c r="P135" s="185"/>
    </row>
    <row r="136" spans="2:16" s="17" customFormat="1" ht="15" x14ac:dyDescent="0.3">
      <c r="B136" s="35"/>
      <c r="C136" s="185"/>
      <c r="D136" s="112"/>
      <c r="E136" s="185"/>
      <c r="F136" s="25"/>
      <c r="G136" s="185"/>
      <c r="H136" s="185"/>
      <c r="I136" s="185"/>
      <c r="J136" s="185"/>
      <c r="K136" s="185"/>
      <c r="L136" s="185"/>
      <c r="M136" s="185"/>
      <c r="N136" s="185"/>
      <c r="O136" s="185"/>
      <c r="P136" s="185"/>
    </row>
    <row r="137" spans="2:16" s="17" customFormat="1" ht="15" x14ac:dyDescent="0.3">
      <c r="B137" s="113" t="s">
        <v>235</v>
      </c>
      <c r="C137" s="185"/>
      <c r="D137" s="129"/>
      <c r="E137" s="185"/>
      <c r="F137" s="25"/>
      <c r="G137" s="185"/>
      <c r="H137" s="195"/>
      <c r="I137" s="185"/>
      <c r="J137" s="185"/>
      <c r="K137" s="185"/>
      <c r="L137" s="185"/>
      <c r="M137" s="185"/>
      <c r="N137" s="185"/>
      <c r="O137" s="185"/>
      <c r="P137" s="185"/>
    </row>
    <row r="138" spans="2:16" s="17" customFormat="1" ht="30" x14ac:dyDescent="0.3">
      <c r="B138" s="131" t="s">
        <v>236</v>
      </c>
      <c r="C138" s="185"/>
      <c r="D138" s="189">
        <f>IFERROR(IF(_xlfn.DAYS('Part 1 - About'!$E$24,'Part 1 - About'!$E$20)/365&gt;0,_xlfn.DAYS('Part 1 - About'!$E$24,'Part 1 - About'!$E$20)/365,_xlfn.DAYS('Part 1 - About'!$E$27,'Part 1 - About'!$E$20)/365),"Automatically completed using the 1. About sheet")</f>
        <v>1.1369863013698631</v>
      </c>
      <c r="E138" s="185"/>
      <c r="F138" s="25"/>
      <c r="G138" s="185"/>
      <c r="H138" s="197"/>
      <c r="I138" s="185"/>
      <c r="J138" s="185"/>
      <c r="K138" s="185"/>
      <c r="L138" s="185"/>
      <c r="M138" s="185"/>
      <c r="N138" s="185"/>
      <c r="O138" s="185"/>
      <c r="P138" s="185"/>
    </row>
    <row r="139" spans="2:16" s="17" customFormat="1" ht="15" x14ac:dyDescent="0.3">
      <c r="B139" s="35"/>
      <c r="C139" s="185"/>
      <c r="D139" s="112"/>
      <c r="E139" s="185"/>
      <c r="F139" s="25"/>
      <c r="G139" s="185"/>
      <c r="H139" s="185"/>
      <c r="I139" s="185"/>
      <c r="J139" s="185"/>
      <c r="K139" s="185"/>
      <c r="L139" s="185"/>
      <c r="M139" s="185"/>
      <c r="N139" s="185"/>
      <c r="O139" s="185"/>
      <c r="P139" s="185"/>
    </row>
    <row r="140" spans="2:16" s="17" customFormat="1" ht="15" x14ac:dyDescent="0.3">
      <c r="B140" s="113" t="s">
        <v>237</v>
      </c>
      <c r="C140" s="185"/>
      <c r="D140" s="129"/>
      <c r="E140" s="185"/>
      <c r="F140" s="129"/>
      <c r="G140" s="185"/>
      <c r="H140" s="195"/>
      <c r="I140" s="185"/>
      <c r="J140" s="185"/>
      <c r="K140" s="185"/>
      <c r="L140" s="185"/>
      <c r="M140" s="185"/>
      <c r="N140" s="185"/>
      <c r="O140" s="185"/>
      <c r="P140" s="185"/>
    </row>
    <row r="141" spans="2:16" s="17" customFormat="1" ht="45" x14ac:dyDescent="0.3">
      <c r="B141" s="125" t="s">
        <v>238</v>
      </c>
      <c r="C141" s="185"/>
      <c r="D141" s="140" t="s">
        <v>77</v>
      </c>
      <c r="E141" s="185"/>
      <c r="F141" s="140" t="s">
        <v>212</v>
      </c>
      <c r="G141" s="185"/>
      <c r="H141" s="196"/>
      <c r="I141" s="185"/>
      <c r="J141" s="185"/>
      <c r="K141" s="185"/>
      <c r="L141" s="185"/>
      <c r="M141" s="185"/>
      <c r="N141" s="185"/>
      <c r="O141" s="185"/>
      <c r="P141" s="185"/>
    </row>
    <row r="142" spans="2:16" s="17" customFormat="1" ht="30" x14ac:dyDescent="0.3">
      <c r="B142" s="126" t="s">
        <v>239</v>
      </c>
      <c r="C142" s="185"/>
      <c r="D142" s="140" t="s">
        <v>77</v>
      </c>
      <c r="E142" s="185"/>
      <c r="F142" s="140" t="s">
        <v>212</v>
      </c>
      <c r="G142" s="185"/>
      <c r="H142" s="196"/>
      <c r="I142" s="185"/>
      <c r="J142" s="185"/>
      <c r="K142" s="185"/>
      <c r="L142" s="185"/>
      <c r="M142" s="185"/>
      <c r="N142" s="185"/>
      <c r="O142" s="185"/>
      <c r="P142" s="185"/>
    </row>
    <row r="143" spans="2:16" s="17" customFormat="1" ht="15" x14ac:dyDescent="0.3">
      <c r="B143" s="115" t="s">
        <v>240</v>
      </c>
      <c r="C143" s="185"/>
      <c r="D143" s="140" t="s">
        <v>77</v>
      </c>
      <c r="E143" s="185"/>
      <c r="F143" s="140" t="s">
        <v>212</v>
      </c>
      <c r="G143" s="185"/>
      <c r="H143" s="196"/>
      <c r="I143" s="185"/>
      <c r="J143" s="185"/>
      <c r="K143" s="185"/>
      <c r="L143" s="185"/>
      <c r="M143" s="185"/>
      <c r="N143" s="185"/>
      <c r="O143" s="185"/>
      <c r="P143" s="185"/>
    </row>
    <row r="144" spans="2:16" s="17" customFormat="1" ht="15" x14ac:dyDescent="0.3">
      <c r="B144" s="117" t="s">
        <v>241</v>
      </c>
      <c r="C144" s="185"/>
      <c r="D144" s="140" t="s">
        <v>77</v>
      </c>
      <c r="E144" s="185"/>
      <c r="F144" s="140" t="s">
        <v>212</v>
      </c>
      <c r="G144" s="185"/>
      <c r="H144" s="196"/>
      <c r="I144" s="185"/>
      <c r="J144" s="185"/>
      <c r="K144" s="185"/>
      <c r="L144" s="185"/>
      <c r="M144" s="185"/>
      <c r="N144" s="185"/>
      <c r="O144" s="185"/>
      <c r="P144" s="185"/>
    </row>
    <row r="145" spans="2:16" s="17" customFormat="1" ht="15" x14ac:dyDescent="0.3">
      <c r="B145" s="115" t="s">
        <v>242</v>
      </c>
      <c r="C145" s="185"/>
      <c r="D145" s="140" t="s">
        <v>77</v>
      </c>
      <c r="E145" s="185"/>
      <c r="F145" s="140" t="s">
        <v>212</v>
      </c>
      <c r="G145" s="185"/>
      <c r="H145" s="196"/>
      <c r="I145" s="185"/>
      <c r="J145" s="185"/>
      <c r="K145" s="185"/>
      <c r="L145" s="185"/>
      <c r="M145" s="185"/>
      <c r="N145" s="185"/>
      <c r="O145" s="185"/>
      <c r="P145" s="185"/>
    </row>
    <row r="146" spans="2:16" s="17" customFormat="1" ht="15" x14ac:dyDescent="0.3">
      <c r="B146" s="118" t="s">
        <v>243</v>
      </c>
      <c r="C146" s="185"/>
      <c r="D146" s="141" t="s">
        <v>77</v>
      </c>
      <c r="E146" s="185"/>
      <c r="F146" s="140" t="s">
        <v>212</v>
      </c>
      <c r="G146" s="185"/>
      <c r="H146" s="197"/>
      <c r="I146" s="185"/>
      <c r="J146" s="185"/>
      <c r="K146" s="185"/>
      <c r="L146" s="185"/>
      <c r="M146" s="185"/>
      <c r="N146" s="185"/>
      <c r="O146" s="185"/>
      <c r="P146" s="185"/>
    </row>
    <row r="147" spans="2:16" s="17" customFormat="1" ht="15" x14ac:dyDescent="0.3">
      <c r="B147" s="35"/>
      <c r="C147" s="185"/>
      <c r="D147" s="112"/>
      <c r="E147" s="185"/>
      <c r="F147" s="25"/>
      <c r="G147" s="185"/>
      <c r="H147" s="185"/>
      <c r="I147" s="185"/>
      <c r="J147" s="185"/>
      <c r="K147" s="185"/>
      <c r="L147" s="185"/>
      <c r="M147" s="185"/>
      <c r="N147" s="185"/>
      <c r="O147" s="185"/>
      <c r="P147" s="185"/>
    </row>
    <row r="148" spans="2:16" s="17" customFormat="1" ht="30" x14ac:dyDescent="0.3">
      <c r="B148" s="113" t="s">
        <v>244</v>
      </c>
      <c r="C148" s="185"/>
      <c r="D148" s="129"/>
      <c r="E148" s="185"/>
      <c r="F148" s="129"/>
      <c r="G148" s="185"/>
      <c r="H148" s="195"/>
      <c r="I148" s="185"/>
      <c r="J148" s="185"/>
      <c r="K148" s="185"/>
      <c r="L148" s="185"/>
      <c r="M148" s="185"/>
      <c r="N148" s="185"/>
      <c r="O148" s="185"/>
      <c r="P148" s="185"/>
    </row>
    <row r="149" spans="2:16" s="17" customFormat="1" ht="45" x14ac:dyDescent="0.3">
      <c r="B149" s="130" t="s">
        <v>245</v>
      </c>
      <c r="C149" s="185"/>
      <c r="D149" s="140" t="s">
        <v>77</v>
      </c>
      <c r="E149" s="185"/>
      <c r="F149" s="140" t="s">
        <v>210</v>
      </c>
      <c r="G149" s="185"/>
      <c r="H149" s="196"/>
      <c r="I149" s="185"/>
      <c r="J149" s="185"/>
      <c r="K149" s="185"/>
      <c r="L149" s="185"/>
      <c r="M149" s="185"/>
      <c r="N149" s="185"/>
      <c r="O149" s="185"/>
      <c r="P149" s="185"/>
    </row>
    <row r="150" spans="2:16" s="17" customFormat="1" ht="30" x14ac:dyDescent="0.3">
      <c r="B150" s="134" t="s">
        <v>246</v>
      </c>
      <c r="C150" s="185"/>
      <c r="D150" s="141"/>
      <c r="E150" s="185"/>
      <c r="F150" s="144" t="str">
        <f>IF(D150=Lists!$K$4,"&lt; Input URL to data source &gt;",IF(D150=Lists!$K$5,"&lt; Reference section in EITI Report &gt;",IF(D150=Lists!$K$6,"&lt; Reference evidence of non-applicability &gt;","")))</f>
        <v/>
      </c>
      <c r="G150" s="185"/>
      <c r="H150" s="197"/>
      <c r="I150" s="185"/>
      <c r="J150" s="185"/>
      <c r="K150" s="185"/>
      <c r="L150" s="185"/>
      <c r="M150" s="185"/>
      <c r="N150" s="185"/>
      <c r="O150" s="185"/>
      <c r="P150" s="185"/>
    </row>
    <row r="151" spans="2:16" s="17" customFormat="1" ht="15" x14ac:dyDescent="0.3">
      <c r="B151" s="35"/>
      <c r="C151" s="185"/>
      <c r="D151" s="112"/>
      <c r="E151" s="185"/>
      <c r="F151" s="25"/>
      <c r="G151" s="185"/>
      <c r="H151" s="185"/>
      <c r="I151" s="185"/>
      <c r="J151" s="185"/>
      <c r="K151" s="185"/>
      <c r="L151" s="185"/>
      <c r="M151" s="185"/>
      <c r="N151" s="185"/>
      <c r="O151" s="185"/>
      <c r="P151" s="185"/>
    </row>
    <row r="152" spans="2:16" s="17" customFormat="1" ht="15" x14ac:dyDescent="0.3">
      <c r="B152" s="113" t="s">
        <v>247</v>
      </c>
      <c r="C152" s="185"/>
      <c r="D152" s="129"/>
      <c r="E152" s="185"/>
      <c r="F152" s="129"/>
      <c r="G152" s="185"/>
      <c r="H152" s="195"/>
      <c r="I152" s="185"/>
      <c r="J152" s="185"/>
      <c r="K152" s="185"/>
      <c r="L152" s="185"/>
      <c r="M152" s="185"/>
      <c r="N152" s="185"/>
      <c r="O152" s="185"/>
      <c r="P152" s="185"/>
    </row>
    <row r="153" spans="2:16" s="17" customFormat="1" ht="30" x14ac:dyDescent="0.3">
      <c r="B153" s="130" t="s">
        <v>248</v>
      </c>
      <c r="C153" s="185"/>
      <c r="D153" s="140" t="s">
        <v>130</v>
      </c>
      <c r="E153" s="185"/>
      <c r="F153" s="199" t="s">
        <v>249</v>
      </c>
      <c r="G153" s="185"/>
      <c r="H153" s="196"/>
      <c r="I153" s="185"/>
      <c r="J153" s="185"/>
      <c r="K153" s="185"/>
      <c r="L153" s="185"/>
      <c r="M153" s="185"/>
      <c r="N153" s="185"/>
      <c r="O153" s="185"/>
      <c r="P153" s="185"/>
    </row>
    <row r="154" spans="2:16" s="17" customFormat="1" ht="30" x14ac:dyDescent="0.3">
      <c r="B154" s="133" t="s">
        <v>250</v>
      </c>
      <c r="C154" s="185"/>
      <c r="D154" s="235">
        <v>13405812.08</v>
      </c>
      <c r="E154" s="185"/>
      <c r="F154" s="140" t="s">
        <v>185</v>
      </c>
      <c r="G154" s="185"/>
      <c r="H154" s="196"/>
      <c r="I154" s="185"/>
      <c r="J154" s="185"/>
      <c r="K154" s="185"/>
      <c r="L154" s="260"/>
      <c r="M154" s="185"/>
      <c r="N154" s="185"/>
      <c r="O154" s="185"/>
      <c r="P154" s="185"/>
    </row>
    <row r="155" spans="2:16" s="17" customFormat="1" ht="30" x14ac:dyDescent="0.3">
      <c r="B155" s="134" t="s">
        <v>251</v>
      </c>
      <c r="C155" s="185"/>
      <c r="D155" s="235">
        <v>13405812.08</v>
      </c>
      <c r="E155" s="185"/>
      <c r="F155" s="141" t="s">
        <v>185</v>
      </c>
      <c r="G155" s="185"/>
      <c r="H155" s="197"/>
      <c r="I155" s="185"/>
      <c r="J155" s="185"/>
      <c r="K155" s="185"/>
      <c r="L155" s="261"/>
      <c r="M155" s="185"/>
      <c r="N155" s="185"/>
      <c r="O155" s="185"/>
      <c r="P155" s="185"/>
    </row>
    <row r="156" spans="2:16" s="17" customFormat="1" ht="15" x14ac:dyDescent="0.3">
      <c r="B156" s="35"/>
      <c r="C156" s="185"/>
      <c r="D156" s="112"/>
      <c r="E156" s="185"/>
      <c r="F156" s="25"/>
      <c r="G156" s="185"/>
      <c r="H156" s="185"/>
      <c r="I156" s="185"/>
      <c r="J156" s="185"/>
      <c r="K156" s="185"/>
      <c r="L156" s="185"/>
      <c r="M156" s="185"/>
      <c r="N156" s="185"/>
      <c r="O156" s="185"/>
      <c r="P156" s="185"/>
    </row>
    <row r="157" spans="2:16" s="17" customFormat="1" ht="30" x14ac:dyDescent="0.3">
      <c r="B157" s="113" t="s">
        <v>252</v>
      </c>
      <c r="C157" s="185"/>
      <c r="D157" s="129"/>
      <c r="E157" s="185"/>
      <c r="F157" s="129"/>
      <c r="G157" s="185"/>
      <c r="H157" s="195"/>
      <c r="I157" s="185"/>
      <c r="J157" s="185"/>
      <c r="K157" s="185"/>
      <c r="L157" s="185"/>
      <c r="M157" s="185"/>
      <c r="N157" s="185"/>
      <c r="O157" s="185"/>
      <c r="P157" s="185"/>
    </row>
    <row r="158" spans="2:16" s="17" customFormat="1" ht="90" x14ac:dyDescent="0.3">
      <c r="B158" s="130" t="s">
        <v>253</v>
      </c>
      <c r="C158" s="185"/>
      <c r="D158" s="140" t="s">
        <v>130</v>
      </c>
      <c r="E158" s="185"/>
      <c r="F158" s="140" t="s">
        <v>254</v>
      </c>
      <c r="G158" s="185"/>
      <c r="H158" s="196"/>
      <c r="I158" s="185"/>
      <c r="J158" s="185"/>
      <c r="K158" s="185"/>
      <c r="L158" s="185"/>
      <c r="M158" s="185"/>
      <c r="N158" s="185"/>
      <c r="O158" s="185"/>
      <c r="P158" s="185"/>
    </row>
    <row r="159" spans="2:16" s="17" customFormat="1" ht="30" x14ac:dyDescent="0.3">
      <c r="B159" s="130" t="s">
        <v>255</v>
      </c>
      <c r="C159" s="185"/>
      <c r="D159" s="140" t="s">
        <v>130</v>
      </c>
      <c r="E159" s="185"/>
      <c r="F159" s="140" t="s">
        <v>256</v>
      </c>
      <c r="G159" s="185"/>
      <c r="H159" s="196"/>
      <c r="I159" s="185"/>
      <c r="J159" s="185"/>
      <c r="K159" s="185"/>
      <c r="L159" s="185"/>
      <c r="M159" s="185"/>
      <c r="N159" s="185"/>
      <c r="O159" s="185"/>
      <c r="P159" s="185"/>
    </row>
    <row r="160" spans="2:16" s="17" customFormat="1" ht="45" x14ac:dyDescent="0.3">
      <c r="B160" s="131" t="s">
        <v>257</v>
      </c>
      <c r="C160" s="185"/>
      <c r="D160" s="141" t="s">
        <v>130</v>
      </c>
      <c r="E160" s="185"/>
      <c r="F160" s="202" t="s">
        <v>258</v>
      </c>
      <c r="G160" s="185"/>
      <c r="H160" s="197"/>
      <c r="I160" s="185"/>
      <c r="J160" s="185"/>
      <c r="K160" s="185"/>
      <c r="L160" s="185"/>
      <c r="M160" s="185"/>
      <c r="N160" s="185"/>
      <c r="O160" s="185"/>
      <c r="P160" s="185"/>
    </row>
    <row r="161" spans="2:16" s="17" customFormat="1" ht="15" x14ac:dyDescent="0.3">
      <c r="B161" s="35"/>
      <c r="C161" s="185"/>
      <c r="D161" s="112"/>
      <c r="E161" s="185"/>
      <c r="F161" s="25"/>
      <c r="G161" s="185"/>
      <c r="H161" s="185"/>
      <c r="I161" s="185"/>
      <c r="J161" s="185"/>
      <c r="K161" s="185"/>
      <c r="L161" s="185"/>
      <c r="M161" s="185"/>
      <c r="N161" s="185"/>
      <c r="O161" s="185"/>
      <c r="P161" s="185"/>
    </row>
    <row r="162" spans="2:16" s="17" customFormat="1" ht="15" x14ac:dyDescent="0.3">
      <c r="B162" s="113" t="s">
        <v>259</v>
      </c>
      <c r="C162" s="185"/>
      <c r="D162" s="129"/>
      <c r="E162" s="185"/>
      <c r="F162" s="129"/>
      <c r="G162" s="185"/>
      <c r="H162" s="195"/>
      <c r="I162" s="185"/>
      <c r="J162" s="185"/>
      <c r="K162" s="185"/>
      <c r="L162" s="185"/>
      <c r="M162" s="185"/>
      <c r="N162" s="185"/>
      <c r="O162" s="185"/>
      <c r="P162" s="185"/>
    </row>
    <row r="163" spans="2:16" s="17" customFormat="1" ht="30" x14ac:dyDescent="0.3">
      <c r="B163" s="130" t="s">
        <v>260</v>
      </c>
      <c r="C163" s="185"/>
      <c r="D163" s="140" t="s">
        <v>77</v>
      </c>
      <c r="E163" s="185"/>
      <c r="F163" s="140" t="s">
        <v>156</v>
      </c>
      <c r="G163" s="185"/>
      <c r="H163" s="196"/>
      <c r="I163" s="185"/>
      <c r="J163" s="185"/>
      <c r="K163" s="185"/>
      <c r="L163" s="185"/>
      <c r="M163" s="185"/>
      <c r="N163" s="185"/>
      <c r="O163" s="185"/>
      <c r="P163" s="185"/>
    </row>
    <row r="164" spans="2:16" s="17" customFormat="1" ht="30" x14ac:dyDescent="0.3">
      <c r="B164" s="133" t="s">
        <v>261</v>
      </c>
      <c r="C164" s="185"/>
      <c r="D164" s="235">
        <v>14472059.838372201</v>
      </c>
      <c r="E164" s="185"/>
      <c r="F164" s="140" t="s">
        <v>185</v>
      </c>
      <c r="G164" s="185"/>
      <c r="H164" s="266"/>
      <c r="I164" s="185"/>
      <c r="J164" s="185"/>
      <c r="K164" s="185"/>
      <c r="L164" s="185"/>
      <c r="M164" s="185"/>
      <c r="N164" s="185"/>
      <c r="O164" s="185"/>
      <c r="P164" s="185"/>
    </row>
    <row r="165" spans="2:16" s="17" customFormat="1" ht="30" x14ac:dyDescent="0.3">
      <c r="B165" s="133" t="s">
        <v>262</v>
      </c>
      <c r="C165" s="185"/>
      <c r="D165" s="204"/>
      <c r="E165" s="248"/>
      <c r="F165" s="140" t="s">
        <v>185</v>
      </c>
      <c r="G165" s="185"/>
      <c r="H165" s="196"/>
      <c r="I165" s="185"/>
      <c r="J165" s="185"/>
      <c r="K165" s="185"/>
      <c r="L165" s="185"/>
      <c r="M165" s="185"/>
      <c r="N165" s="185"/>
      <c r="O165" s="185"/>
      <c r="P165" s="185"/>
    </row>
    <row r="166" spans="2:16" s="17" customFormat="1" ht="15" x14ac:dyDescent="0.3">
      <c r="B166" s="130" t="s">
        <v>263</v>
      </c>
      <c r="C166" s="185"/>
      <c r="D166" s="140" t="s">
        <v>77</v>
      </c>
      <c r="E166" s="185"/>
      <c r="F166" s="145" t="s">
        <v>156</v>
      </c>
      <c r="G166" s="185"/>
      <c r="H166" s="196"/>
      <c r="I166" s="185"/>
      <c r="J166" s="185"/>
      <c r="K166" s="185"/>
      <c r="L166" s="185"/>
      <c r="M166" s="185"/>
      <c r="N166" s="185"/>
      <c r="O166" s="185"/>
      <c r="P166" s="185"/>
    </row>
    <row r="167" spans="2:16" s="17" customFormat="1" ht="30" x14ac:dyDescent="0.3">
      <c r="B167" s="133" t="s">
        <v>264</v>
      </c>
      <c r="C167" s="185"/>
      <c r="D167" s="204">
        <v>14989083.819250399</v>
      </c>
      <c r="E167" s="185"/>
      <c r="F167" s="140" t="s">
        <v>185</v>
      </c>
      <c r="G167" s="185"/>
      <c r="H167" s="196"/>
      <c r="I167" s="185"/>
      <c r="J167" s="185"/>
      <c r="K167" s="185"/>
      <c r="L167" s="185"/>
      <c r="M167" s="185"/>
      <c r="N167" s="185"/>
      <c r="O167" s="185"/>
      <c r="P167" s="185"/>
    </row>
    <row r="168" spans="2:16" s="17" customFormat="1" ht="30" x14ac:dyDescent="0.3">
      <c r="B168" s="133" t="s">
        <v>265</v>
      </c>
      <c r="C168" s="185"/>
      <c r="D168" s="235">
        <v>162943.721670937</v>
      </c>
      <c r="E168" s="185"/>
      <c r="F168" s="140" t="s">
        <v>185</v>
      </c>
      <c r="G168" s="185"/>
      <c r="H168" s="196"/>
      <c r="I168" s="185"/>
      <c r="J168" s="185"/>
      <c r="K168" s="185"/>
      <c r="L168" s="185"/>
      <c r="M168" s="185"/>
      <c r="N168" s="185"/>
      <c r="O168" s="185"/>
      <c r="P168" s="185"/>
    </row>
    <row r="169" spans="2:16" s="17" customFormat="1" ht="30" x14ac:dyDescent="0.3">
      <c r="B169" s="130" t="s">
        <v>266</v>
      </c>
      <c r="C169" s="185"/>
      <c r="D169" s="140" t="s">
        <v>106</v>
      </c>
      <c r="E169" s="185"/>
      <c r="F169" s="140" t="s">
        <v>267</v>
      </c>
      <c r="G169" s="185"/>
      <c r="H169" s="196"/>
      <c r="I169" s="185"/>
      <c r="J169" s="185"/>
      <c r="K169" s="185"/>
      <c r="L169" s="185"/>
      <c r="M169" s="185"/>
      <c r="N169" s="185"/>
      <c r="O169" s="185"/>
      <c r="P169" s="185"/>
    </row>
    <row r="170" spans="2:16" s="17" customFormat="1" ht="30" x14ac:dyDescent="0.3">
      <c r="B170" s="133" t="s">
        <v>268</v>
      </c>
      <c r="C170" s="185"/>
      <c r="D170" s="236">
        <v>1932782.8502660501</v>
      </c>
      <c r="E170" s="185"/>
      <c r="F170" s="140" t="s">
        <v>185</v>
      </c>
      <c r="G170" s="185"/>
      <c r="H170" s="196"/>
      <c r="I170" s="185"/>
      <c r="J170" s="185"/>
      <c r="K170" s="185"/>
      <c r="L170" s="185"/>
      <c r="M170" s="185"/>
      <c r="N170" s="185"/>
      <c r="O170" s="185"/>
      <c r="P170" s="185"/>
    </row>
    <row r="171" spans="2:16" s="17" customFormat="1" ht="30" x14ac:dyDescent="0.3">
      <c r="B171" s="134" t="s">
        <v>269</v>
      </c>
      <c r="C171" s="185"/>
      <c r="D171" s="140"/>
      <c r="E171" s="185"/>
      <c r="F171" s="140" t="s">
        <v>185</v>
      </c>
      <c r="G171" s="185"/>
      <c r="H171" s="197"/>
      <c r="I171" s="185"/>
      <c r="J171" s="185"/>
      <c r="K171" s="185"/>
      <c r="L171" s="185"/>
      <c r="M171" s="185"/>
      <c r="N171" s="185"/>
      <c r="O171" s="185"/>
      <c r="P171" s="185"/>
    </row>
    <row r="172" spans="2:16" s="17" customFormat="1" ht="15" x14ac:dyDescent="0.3">
      <c r="B172" s="35"/>
      <c r="C172" s="185"/>
      <c r="D172" s="232"/>
      <c r="E172" s="185"/>
      <c r="F172" s="25"/>
      <c r="G172" s="185"/>
      <c r="H172" s="185"/>
      <c r="I172" s="185"/>
      <c r="J172" s="185"/>
      <c r="K172" s="185"/>
      <c r="L172" s="185"/>
      <c r="M172" s="185"/>
      <c r="N172" s="185"/>
      <c r="O172" s="185"/>
      <c r="P172" s="185"/>
    </row>
    <row r="173" spans="2:16" s="17" customFormat="1" ht="15" x14ac:dyDescent="0.3">
      <c r="B173" s="113" t="s">
        <v>270</v>
      </c>
      <c r="C173" s="185"/>
      <c r="D173" s="136"/>
      <c r="E173" s="185"/>
      <c r="F173" s="129"/>
      <c r="G173" s="185"/>
      <c r="H173" s="195"/>
      <c r="I173" s="185"/>
      <c r="J173" s="185"/>
      <c r="K173" s="185"/>
      <c r="L173" s="185"/>
      <c r="M173" s="185"/>
      <c r="N173" s="185"/>
      <c r="O173" s="185"/>
      <c r="P173" s="185"/>
    </row>
    <row r="174" spans="2:16" s="17" customFormat="1" ht="30" x14ac:dyDescent="0.3">
      <c r="B174" s="130" t="s">
        <v>271</v>
      </c>
      <c r="C174" s="185"/>
      <c r="D174" s="140" t="s">
        <v>77</v>
      </c>
      <c r="E174" s="185"/>
      <c r="F174" s="140" t="s">
        <v>272</v>
      </c>
      <c r="G174" s="185"/>
      <c r="H174" s="196"/>
      <c r="I174" s="185"/>
      <c r="J174" s="185"/>
      <c r="K174" s="185"/>
      <c r="L174" s="185"/>
      <c r="M174" s="185"/>
      <c r="N174" s="185"/>
      <c r="O174" s="185"/>
      <c r="P174" s="185"/>
    </row>
    <row r="175" spans="2:16" s="17" customFormat="1" ht="30" x14ac:dyDescent="0.3">
      <c r="B175" s="134" t="s">
        <v>273</v>
      </c>
      <c r="C175" s="185"/>
      <c r="D175" s="233">
        <v>1245280</v>
      </c>
      <c r="E175" s="185"/>
      <c r="F175" s="141" t="s">
        <v>185</v>
      </c>
      <c r="G175" s="185"/>
      <c r="H175" s="197"/>
      <c r="I175" s="185"/>
      <c r="J175" s="185"/>
      <c r="K175" s="185"/>
      <c r="L175" s="185"/>
      <c r="M175" s="185"/>
      <c r="N175" s="185"/>
      <c r="O175" s="185"/>
      <c r="P175" s="185"/>
    </row>
    <row r="176" spans="2:16" s="17" customFormat="1" ht="15" x14ac:dyDescent="0.3">
      <c r="B176" s="35"/>
      <c r="C176" s="185"/>
      <c r="D176" s="112"/>
      <c r="E176" s="185"/>
      <c r="F176" s="25"/>
      <c r="G176" s="185"/>
      <c r="H176" s="185"/>
      <c r="I176" s="185"/>
      <c r="J176" s="185"/>
      <c r="K176" s="185"/>
      <c r="L176" s="185"/>
      <c r="M176" s="185"/>
      <c r="N176" s="185"/>
      <c r="O176" s="185"/>
      <c r="P176" s="185"/>
    </row>
    <row r="177" spans="2:12" s="17" customFormat="1" ht="15" x14ac:dyDescent="0.3">
      <c r="B177" s="113" t="s">
        <v>274</v>
      </c>
      <c r="C177" s="185"/>
      <c r="D177" s="135"/>
      <c r="E177" s="185"/>
      <c r="F177" s="136"/>
      <c r="G177" s="185"/>
      <c r="H177" s="195"/>
      <c r="I177" s="185"/>
      <c r="J177" s="185"/>
      <c r="K177" s="185"/>
      <c r="L177" s="185"/>
    </row>
    <row r="178" spans="2:12" s="17" customFormat="1" ht="30" x14ac:dyDescent="0.4">
      <c r="B178" s="130" t="s">
        <v>266</v>
      </c>
      <c r="C178" s="185"/>
      <c r="D178" s="140" t="s">
        <v>130</v>
      </c>
      <c r="E178" s="185"/>
      <c r="F178" s="199" t="s">
        <v>275</v>
      </c>
      <c r="G178" s="185"/>
      <c r="H178" s="196"/>
      <c r="I178" s="185"/>
      <c r="J178" s="185"/>
      <c r="K178" s="185"/>
      <c r="L178" s="263"/>
    </row>
    <row r="179" spans="2:12" s="17" customFormat="1" ht="30" x14ac:dyDescent="0.35">
      <c r="B179" s="130" t="s">
        <v>276</v>
      </c>
      <c r="C179" s="185"/>
      <c r="D179" s="237">
        <v>3251149435</v>
      </c>
      <c r="E179" s="185"/>
      <c r="F179" s="140" t="s">
        <v>185</v>
      </c>
      <c r="G179" s="185"/>
      <c r="H179" s="196"/>
      <c r="I179" s="185"/>
      <c r="J179" s="185"/>
      <c r="K179" s="185"/>
      <c r="L179" s="260"/>
    </row>
    <row r="180" spans="2:12" s="17" customFormat="1" ht="15" x14ac:dyDescent="0.3">
      <c r="B180" s="125" t="s">
        <v>277</v>
      </c>
      <c r="C180" s="185"/>
      <c r="D180" s="238" t="s">
        <v>201</v>
      </c>
      <c r="E180" s="185"/>
      <c r="F180" s="140" t="s">
        <v>185</v>
      </c>
      <c r="G180" s="185"/>
      <c r="H180" s="196"/>
      <c r="I180" s="185"/>
      <c r="J180" s="185"/>
      <c r="K180" s="185"/>
      <c r="L180" s="185"/>
    </row>
    <row r="181" spans="2:12" s="17" customFormat="1" ht="15" x14ac:dyDescent="0.35">
      <c r="B181" s="115" t="s">
        <v>278</v>
      </c>
      <c r="C181" s="185"/>
      <c r="D181" s="237">
        <v>17123833231.049101</v>
      </c>
      <c r="E181" s="185"/>
      <c r="F181" s="140" t="s">
        <v>185</v>
      </c>
      <c r="G181" s="185"/>
      <c r="H181" s="196"/>
      <c r="I181" s="185"/>
      <c r="J181" s="185"/>
      <c r="K181" s="185"/>
      <c r="L181" s="185"/>
    </row>
    <row r="182" spans="2:12" s="17" customFormat="1" ht="15" x14ac:dyDescent="0.35">
      <c r="B182" s="115" t="s">
        <v>279</v>
      </c>
      <c r="C182" s="185"/>
      <c r="D182" s="237">
        <v>4032805366</v>
      </c>
      <c r="E182" s="185"/>
      <c r="F182" s="140" t="s">
        <v>185</v>
      </c>
      <c r="G182" s="185"/>
      <c r="H182" s="196"/>
      <c r="I182" s="185"/>
      <c r="J182" s="185"/>
      <c r="K182" s="185"/>
      <c r="L182" s="185"/>
    </row>
    <row r="183" spans="2:12" s="17" customFormat="1" ht="15" x14ac:dyDescent="0.3">
      <c r="B183" s="115" t="s">
        <v>280</v>
      </c>
      <c r="C183" s="185"/>
      <c r="D183" s="239"/>
      <c r="E183" s="185"/>
      <c r="F183" s="140" t="s">
        <v>185</v>
      </c>
      <c r="G183" s="185"/>
      <c r="H183" s="196"/>
      <c r="I183" s="185"/>
      <c r="J183" s="185"/>
      <c r="K183" s="185"/>
      <c r="L183" s="262"/>
    </row>
    <row r="184" spans="2:12" s="17" customFormat="1" ht="15" x14ac:dyDescent="0.35">
      <c r="B184" s="115" t="s">
        <v>281</v>
      </c>
      <c r="C184" s="185"/>
      <c r="D184" s="237">
        <v>17123833231.049101</v>
      </c>
      <c r="E184" s="185"/>
      <c r="F184" s="140" t="s">
        <v>185</v>
      </c>
      <c r="G184" s="185"/>
      <c r="H184" s="196"/>
      <c r="I184" s="185"/>
      <c r="J184" s="185"/>
      <c r="K184" s="185"/>
      <c r="L184" s="260"/>
    </row>
    <row r="185" spans="2:12" s="17" customFormat="1" ht="15" x14ac:dyDescent="0.3">
      <c r="B185" s="115" t="s">
        <v>282</v>
      </c>
      <c r="C185" s="185"/>
      <c r="D185" s="264">
        <v>12538588.939999999</v>
      </c>
      <c r="E185" s="185"/>
      <c r="F185" s="140" t="s">
        <v>185</v>
      </c>
      <c r="G185" s="185"/>
      <c r="H185" s="196"/>
      <c r="I185" s="185"/>
      <c r="J185" s="185"/>
      <c r="K185" s="185"/>
      <c r="L185" s="185"/>
    </row>
    <row r="186" spans="2:12" s="17" customFormat="1" ht="15" x14ac:dyDescent="0.3">
      <c r="B186" s="115" t="s">
        <v>283</v>
      </c>
      <c r="C186" s="185"/>
      <c r="D186" s="265">
        <v>51295</v>
      </c>
      <c r="E186" s="185"/>
      <c r="F186" s="140" t="s">
        <v>284</v>
      </c>
      <c r="G186" s="185"/>
      <c r="H186" s="196"/>
      <c r="I186" s="185"/>
      <c r="J186" s="185"/>
      <c r="K186" s="185"/>
      <c r="L186" s="185"/>
    </row>
    <row r="187" spans="2:12" s="17" customFormat="1" ht="15" x14ac:dyDescent="0.3">
      <c r="B187" s="115" t="s">
        <v>285</v>
      </c>
      <c r="C187" s="185"/>
      <c r="D187" s="264">
        <v>9046</v>
      </c>
      <c r="E187" s="185"/>
      <c r="F187" s="140" t="s">
        <v>284</v>
      </c>
      <c r="G187" s="185"/>
      <c r="H187" s="196"/>
      <c r="I187" s="185"/>
      <c r="J187" s="185"/>
      <c r="K187" s="185"/>
      <c r="L187" s="185"/>
    </row>
    <row r="188" spans="2:12" s="17" customFormat="1" ht="15" x14ac:dyDescent="0.3">
      <c r="B188" s="115" t="s">
        <v>286</v>
      </c>
      <c r="C188" s="185"/>
      <c r="D188" s="264">
        <v>60342</v>
      </c>
      <c r="E188" s="185"/>
      <c r="F188" s="140" t="s">
        <v>284</v>
      </c>
      <c r="G188" s="185"/>
      <c r="H188" s="196"/>
      <c r="I188" s="185"/>
      <c r="J188" s="185"/>
      <c r="K188" s="185"/>
      <c r="L188" s="185"/>
    </row>
    <row r="189" spans="2:12" s="17" customFormat="1" ht="15" x14ac:dyDescent="0.35">
      <c r="B189" s="115" t="s">
        <v>287</v>
      </c>
      <c r="C189" s="185"/>
      <c r="D189" s="237">
        <v>1180474</v>
      </c>
      <c r="E189" s="185"/>
      <c r="F189" s="140" t="s">
        <v>284</v>
      </c>
      <c r="G189" s="185"/>
      <c r="H189" s="196"/>
      <c r="I189" s="185"/>
      <c r="J189" s="185"/>
      <c r="K189" s="185"/>
      <c r="L189" s="185"/>
    </row>
    <row r="190" spans="2:12" s="17" customFormat="1" ht="15" x14ac:dyDescent="0.3">
      <c r="B190" s="115" t="s">
        <v>288</v>
      </c>
      <c r="C190" s="185"/>
      <c r="D190" s="140"/>
      <c r="E190" s="185"/>
      <c r="F190" s="140" t="s">
        <v>185</v>
      </c>
      <c r="G190" s="185"/>
      <c r="H190" s="196"/>
      <c r="I190" s="185"/>
      <c r="J190" s="185"/>
      <c r="K190" s="185"/>
      <c r="L190" s="185"/>
    </row>
    <row r="191" spans="2:12" s="17" customFormat="1" ht="15" x14ac:dyDescent="0.3">
      <c r="B191" s="124" t="s">
        <v>289</v>
      </c>
      <c r="C191" s="185"/>
      <c r="D191" s="141"/>
      <c r="E191" s="185"/>
      <c r="F191" s="141" t="s">
        <v>185</v>
      </c>
      <c r="G191" s="185"/>
      <c r="H191" s="197"/>
      <c r="I191" s="185"/>
      <c r="J191" s="185"/>
      <c r="K191" s="185"/>
      <c r="L191" s="185"/>
    </row>
    <row r="192" spans="2:12" s="17" customFormat="1" ht="15" x14ac:dyDescent="0.3">
      <c r="B192" s="25"/>
      <c r="C192" s="185"/>
      <c r="D192" s="137"/>
      <c r="E192" s="185"/>
      <c r="F192" s="25"/>
      <c r="G192" s="185"/>
      <c r="H192" s="185"/>
      <c r="I192" s="185"/>
      <c r="J192" s="185"/>
      <c r="K192" s="185"/>
      <c r="L192" s="185"/>
    </row>
    <row r="193" spans="1:12" s="17" customFormat="1" ht="15" x14ac:dyDescent="0.3">
      <c r="A193" s="185"/>
      <c r="B193" s="113" t="s">
        <v>290</v>
      </c>
      <c r="C193" s="185"/>
      <c r="D193" s="114"/>
      <c r="E193" s="185"/>
      <c r="F193" s="114"/>
      <c r="G193" s="185"/>
      <c r="H193" s="195"/>
      <c r="I193" s="185"/>
      <c r="J193" s="185"/>
      <c r="K193" s="185"/>
      <c r="L193" s="185"/>
    </row>
    <row r="194" spans="1:12" s="17" customFormat="1" ht="15" x14ac:dyDescent="0.3">
      <c r="A194" s="185"/>
      <c r="B194" s="115" t="s">
        <v>128</v>
      </c>
      <c r="C194" s="185"/>
      <c r="D194" s="116"/>
      <c r="E194" s="185"/>
      <c r="F194" s="116"/>
      <c r="G194" s="185"/>
      <c r="H194" s="196"/>
      <c r="I194" s="185"/>
      <c r="J194" s="185"/>
      <c r="K194" s="185"/>
      <c r="L194" s="185"/>
    </row>
    <row r="195" spans="1:12" s="17" customFormat="1" ht="30" x14ac:dyDescent="0.3">
      <c r="A195" s="185"/>
      <c r="B195" s="126" t="s">
        <v>291</v>
      </c>
      <c r="C195" s="185"/>
      <c r="D195" s="140" t="s">
        <v>130</v>
      </c>
      <c r="E195" s="185"/>
      <c r="F195" s="199" t="s">
        <v>292</v>
      </c>
      <c r="G195" s="185"/>
      <c r="H195" s="196"/>
      <c r="I195" s="185"/>
      <c r="J195" s="185"/>
      <c r="K195" s="185"/>
      <c r="L195" s="185"/>
    </row>
    <row r="196" spans="1:12" s="17" customFormat="1" ht="45" x14ac:dyDescent="0.3">
      <c r="A196" s="248"/>
      <c r="B196" s="184" t="s">
        <v>293</v>
      </c>
      <c r="C196" s="249"/>
      <c r="D196" s="140" t="s">
        <v>105</v>
      </c>
      <c r="E196" s="185"/>
      <c r="F196" s="140"/>
      <c r="G196" s="185"/>
      <c r="H196" s="196"/>
      <c r="I196" s="185"/>
      <c r="J196" s="185"/>
      <c r="K196" s="185"/>
      <c r="L196" s="185"/>
    </row>
    <row r="197" spans="1:12" s="17" customFormat="1" ht="30" x14ac:dyDescent="0.3">
      <c r="A197" s="185"/>
      <c r="B197" s="127" t="s">
        <v>294</v>
      </c>
      <c r="C197" s="249"/>
      <c r="D197" s="141" t="s">
        <v>105</v>
      </c>
      <c r="E197" s="185"/>
      <c r="F197" s="141"/>
      <c r="G197" s="185"/>
      <c r="H197" s="197"/>
      <c r="I197" s="185"/>
      <c r="J197" s="185"/>
      <c r="K197" s="185"/>
      <c r="L197" s="185"/>
    </row>
    <row r="198" spans="1:12" s="17" customFormat="1" ht="15.6" thickBot="1" x14ac:dyDescent="0.35">
      <c r="A198" s="185"/>
      <c r="B198" s="138"/>
      <c r="C198" s="244"/>
      <c r="D198" s="139"/>
      <c r="E198" s="244"/>
      <c r="F198" s="138"/>
      <c r="G198" s="244"/>
      <c r="H198" s="244"/>
      <c r="I198" s="185"/>
      <c r="J198" s="185"/>
      <c r="K198" s="185"/>
      <c r="L198" s="185"/>
    </row>
    <row r="199" spans="1:12" s="17" customFormat="1" ht="15" x14ac:dyDescent="0.3">
      <c r="A199" s="185"/>
      <c r="B199" s="25"/>
      <c r="C199" s="185"/>
      <c r="D199" s="137"/>
      <c r="E199" s="185"/>
      <c r="F199" s="25"/>
      <c r="G199" s="185"/>
      <c r="H199" s="185"/>
      <c r="I199" s="185"/>
      <c r="J199" s="185"/>
      <c r="K199" s="185"/>
      <c r="L199" s="185"/>
    </row>
    <row r="200" spans="1:12" s="17" customFormat="1" ht="15.6" thickBot="1" x14ac:dyDescent="0.35">
      <c r="A200" s="185"/>
      <c r="B200" s="320" t="s">
        <v>33</v>
      </c>
      <c r="C200" s="321"/>
      <c r="D200" s="321"/>
      <c r="E200" s="321"/>
      <c r="F200" s="321"/>
      <c r="G200" s="321"/>
      <c r="H200" s="321"/>
      <c r="I200" s="185"/>
      <c r="J200" s="185"/>
      <c r="K200" s="185"/>
      <c r="L200" s="185"/>
    </row>
    <row r="201" spans="1:12" s="17" customFormat="1" ht="15" x14ac:dyDescent="0.3">
      <c r="A201" s="185"/>
      <c r="B201" s="322" t="s">
        <v>34</v>
      </c>
      <c r="C201" s="323"/>
      <c r="D201" s="323"/>
      <c r="E201" s="323"/>
      <c r="F201" s="323"/>
      <c r="G201" s="323"/>
      <c r="H201" s="323"/>
      <c r="I201" s="185"/>
      <c r="J201" s="185"/>
      <c r="K201" s="185"/>
      <c r="L201" s="185"/>
    </row>
    <row r="202" spans="1:12" s="17" customFormat="1" ht="15.6" thickBot="1" x14ac:dyDescent="0.35">
      <c r="A202" s="185"/>
      <c r="B202" s="188"/>
      <c r="C202" s="188"/>
      <c r="D202" s="188"/>
      <c r="E202" s="188"/>
      <c r="F202" s="188"/>
      <c r="G202" s="188"/>
      <c r="H202" s="188"/>
      <c r="I202" s="185"/>
      <c r="J202" s="185"/>
      <c r="K202" s="185"/>
      <c r="L202" s="185"/>
    </row>
    <row r="203" spans="1:12" s="17" customFormat="1" ht="15" x14ac:dyDescent="0.3">
      <c r="A203" s="185"/>
      <c r="B203" s="310" t="s">
        <v>35</v>
      </c>
      <c r="C203" s="310"/>
      <c r="D203" s="310"/>
      <c r="E203" s="310"/>
      <c r="F203" s="310"/>
      <c r="G203" s="310"/>
      <c r="H203" s="310"/>
      <c r="I203" s="185"/>
      <c r="J203" s="185"/>
      <c r="K203" s="185"/>
      <c r="L203" s="185"/>
    </row>
    <row r="204" spans="1:12" s="17" customFormat="1" ht="15.75" customHeight="1" x14ac:dyDescent="0.3">
      <c r="A204" s="185"/>
      <c r="B204" s="299" t="s">
        <v>36</v>
      </c>
      <c r="C204" s="299"/>
      <c r="D204" s="299"/>
      <c r="E204" s="299"/>
      <c r="F204" s="299"/>
      <c r="G204" s="299"/>
      <c r="H204" s="299"/>
      <c r="I204" s="185"/>
      <c r="J204" s="185"/>
      <c r="K204" s="185"/>
      <c r="L204" s="185"/>
    </row>
    <row r="205" spans="1:12" s="17" customFormat="1" ht="15" x14ac:dyDescent="0.3">
      <c r="A205" s="185"/>
      <c r="B205" s="310" t="s">
        <v>38</v>
      </c>
      <c r="C205" s="310"/>
      <c r="D205" s="310"/>
      <c r="E205" s="310"/>
      <c r="F205" s="310"/>
      <c r="G205" s="310"/>
      <c r="H205" s="310"/>
      <c r="I205" s="185"/>
      <c r="J205" s="185"/>
      <c r="K205" s="185"/>
      <c r="L205" s="185"/>
    </row>
    <row r="206" spans="1:12" s="17" customFormat="1" ht="15" x14ac:dyDescent="0.3">
      <c r="A206" s="185"/>
      <c r="B206" s="25"/>
      <c r="C206" s="185"/>
      <c r="D206" s="137"/>
      <c r="E206" s="185"/>
      <c r="F206" s="25"/>
      <c r="G206" s="185"/>
      <c r="H206" s="185"/>
      <c r="I206" s="185"/>
      <c r="J206" s="185"/>
      <c r="K206" s="185"/>
      <c r="L206" s="185"/>
    </row>
    <row r="207" spans="1:12" s="17" customFormat="1" ht="15" x14ac:dyDescent="0.3">
      <c r="A207" s="185"/>
      <c r="B207" s="25"/>
      <c r="C207" s="185"/>
      <c r="D207" s="137"/>
      <c r="E207" s="185"/>
      <c r="F207" s="25"/>
      <c r="G207" s="185"/>
      <c r="H207" s="185"/>
      <c r="I207" s="185"/>
      <c r="J207" s="185"/>
      <c r="K207" s="185"/>
      <c r="L207" s="185"/>
    </row>
    <row r="208" spans="1:12" s="17" customFormat="1" ht="15" x14ac:dyDescent="0.3">
      <c r="A208" s="185"/>
      <c r="B208" s="25"/>
      <c r="C208" s="185"/>
      <c r="D208" s="137"/>
      <c r="E208" s="185"/>
      <c r="F208" s="25"/>
      <c r="G208" s="185"/>
      <c r="H208" s="185"/>
      <c r="I208" s="185"/>
      <c r="J208" s="185"/>
      <c r="K208" s="185"/>
      <c r="L208" s="185"/>
    </row>
    <row r="209" spans="1:8" s="17" customFormat="1" ht="15" x14ac:dyDescent="0.3">
      <c r="A209" s="185"/>
      <c r="B209" s="185"/>
      <c r="C209" s="185"/>
      <c r="D209" s="185"/>
      <c r="E209" s="185"/>
      <c r="F209" s="185"/>
      <c r="G209" s="185"/>
      <c r="H209" s="185"/>
    </row>
    <row r="210" spans="1:8" ht="16.2" x14ac:dyDescent="0.3"/>
    <row r="211" spans="1:8" ht="16.2" x14ac:dyDescent="0.3"/>
    <row r="212" spans="1:8" ht="16.2" x14ac:dyDescent="0.3"/>
    <row r="213" spans="1:8" ht="16.2" x14ac:dyDescent="0.3"/>
    <row r="214" spans="1:8" ht="16.2" x14ac:dyDescent="0.3"/>
    <row r="215" spans="1:8" ht="16.2" x14ac:dyDescent="0.3"/>
    <row r="216" spans="1:8" ht="16.2" x14ac:dyDescent="0.3"/>
    <row r="217" spans="1:8" ht="16.2" x14ac:dyDescent="0.3"/>
    <row r="218" spans="1:8" ht="16.2" x14ac:dyDescent="0.3"/>
    <row r="219" spans="1:8" ht="16.2" x14ac:dyDescent="0.3"/>
    <row r="220" spans="1:8" ht="16.2" x14ac:dyDescent="0.3"/>
    <row r="221" spans="1:8" ht="16.2" x14ac:dyDescent="0.3"/>
    <row r="222" spans="1:8" ht="16.2" x14ac:dyDescent="0.3"/>
    <row r="223" spans="1:8" ht="16.2" x14ac:dyDescent="0.3"/>
    <row r="224" spans="1:8" ht="16.2" x14ac:dyDescent="0.3"/>
    <row r="225" ht="16.2" x14ac:dyDescent="0.3"/>
    <row r="226" ht="16.2" x14ac:dyDescent="0.3"/>
    <row r="227" ht="16.2" x14ac:dyDescent="0.3"/>
    <row r="228" ht="16.2" x14ac:dyDescent="0.3"/>
    <row r="229" ht="16.2" x14ac:dyDescent="0.3"/>
    <row r="230" ht="16.2" x14ac:dyDescent="0.3"/>
  </sheetData>
  <mergeCells count="12">
    <mergeCell ref="B205:H205"/>
    <mergeCell ref="B3:H3"/>
    <mergeCell ref="B4:H4"/>
    <mergeCell ref="B5:H5"/>
    <mergeCell ref="B6:H6"/>
    <mergeCell ref="B7:H7"/>
    <mergeCell ref="B8:H8"/>
    <mergeCell ref="B200:H200"/>
    <mergeCell ref="B201:H201"/>
    <mergeCell ref="B203:H203"/>
    <mergeCell ref="B204:H204"/>
    <mergeCell ref="B9:H9"/>
  </mergeCells>
  <phoneticPr fontId="74" type="noConversion"/>
  <dataValidations xWindow="504" yWindow="291" count="29">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84:D99 D109:D111 D113:D118 D62:D79"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4 F68 F70 F72 F78 F84 F86 F88 F96 F90 F92 F94 F98 F117 F62 F115 F113 F109:F111 F76"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9:D22 D194:D197 D26:D30 D34:D36 D39:D43 D107 D51:D53 D56 D82:D83 D102:D103 D178 D122 D126 D130 D134 D141:D146 D149 D153 D158:D160 D163 D60:D61 D174 D46:D47 D169 D166"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9" xr:uid="{7082261E-C7B1-4F74-81CF-A7794A2F9992}">
      <formula1>0</formula1>
    </dataValidation>
    <dataValidation type="textLength" allowBlank="1" showInputMessage="1" showErrorMessage="1" errorTitle="Please do not edit these cells" error="Please do not edit these cells" sqref="B137:B138 B140 B125:B127 B206:B208 B106 B121:B123 B129:B131 B133:B135 B101:B104 D138"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2"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81"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9:D180"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4"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3 D167:D168 D127 D135 D150 D170:D171 D175 D131 D164:D165 D154:D155"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8" xr:uid="{8629A22E-18D7-4AAD-9E2C-54ABE8863915}">
      <formula1>2</formula1>
    </dataValidation>
    <dataValidation type="list" operator="equal" showInputMessage="1" showErrorMessage="1" errorTitle="Invalid entry" error="Invalid entry" promptTitle="Please input unit" prompt="Please input currency according to 3-letter ISO currency code." sqref="F123 F190:F191 F131 F135 F154:F155 F170:F171 F175 F164:F165 F179:F185 F167:F168 F127"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90"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91"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7 B66 B68 B70 B72 B74 B78 B96 B98 B62 B64 B88 B90 B92 B94 B84 B86 B115 B113 B109:B111 B76" xr:uid="{8E4A7729-626F-4674-B975-3B334A3975DE}">
      <formula1>Commodities_list</formula1>
    </dataValidation>
    <dataValidation type="whole" allowBlank="1" showInputMessage="1" showErrorMessage="1" errorTitle="Please do not edit these cells" error="Please do not edit these cells" sqref="B162:B168 B141:B146 B148:B150 B152:B155 B157:B160 B173:B175 B193:B197" xr:uid="{286182BE-B58B-4B5D-8529-F453ED5F7915}">
      <formula1>10000</formula1>
      <formula2>50000</formula2>
    </dataValidation>
    <dataValidation type="whole" allowBlank="1" showInputMessage="1" showErrorMessage="1" errorTitle="Please do not edit these cells" error="Please do not edit these cells" sqref="B198:H199 B177 B179:B191" xr:uid="{41BDBFD2-EE60-47A7-B7DF-916D7BB2FB21}">
      <formula1>4</formula1>
      <formula2>5</formula2>
    </dataValidation>
    <dataValidation allowBlank="1" showInputMessage="1" showErrorMessage="1" promptTitle="Name of the registry" prompt="Please input the name of the Beneficial Ownership Registry" sqref="D48" xr:uid="{23B7D5F1-74B5-4228-AAFD-CB802519AF2C}"/>
    <dataValidation allowBlank="1" showInputMessage="1" showErrorMessage="1" promptTitle="Additional relevant files" prompt="If several files relevant to the report exist, please indicate as such here. If several, please copy this into several rows." sqref="D48" xr:uid="{39C9430D-161F-4DB4-B8DA-650C085EA795}"/>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6:F189" xr:uid="{541820E9-9F26-4712-A681-25A67BF16B28}">
      <formula1>0</formula1>
    </dataValidation>
    <dataValidation allowBlank="1" showInputMessage="1" showErrorMessage="1" errorTitle="Please do not edit these cells" error="Please do not edit these cells" sqref="B169:B171 B178" xr:uid="{07FE9B1E-D8D5-4CDF-B4C7-CACFEBEDBF5D}"/>
    <dataValidation type="whole" allowBlank="1" showInputMessage="1" showErrorMessage="1" errorTitle="Do not edit these cells" error="Please do not edit these cells" sqref="B202"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87" xr:uid="{F0C2DEB4-D0E5-46BE-9B4C-57C232E2EF47}">
      <formula1>2</formula1>
    </dataValidation>
    <dataValidation type="whole" showInputMessage="1" showErrorMessage="1" sqref="A67:C67 A69:C69 A71:C71 A73:C73 B60:B61 A65:C65 A66 A68 A70 A72 A74 F161:F162 B172:C172 D172:D173 F172:F173 B176:C176 D176:D177 F23:F25 D23:D25 F32:F33 D32:D33 F37:F38 D37:D38 F44:F45 D44:D45 F49:F50 D49:D50 F54:F55 D54:D55 B63 D80:D81 F80:F81 B100:C100 D100:D101 F100:F101 B105:C105 F104:F106 B108:G108 B112:G112 F176:F177 B99 B120:C120 D120:D121 F120:F121 B124:C124 D124:D125 F124:F125 B128:C128 D128:D129 F128:F129 B132:C132 D132:D133 F132:F133 B136:C136 B139:C139 B147:C147 D147:D148 F147:F148 B151:C151 D151:D152 F151:F152 B156:C156 D156:D157 F156:F157 B161:C161 D161:D162 C66 C68 C70 C72 C74 C101:C104 C106:C107 H124 C121:C123 C125:C127 C129:C131 C133:C135 C137:C138 C140:C146 C148:C150 C152:C155 C157:C160 C162:C171 C173:C175 D17:D18 F17:F18 B118:B119 D105:D106 F136:F140 C113:C119 H151 H147 H139 H136 H132 H128 H100 H105 E109:E111 G109:G111 H120 C109:C111 I1:I16 H23 H80 B114 F57:F59 D57:D59 C12:H16 A1:A64 C17:C64 B79:B83 B85 B87 B89 B91 B93 B95 B97 H176 H172 H161 H156 H57 H54 H49 H44 H37 H32 A193:A197 C193:C197 F192:F193 D192:D193 C177:C191 G113:G197 E113:E197 B192:C192 H192 B107 D136:D137 D139:D140 B10:H10 B11:F11 B12:B57 B1:H1 B116 A75:C75 B77 E17:E107 G17:G107 C76:C99 A76:A83"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93:H197 H24:H31 H33:H36 H38:H43 H45:H48 H50:H53 H55:H56 H17:H22 H101:H104 H106:H119 H121:H123 H125:H127 H129:H131 H133:H135 H137:H138 H140:H146 H148:H150 H152:H155 H157:H160 H162:H171 H173:H175 H177:H191 H81:H99 H58:H79"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3CA26543-2D78-4D51-A908-7C8FFA05B5E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5" xr:uid="{7C642FB5-B843-4487-B063-21FFC47CF6AC}">
      <formula1>2</formula1>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121" r:id="rId8" location="r4-3" display="EITI Requirement 4.3" xr:uid="{00000000-0004-0000-0200-000011000000}"/>
    <hyperlink ref="B125" r:id="rId9" location="r4-4" display="EITI Requirement 4.4" xr:uid="{00000000-0004-0000-0200-000012000000}"/>
    <hyperlink ref="B129" r:id="rId10" location="r4-5" display="EITI Requirement 4.5" xr:uid="{00000000-0004-0000-0200-000013000000}"/>
    <hyperlink ref="B133" r:id="rId11" location="r4-6" display="EITI Requirement 4.6" xr:uid="{00000000-0004-0000-0200-000014000000}"/>
    <hyperlink ref="B137" r:id="rId12" location="r4-8" display="EITI Requirement 4.8" xr:uid="{00000000-0004-0000-0200-000016000000}"/>
    <hyperlink ref="B140" r:id="rId13" location="r4-9" display="EITI Requirement 4.9" xr:uid="{00000000-0004-0000-0200-000017000000}"/>
    <hyperlink ref="B148" r:id="rId14" location="r5-1" display="EITI Requirement 5.1" xr:uid="{00000000-0004-0000-0200-000018000000}"/>
    <hyperlink ref="B152" r:id="rId15" location="r5-2" display="EITI Requirement 5.2" xr:uid="{00000000-0004-0000-0200-000019000000}"/>
    <hyperlink ref="B157" r:id="rId16" location="r5-3" display="EITI Requirement 5.3" xr:uid="{00000000-0004-0000-0200-00001A000000}"/>
    <hyperlink ref="B173" r:id="rId17" location="r6-2" display="EITI Requirement 6.2" xr:uid="{00000000-0004-0000-0200-00001B000000}"/>
    <hyperlink ref="B177" r:id="rId18" location="r6-3" display="EITI Requirement 6.3" xr:uid="{00000000-0004-0000-0200-00001C000000}"/>
    <hyperlink ref="B162" r:id="rId19" location="r6-1" display="EITI Requirement 6.1" xr:uid="{00000000-0004-0000-0200-000027000000}"/>
    <hyperlink ref="B33" r:id="rId20" location="r2-3" xr:uid="{37B4EDC1-B71E-4913-8AFB-F12611AEFFD5}"/>
    <hyperlink ref="B179" r:id="rId21" xr:uid="{C617A177-3D20-4FE6-A273-853EDEC861A7}"/>
    <hyperlink ref="B201:F201" r:id="rId22" display="Give us your feedback or report a conflict in the data! Write to us at  data@eiti.org" xr:uid="{3FA22EFF-FF94-4799-88A3-B6E47F7EA5DF}"/>
    <hyperlink ref="B200:F200" r:id="rId23" display="For the latest version of Summary data templates, see  https://eiti.org/summary-data-template" xr:uid="{81D1286E-131F-487C-851A-0A200B3AD468}"/>
    <hyperlink ref="B58" r:id="rId24" location="r3-2" display="EITI Requirement 3.2" xr:uid="{CE111D86-D62A-4947-9C13-FF9656A3A753}"/>
    <hyperlink ref="B193" r:id="rId25" location="r6-4" xr:uid="{96BFE352-3017-4C6C-A4DE-1CEBE3EDBC7A}"/>
    <hyperlink ref="B81" r:id="rId26" location="r3-3" display="EITI Requirement 3.3" xr:uid="{00000000-0004-0000-0200-00000E000000}"/>
    <hyperlink ref="F19" r:id="rId27" display="http://parliament.mn/d/stateinfo_x000a_" xr:uid="{0B22776D-1D20-4C1B-AE48-0B8329DA03E6}"/>
    <hyperlink ref="F20" r:id="rId28" display="http://www.mmhi.gov.mn/" xr:uid="{83CF7E7B-B84C-4F7B-B553-7A420234EC03}"/>
    <hyperlink ref="F21" r:id="rId29" xr:uid="{F37C0008-1D8C-48A2-B0D3-09B6B475591E}"/>
    <hyperlink ref="F22" r:id="rId30" display="www.iltod.gov.mn" xr:uid="{6E62A023-FF3D-4E70-8589-B548E9206CE9}"/>
    <hyperlink ref="F34" r:id="rId31" display="https://cmcs.mrpam.gov.mn/cmcs#" xr:uid="{DFAE0AA4-2725-4546-8D2D-0ACD30DA79BA}"/>
    <hyperlink ref="F35" r:id="rId32" display="https://cmcs.mrpam.gov.mn/cmcs#" xr:uid="{A943B7A6-9DDF-48FD-A968-73C034838C93}"/>
    <hyperlink ref="F40" r:id="rId33" xr:uid="{446DAAD1-AB90-4C87-9A48-5588C042F1FA}"/>
    <hyperlink ref="F41" r:id="rId34" xr:uid="{50EBDD5C-DBA7-4BE8-8A7B-90AC184C9200}"/>
    <hyperlink ref="F42" r:id="rId35" xr:uid="{A2ABCFB8-DA5F-4556-A40A-D4FCC07AECFB}"/>
    <hyperlink ref="F52" r:id="rId36" xr:uid="{487C1B6A-5389-47FF-95DC-69D778F7C489}"/>
    <hyperlink ref="F53" r:id="rId37" display="https://audit.mn/" xr:uid="{F90047E1-F9B5-43D1-A3DD-2247C2F776D5}"/>
    <hyperlink ref="F56" r:id="rId38" xr:uid="{AB7B3C0D-3F7C-4238-B5EC-8638814F758F}"/>
    <hyperlink ref="F60" r:id="rId39" display="https://mrpam.gov.mn/article/169/" xr:uid="{70637D82-C19C-43EA-B263-EF5B94FDA6E4}"/>
    <hyperlink ref="F61" r:id="rId40" display="https://mrpam.gov.mn/article/169/" xr:uid="{FF989866-70A4-4E93-93F3-2C6BD5962863}"/>
    <hyperlink ref="F122" r:id="rId41" xr:uid="{B9551B53-1F6A-4170-ABBA-86800220A26F}"/>
    <hyperlink ref="F153" r:id="rId42" xr:uid="{9C6ABD42-C55B-4542-8D68-46BEF73715AD}"/>
    <hyperlink ref="F160" r:id="rId43" xr:uid="{B7C31EDE-3A47-4E86-80B2-581771FB431F}"/>
    <hyperlink ref="F195" r:id="rId44" xr:uid="{8E5A4469-4C37-43A0-9E60-8DDDF2FF388B}"/>
    <hyperlink ref="F178" r:id="rId45" xr:uid="{F6DE5336-0FF4-4719-9F4F-7535B69CBFCE}"/>
    <hyperlink ref="F107" r:id="rId46" display="https://eiti.org/sites/default/files/2022-10/EITI Validation of Mongolia %282022%29 - Final Validation report %28July 2022%29 %28EN%29.pdf" xr:uid="{9D9C6B46-723E-45D5-8B7E-AC9D7F5DFD8C}"/>
  </hyperlinks>
  <pageMargins left="0.25" right="0.25" top="0.75" bottom="0.75" header="0.3" footer="0.3"/>
  <pageSetup paperSize="8" fitToHeight="0" orientation="landscape" horizontalDpi="2400" verticalDpi="2400" r:id="rId47"/>
  <extLst>
    <ext xmlns:x14="http://schemas.microsoft.com/office/spreadsheetml/2009/9/main" uri="{CCE6A557-97BC-4b89-ADB6-D9C93CAAB3DF}">
      <x14:dataValidations xmlns:xm="http://schemas.microsoft.com/office/excel/2006/main" xWindow="504" yWindow="291" count="2">
        <x14:dataValidation type="list" allowBlank="1" showInputMessage="1" showErrorMessage="1" xr:uid="{00000000-0002-0000-0200-000005000000}">
          <x14:formula1>
            <xm:f>Lists!$K$3:$K$7</xm:f>
          </x14:formula1>
          <xm:sqref>D206:D208</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F65 F67 F69 F71 F73 F118:F119 F79 F85 F87 F89 F91 F93 F95 F97 F99 F116 F63 F114 F77 F75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A1:K262"/>
  <sheetViews>
    <sheetView showGridLines="0" tabSelected="1" topLeftCell="A10" zoomScale="85" zoomScaleNormal="85" workbookViewId="0">
      <selection activeCell="B32" sqref="B32"/>
    </sheetView>
  </sheetViews>
  <sheetFormatPr defaultColWidth="4" defaultRowHeight="24" customHeight="1" x14ac:dyDescent="0.3"/>
  <cols>
    <col min="1" max="1" width="5.6640625" style="185" customWidth="1"/>
    <col min="2" max="2" width="48.6640625" style="185" customWidth="1"/>
    <col min="3" max="3" width="44.44140625" style="185" customWidth="1"/>
    <col min="4" max="4" width="22.109375" style="216" customWidth="1"/>
    <col min="5" max="5" width="24.88671875" style="185" customWidth="1"/>
    <col min="6" max="10" width="26.44140625" style="185" customWidth="1"/>
    <col min="11" max="33" width="4" style="185"/>
    <col min="34" max="34" width="12.33203125" style="185" bestFit="1" customWidth="1"/>
    <col min="35" max="16384" width="4" style="185"/>
  </cols>
  <sheetData>
    <row r="1" spans="1:11" ht="15" x14ac:dyDescent="0.3"/>
    <row r="2" spans="1:11" ht="15" x14ac:dyDescent="0.3">
      <c r="B2" s="311" t="s">
        <v>295</v>
      </c>
      <c r="C2" s="311"/>
      <c r="D2" s="311"/>
      <c r="E2" s="311"/>
      <c r="F2" s="311"/>
      <c r="G2" s="311"/>
      <c r="H2" s="311"/>
      <c r="I2" s="311"/>
      <c r="J2" s="311"/>
    </row>
    <row r="3" spans="1:11" x14ac:dyDescent="0.3">
      <c r="B3" s="312" t="s">
        <v>40</v>
      </c>
      <c r="C3" s="312"/>
      <c r="D3" s="312"/>
      <c r="E3" s="312"/>
      <c r="F3" s="312"/>
      <c r="G3" s="312"/>
      <c r="H3" s="312"/>
      <c r="I3" s="312"/>
      <c r="J3" s="312"/>
    </row>
    <row r="4" spans="1:11" ht="15" x14ac:dyDescent="0.3">
      <c r="B4" s="326" t="s">
        <v>296</v>
      </c>
      <c r="C4" s="326"/>
      <c r="D4" s="326"/>
      <c r="E4" s="326"/>
      <c r="F4" s="326"/>
      <c r="G4" s="326"/>
      <c r="H4" s="326"/>
      <c r="I4" s="326"/>
      <c r="J4" s="326"/>
    </row>
    <row r="5" spans="1:11" ht="15" x14ac:dyDescent="0.3">
      <c r="B5" s="326" t="s">
        <v>297</v>
      </c>
      <c r="C5" s="326"/>
      <c r="D5" s="326"/>
      <c r="E5" s="326"/>
      <c r="F5" s="326"/>
      <c r="G5" s="326"/>
      <c r="H5" s="326"/>
      <c r="I5" s="326"/>
      <c r="J5" s="326"/>
    </row>
    <row r="6" spans="1:11" ht="15" x14ac:dyDescent="0.3">
      <c r="B6" s="326" t="s">
        <v>298</v>
      </c>
      <c r="C6" s="326"/>
      <c r="D6" s="326"/>
      <c r="E6" s="326"/>
      <c r="F6" s="326"/>
      <c r="G6" s="326"/>
      <c r="H6" s="326"/>
      <c r="I6" s="326"/>
      <c r="J6" s="326"/>
    </row>
    <row r="7" spans="1:11" ht="15.6" customHeight="1" x14ac:dyDescent="0.3">
      <c r="B7" s="326" t="s">
        <v>299</v>
      </c>
      <c r="C7" s="326"/>
      <c r="D7" s="326"/>
      <c r="E7" s="326"/>
      <c r="F7" s="326"/>
      <c r="G7" s="326"/>
      <c r="H7" s="326"/>
      <c r="I7" s="326"/>
      <c r="J7" s="326"/>
    </row>
    <row r="8" spans="1:11" ht="15" x14ac:dyDescent="0.35">
      <c r="B8" s="318" t="s">
        <v>300</v>
      </c>
      <c r="C8" s="318"/>
      <c r="D8" s="318"/>
      <c r="E8" s="318"/>
      <c r="F8" s="318"/>
      <c r="G8" s="318"/>
      <c r="H8" s="318"/>
      <c r="I8" s="318"/>
      <c r="J8" s="318"/>
    </row>
    <row r="9" spans="1:11" ht="15" x14ac:dyDescent="0.3"/>
    <row r="10" spans="1:11" x14ac:dyDescent="0.3">
      <c r="B10" s="327" t="s">
        <v>301</v>
      </c>
      <c r="C10" s="327"/>
      <c r="D10" s="327"/>
      <c r="E10" s="327"/>
      <c r="F10" s="327"/>
      <c r="G10" s="327"/>
      <c r="H10" s="327"/>
      <c r="I10" s="327"/>
      <c r="J10" s="327"/>
    </row>
    <row r="11" spans="1:11" s="162" customFormat="1" ht="25.5" customHeight="1" x14ac:dyDescent="0.3">
      <c r="B11" s="328" t="s">
        <v>302</v>
      </c>
      <c r="C11" s="328"/>
      <c r="D11" s="328"/>
      <c r="E11" s="328"/>
      <c r="F11" s="328"/>
      <c r="G11" s="328"/>
      <c r="H11" s="328"/>
      <c r="I11" s="328"/>
      <c r="J11" s="328"/>
    </row>
    <row r="12" spans="1:11" s="31" customFormat="1" ht="15" x14ac:dyDescent="0.3">
      <c r="B12" s="329"/>
      <c r="C12" s="329"/>
      <c r="D12" s="329"/>
      <c r="E12" s="329"/>
      <c r="F12" s="329"/>
      <c r="G12" s="329"/>
      <c r="H12" s="329"/>
      <c r="I12" s="329"/>
      <c r="J12" s="329"/>
    </row>
    <row r="13" spans="1:11" s="31" customFormat="1" ht="18.600000000000001" x14ac:dyDescent="0.3">
      <c r="B13" s="325" t="s">
        <v>303</v>
      </c>
      <c r="C13" s="325"/>
      <c r="D13" s="325"/>
      <c r="E13" s="325"/>
      <c r="F13" s="325"/>
      <c r="G13" s="325"/>
      <c r="H13" s="325"/>
      <c r="I13" s="325"/>
      <c r="J13" s="325"/>
    </row>
    <row r="14" spans="1:11" s="31" customFormat="1" ht="15" x14ac:dyDescent="0.3">
      <c r="B14" s="146" t="s">
        <v>304</v>
      </c>
      <c r="C14" s="146" t="s">
        <v>305</v>
      </c>
      <c r="D14" s="216" t="s">
        <v>306</v>
      </c>
      <c r="E14" s="185" t="s">
        <v>307</v>
      </c>
      <c r="F14" s="148"/>
    </row>
    <row r="15" spans="1:11" s="31" customFormat="1" ht="15" x14ac:dyDescent="0.35">
      <c r="A15" s="207"/>
      <c r="B15" s="198" t="s">
        <v>308</v>
      </c>
      <c r="C15" s="185" t="s">
        <v>309</v>
      </c>
      <c r="D15" s="216" t="s">
        <v>310</v>
      </c>
      <c r="E15" s="257">
        <f>SUMIF(Government_revenues_table[[#All],[Government entity]],Government_agencies[[#This Row],[Full name of agency]],Government_revenues_table[[#All],[Revenue value]])</f>
        <v>471159023012.52002</v>
      </c>
      <c r="F15" s="148"/>
    </row>
    <row r="16" spans="1:11" s="31" customFormat="1" ht="15" x14ac:dyDescent="0.3">
      <c r="A16" s="207"/>
      <c r="B16" t="s">
        <v>311</v>
      </c>
      <c r="C16" s="185" t="s">
        <v>309</v>
      </c>
      <c r="D16" s="216" t="s">
        <v>310</v>
      </c>
      <c r="E16" s="257">
        <f>SUMIF(Government_revenues_table[[#All],[Government entity]],Government_agencies[[#This Row],[Full name of agency]],Government_revenues_table[[#All],[Revenue value]])</f>
        <v>2547271215400.9795</v>
      </c>
      <c r="F16" s="185"/>
      <c r="I16" s="147"/>
      <c r="J16" s="147"/>
      <c r="K16" s="147"/>
    </row>
    <row r="17" spans="1:11" s="31" customFormat="1" ht="15" x14ac:dyDescent="0.3">
      <c r="A17" s="207"/>
      <c r="B17" s="31" t="s">
        <v>312</v>
      </c>
      <c r="C17" s="31" t="s">
        <v>312</v>
      </c>
      <c r="D17" s="216" t="s">
        <v>310</v>
      </c>
      <c r="E17" s="257">
        <f>SUMIF(Government_revenues_table[[#All],[Government entity]],Government_agencies[[#This Row],[Full name of agency]],Government_revenues_table[[#All],[Revenue value]])</f>
        <v>147968021262.85001</v>
      </c>
      <c r="F17" s="185"/>
      <c r="I17" s="148"/>
      <c r="J17" s="148"/>
      <c r="K17" s="148"/>
    </row>
    <row r="18" spans="1:11" s="31" customFormat="1" ht="15" x14ac:dyDescent="0.35">
      <c r="A18" s="207"/>
      <c r="B18" s="198" t="s">
        <v>313</v>
      </c>
      <c r="C18" s="31" t="s">
        <v>314</v>
      </c>
      <c r="D18" s="216" t="s">
        <v>310</v>
      </c>
      <c r="E18" s="257">
        <f>SUMIF(Government_revenues_table[[#All],[Government entity]],Government_agencies[[#This Row],[Full name of agency]],Government_revenues_table[[#All],[Revenue value]])</f>
        <v>471255449852.07001</v>
      </c>
      <c r="I18" s="148"/>
      <c r="J18" s="148"/>
      <c r="K18" s="148"/>
    </row>
    <row r="19" spans="1:11" s="31" customFormat="1" ht="15" x14ac:dyDescent="0.35">
      <c r="A19" s="207"/>
      <c r="B19" s="198" t="s">
        <v>315</v>
      </c>
      <c r="C19" s="185" t="s">
        <v>309</v>
      </c>
      <c r="D19" s="216" t="s">
        <v>310</v>
      </c>
      <c r="E19" s="257">
        <f>SUMIF(Government_revenues_table[[#All],[Government entity]],Government_agencies[[#This Row],[Full name of agency]],Government_revenues_table[[#All],[Revenue value]])</f>
        <v>447923362.62</v>
      </c>
      <c r="I19" s="148"/>
      <c r="J19" s="148"/>
      <c r="K19" s="148"/>
    </row>
    <row r="20" spans="1:11" s="31" customFormat="1" ht="15" x14ac:dyDescent="0.3">
      <c r="A20" s="207"/>
      <c r="B20" t="s">
        <v>316</v>
      </c>
      <c r="C20" s="185" t="s">
        <v>317</v>
      </c>
      <c r="D20" s="216" t="s">
        <v>310</v>
      </c>
      <c r="E20" s="257">
        <f>SUMIF(Government_revenues_table[[#All],[Government entity]],Government_agencies[[#This Row],[Full name of agency]],Government_revenues_table[[#All],[Revenue value]])</f>
        <v>1325528495853.1199</v>
      </c>
      <c r="I20" s="148"/>
      <c r="J20" s="148"/>
      <c r="K20" s="148"/>
    </row>
    <row r="21" spans="1:11" s="31" customFormat="1" ht="15" x14ac:dyDescent="0.35">
      <c r="A21" s="207"/>
      <c r="B21" s="198" t="s">
        <v>318</v>
      </c>
      <c r="C21" s="31" t="s">
        <v>319</v>
      </c>
      <c r="D21" s="216" t="s">
        <v>310</v>
      </c>
      <c r="E21" s="257">
        <f>SUMIF(Government_revenues_table[[#All],[Government entity]],Government_agencies[[#This Row],[Full name of agency]],Government_revenues_table[[#All],[Revenue value]])</f>
        <v>44305198404</v>
      </c>
      <c r="I21" s="148"/>
      <c r="J21" s="148"/>
      <c r="K21" s="148"/>
    </row>
    <row r="22" spans="1:11" s="31" customFormat="1" ht="15" x14ac:dyDescent="0.35">
      <c r="A22" s="207"/>
      <c r="B22" s="198" t="s">
        <v>320</v>
      </c>
      <c r="C22" s="31" t="s">
        <v>319</v>
      </c>
      <c r="D22" s="216" t="s">
        <v>310</v>
      </c>
      <c r="E22" s="257">
        <f>SUMIF(Government_revenues_table[[#All],[Government entity]],Government_agencies[[#This Row],[Full name of agency]],Government_revenues_table[[#All],[Revenue value]])</f>
        <v>8735782411</v>
      </c>
      <c r="I22" s="148"/>
      <c r="J22" s="148"/>
      <c r="K22" s="148"/>
    </row>
    <row r="23" spans="1:11" s="31" customFormat="1" ht="15" x14ac:dyDescent="0.3">
      <c r="B23" t="s">
        <v>321</v>
      </c>
      <c r="C23" s="31" t="s">
        <v>319</v>
      </c>
      <c r="D23" s="216" t="s">
        <v>310</v>
      </c>
      <c r="E23" s="257">
        <f>SUMIF(Government_revenues_table[[#All],[Government entity]],Government_agencies[[#This Row],[Full name of agency]],Government_revenues_table[[#All],[Revenue value]])</f>
        <v>333566949507.82001</v>
      </c>
    </row>
    <row r="24" spans="1:11" s="31" customFormat="1" ht="15" x14ac:dyDescent="0.3">
      <c r="C24" s="185"/>
      <c r="D24" s="217"/>
    </row>
    <row r="25" spans="1:11" s="31" customFormat="1" ht="18.600000000000001" x14ac:dyDescent="0.3">
      <c r="B25" s="325" t="s">
        <v>322</v>
      </c>
      <c r="C25" s="325"/>
      <c r="D25" s="325"/>
      <c r="E25" s="325"/>
      <c r="F25" s="325"/>
      <c r="G25" s="325"/>
      <c r="H25" s="325"/>
      <c r="I25" s="325"/>
      <c r="J25" s="325"/>
    </row>
    <row r="26" spans="1:11" s="31" customFormat="1" ht="15" x14ac:dyDescent="0.3">
      <c r="B26" s="331" t="s">
        <v>323</v>
      </c>
      <c r="C26" s="331"/>
      <c r="D26" s="332"/>
      <c r="E26" s="147"/>
    </row>
    <row r="27" spans="1:11" s="31" customFormat="1" ht="15" x14ac:dyDescent="0.3">
      <c r="B27" s="209" t="s">
        <v>324</v>
      </c>
      <c r="C27" s="150" t="s">
        <v>325</v>
      </c>
      <c r="D27" s="218" t="s">
        <v>326</v>
      </c>
    </row>
    <row r="28" spans="1:11" s="31" customFormat="1" ht="15" x14ac:dyDescent="0.3">
      <c r="D28" s="219"/>
    </row>
    <row r="29" spans="1:11" s="31" customFormat="1" ht="15" x14ac:dyDescent="0.3">
      <c r="B29" s="146" t="s">
        <v>327</v>
      </c>
      <c r="C29" s="146" t="s">
        <v>328</v>
      </c>
      <c r="D29" s="216" t="s">
        <v>329</v>
      </c>
      <c r="E29" s="185" t="s">
        <v>330</v>
      </c>
      <c r="F29" s="185" t="s">
        <v>331</v>
      </c>
      <c r="G29" s="185" t="s">
        <v>332</v>
      </c>
      <c r="H29" s="185" t="s">
        <v>333</v>
      </c>
      <c r="I29" s="185" t="s">
        <v>334</v>
      </c>
    </row>
    <row r="30" spans="1:11" s="31" customFormat="1" ht="15" x14ac:dyDescent="0.3">
      <c r="A30" s="185"/>
      <c r="B30" s="185" t="s">
        <v>335</v>
      </c>
      <c r="C30" s="185" t="s">
        <v>336</v>
      </c>
      <c r="D30" s="185">
        <v>2074192</v>
      </c>
      <c r="E30" s="185" t="s">
        <v>337</v>
      </c>
      <c r="F30" s="185" t="s">
        <v>338</v>
      </c>
      <c r="G30" s="149" t="s">
        <v>339</v>
      </c>
      <c r="H30" s="149" t="s">
        <v>339</v>
      </c>
      <c r="I30" s="149">
        <v>1785363371821.24</v>
      </c>
    </row>
    <row r="31" spans="1:11" s="31" customFormat="1" ht="15" x14ac:dyDescent="0.3">
      <c r="A31" s="185"/>
      <c r="B31" s="185" t="s">
        <v>340</v>
      </c>
      <c r="C31" s="185" t="s">
        <v>336</v>
      </c>
      <c r="D31" s="185">
        <v>5435528</v>
      </c>
      <c r="E31" s="185" t="s">
        <v>337</v>
      </c>
      <c r="F31" s="185" t="s">
        <v>338</v>
      </c>
      <c r="G31" s="149" t="s">
        <v>339</v>
      </c>
      <c r="H31" s="149" t="s">
        <v>339</v>
      </c>
      <c r="I31" s="149">
        <v>1052562759580.6501</v>
      </c>
    </row>
    <row r="32" spans="1:11" s="31" customFormat="1" ht="15" x14ac:dyDescent="0.3">
      <c r="A32" s="185"/>
      <c r="B32" s="185" t="s">
        <v>341</v>
      </c>
      <c r="C32" s="185" t="s">
        <v>336</v>
      </c>
      <c r="D32" s="185">
        <v>2657457</v>
      </c>
      <c r="E32" s="185" t="s">
        <v>337</v>
      </c>
      <c r="F32" s="185" t="s">
        <v>338</v>
      </c>
      <c r="G32" s="149" t="s">
        <v>339</v>
      </c>
      <c r="H32" s="149" t="s">
        <v>339</v>
      </c>
      <c r="I32" s="149">
        <v>589259730756.97998</v>
      </c>
    </row>
    <row r="33" spans="1:9" s="31" customFormat="1" ht="15" x14ac:dyDescent="0.3">
      <c r="A33" s="185"/>
      <c r="B33" s="185" t="s">
        <v>342</v>
      </c>
      <c r="C33" s="185" t="s">
        <v>343</v>
      </c>
      <c r="D33" s="185">
        <v>2887746</v>
      </c>
      <c r="E33" s="185" t="s">
        <v>337</v>
      </c>
      <c r="F33" s="185" t="s">
        <v>338</v>
      </c>
      <c r="G33" s="149" t="s">
        <v>339</v>
      </c>
      <c r="H33" s="149" t="s">
        <v>339</v>
      </c>
      <c r="I33" s="149">
        <v>308384685540.16998</v>
      </c>
    </row>
    <row r="34" spans="1:9" s="31" customFormat="1" ht="15" x14ac:dyDescent="0.3">
      <c r="A34" s="185"/>
      <c r="B34" s="185" t="s">
        <v>344</v>
      </c>
      <c r="C34" s="185" t="s">
        <v>336</v>
      </c>
      <c r="D34" s="185">
        <v>2016656</v>
      </c>
      <c r="E34" s="185" t="s">
        <v>337</v>
      </c>
      <c r="F34" s="185" t="s">
        <v>338</v>
      </c>
      <c r="G34" s="149" t="s">
        <v>339</v>
      </c>
      <c r="H34" s="149" t="s">
        <v>339</v>
      </c>
      <c r="I34" s="149">
        <v>289418991593.34998</v>
      </c>
    </row>
    <row r="35" spans="1:9" s="31" customFormat="1" ht="15" x14ac:dyDescent="0.3">
      <c r="A35" s="185"/>
      <c r="B35" s="185" t="s">
        <v>345</v>
      </c>
      <c r="C35" s="185" t="s">
        <v>343</v>
      </c>
      <c r="D35" s="185">
        <v>2075385</v>
      </c>
      <c r="E35" s="185" t="s">
        <v>337</v>
      </c>
      <c r="F35" s="185" t="s">
        <v>338</v>
      </c>
      <c r="G35" s="149" t="s">
        <v>339</v>
      </c>
      <c r="H35" s="149" t="s">
        <v>339</v>
      </c>
      <c r="I35" s="149">
        <v>139439220983.39001</v>
      </c>
    </row>
    <row r="36" spans="1:9" s="31" customFormat="1" ht="15" x14ac:dyDescent="0.3">
      <c r="A36" s="185"/>
      <c r="B36" s="185" t="s">
        <v>346</v>
      </c>
      <c r="C36" s="185" t="s">
        <v>343</v>
      </c>
      <c r="D36" s="185">
        <v>5141583</v>
      </c>
      <c r="E36" s="185" t="s">
        <v>337</v>
      </c>
      <c r="F36" s="185" t="s">
        <v>338</v>
      </c>
      <c r="G36" s="149" t="s">
        <v>339</v>
      </c>
      <c r="H36" s="149" t="s">
        <v>339</v>
      </c>
      <c r="I36" s="149">
        <v>113996294579.04999</v>
      </c>
    </row>
    <row r="37" spans="1:9" s="31" customFormat="1" ht="15" x14ac:dyDescent="0.3">
      <c r="A37" s="185"/>
      <c r="B37" s="185" t="s">
        <v>347</v>
      </c>
      <c r="C37" s="185" t="s">
        <v>343</v>
      </c>
      <c r="D37" s="185">
        <v>5261198</v>
      </c>
      <c r="E37" s="185" t="s">
        <v>337</v>
      </c>
      <c r="F37" s="185" t="s">
        <v>338</v>
      </c>
      <c r="G37" s="149" t="s">
        <v>339</v>
      </c>
      <c r="H37" s="149" t="s">
        <v>339</v>
      </c>
      <c r="I37" s="149">
        <v>107708292070.95</v>
      </c>
    </row>
    <row r="38" spans="1:9" s="31" customFormat="1" ht="15" x14ac:dyDescent="0.3">
      <c r="A38" s="185"/>
      <c r="B38" s="185" t="s">
        <v>348</v>
      </c>
      <c r="C38" s="185" t="s">
        <v>343</v>
      </c>
      <c r="D38" s="185">
        <v>2548747</v>
      </c>
      <c r="E38" s="185" t="s">
        <v>337</v>
      </c>
      <c r="F38" s="185" t="s">
        <v>338</v>
      </c>
      <c r="G38" s="149" t="s">
        <v>339</v>
      </c>
      <c r="H38" s="149" t="s">
        <v>339</v>
      </c>
      <c r="I38" s="149">
        <v>103819793480.87001</v>
      </c>
    </row>
    <row r="39" spans="1:9" s="31" customFormat="1" ht="15" x14ac:dyDescent="0.3">
      <c r="A39" s="185"/>
      <c r="B39" s="185" t="s">
        <v>349</v>
      </c>
      <c r="C39" s="185" t="s">
        <v>343</v>
      </c>
      <c r="D39" s="185">
        <v>2095025</v>
      </c>
      <c r="E39" s="185" t="s">
        <v>337</v>
      </c>
      <c r="F39" s="185" t="s">
        <v>338</v>
      </c>
      <c r="G39" s="149" t="s">
        <v>339</v>
      </c>
      <c r="H39" s="149" t="s">
        <v>339</v>
      </c>
      <c r="I39" s="149">
        <v>103807872225.45001</v>
      </c>
    </row>
    <row r="40" spans="1:9" s="31" customFormat="1" ht="15" x14ac:dyDescent="0.3">
      <c r="A40" s="185"/>
      <c r="B40" s="185" t="s">
        <v>350</v>
      </c>
      <c r="C40" s="185" t="s">
        <v>343</v>
      </c>
      <c r="D40" s="185">
        <v>2830213</v>
      </c>
      <c r="E40" s="185" t="s">
        <v>337</v>
      </c>
      <c r="F40" s="185" t="s">
        <v>338</v>
      </c>
      <c r="G40" s="149" t="s">
        <v>339</v>
      </c>
      <c r="H40" s="149" t="s">
        <v>339</v>
      </c>
      <c r="I40" s="149">
        <v>79139078049.929993</v>
      </c>
    </row>
    <row r="41" spans="1:9" s="31" customFormat="1" ht="15" x14ac:dyDescent="0.3">
      <c r="A41" s="185"/>
      <c r="B41" s="185" t="s">
        <v>351</v>
      </c>
      <c r="C41" s="185" t="s">
        <v>343</v>
      </c>
      <c r="D41" s="185">
        <v>5084555</v>
      </c>
      <c r="E41" s="185" t="s">
        <v>337</v>
      </c>
      <c r="F41" s="185" t="s">
        <v>338</v>
      </c>
      <c r="G41" s="149" t="s">
        <v>339</v>
      </c>
      <c r="H41" s="149" t="s">
        <v>339</v>
      </c>
      <c r="I41" s="149">
        <v>63183811387.699997</v>
      </c>
    </row>
    <row r="42" spans="1:9" s="31" customFormat="1" ht="15" x14ac:dyDescent="0.3">
      <c r="A42" s="185"/>
      <c r="B42" s="185" t="s">
        <v>352</v>
      </c>
      <c r="C42" s="185" t="s">
        <v>343</v>
      </c>
      <c r="D42" s="185">
        <v>2094533</v>
      </c>
      <c r="E42" s="185" t="s">
        <v>337</v>
      </c>
      <c r="F42" s="185" t="s">
        <v>338</v>
      </c>
      <c r="G42" s="149" t="s">
        <v>339</v>
      </c>
      <c r="H42" s="149" t="s">
        <v>339</v>
      </c>
      <c r="I42" s="149">
        <v>55788409797.669998</v>
      </c>
    </row>
    <row r="43" spans="1:9" s="31" customFormat="1" ht="15" x14ac:dyDescent="0.3">
      <c r="A43" s="185"/>
      <c r="B43" s="185" t="s">
        <v>353</v>
      </c>
      <c r="C43" s="185" t="s">
        <v>343</v>
      </c>
      <c r="D43" s="185">
        <v>2855119</v>
      </c>
      <c r="E43" s="185" t="s">
        <v>337</v>
      </c>
      <c r="F43" s="185" t="s">
        <v>338</v>
      </c>
      <c r="G43" s="149" t="s">
        <v>339</v>
      </c>
      <c r="H43" s="149" t="s">
        <v>339</v>
      </c>
      <c r="I43" s="149">
        <v>48140635972.430008</v>
      </c>
    </row>
    <row r="44" spans="1:9" s="31" customFormat="1" ht="15" x14ac:dyDescent="0.3">
      <c r="A44" s="185"/>
      <c r="B44" s="185" t="s">
        <v>354</v>
      </c>
      <c r="C44" s="185" t="s">
        <v>343</v>
      </c>
      <c r="D44" s="185">
        <v>2697947</v>
      </c>
      <c r="E44" s="185" t="s">
        <v>337</v>
      </c>
      <c r="F44" s="185" t="s">
        <v>338</v>
      </c>
      <c r="G44" s="149" t="s">
        <v>339</v>
      </c>
      <c r="H44" s="149" t="s">
        <v>339</v>
      </c>
      <c r="I44" s="149">
        <v>34317644152.730003</v>
      </c>
    </row>
    <row r="45" spans="1:9" s="31" customFormat="1" ht="15" x14ac:dyDescent="0.3">
      <c r="A45" s="185"/>
      <c r="B45" s="185" t="s">
        <v>355</v>
      </c>
      <c r="C45" s="185" t="s">
        <v>343</v>
      </c>
      <c r="D45" s="185">
        <v>5199077</v>
      </c>
      <c r="E45" s="185" t="s">
        <v>337</v>
      </c>
      <c r="F45" s="185" t="s">
        <v>338</v>
      </c>
      <c r="G45" s="149" t="s">
        <v>339</v>
      </c>
      <c r="H45" s="149" t="s">
        <v>339</v>
      </c>
      <c r="I45" s="149">
        <v>28819148182.339996</v>
      </c>
    </row>
    <row r="46" spans="1:9" s="31" customFormat="1" ht="15" x14ac:dyDescent="0.3">
      <c r="A46" s="185"/>
      <c r="B46" s="185" t="s">
        <v>356</v>
      </c>
      <c r="C46" s="185" t="s">
        <v>343</v>
      </c>
      <c r="D46" s="185">
        <v>2887134</v>
      </c>
      <c r="E46" s="185" t="s">
        <v>337</v>
      </c>
      <c r="F46" s="185" t="s">
        <v>338</v>
      </c>
      <c r="G46" s="149" t="s">
        <v>339</v>
      </c>
      <c r="H46" s="149" t="s">
        <v>339</v>
      </c>
      <c r="I46" s="149">
        <v>28705022958.719997</v>
      </c>
    </row>
    <row r="47" spans="1:9" s="31" customFormat="1" ht="15" x14ac:dyDescent="0.3">
      <c r="A47" s="185"/>
      <c r="B47" s="185" t="s">
        <v>357</v>
      </c>
      <c r="C47" s="185" t="s">
        <v>336</v>
      </c>
      <c r="D47" s="185">
        <v>2008572</v>
      </c>
      <c r="E47" s="185" t="s">
        <v>337</v>
      </c>
      <c r="F47" s="185" t="s">
        <v>338</v>
      </c>
      <c r="G47" s="149" t="s">
        <v>339</v>
      </c>
      <c r="H47" s="149" t="s">
        <v>339</v>
      </c>
      <c r="I47" s="149">
        <v>25907338647.990002</v>
      </c>
    </row>
    <row r="48" spans="1:9" s="31" customFormat="1" ht="15" x14ac:dyDescent="0.3">
      <c r="A48" s="185"/>
      <c r="B48" s="185" t="s">
        <v>358</v>
      </c>
      <c r="C48" s="185" t="s">
        <v>343</v>
      </c>
      <c r="D48" s="185">
        <v>5830974</v>
      </c>
      <c r="E48" s="185" t="s">
        <v>337</v>
      </c>
      <c r="F48" s="185" t="s">
        <v>338</v>
      </c>
      <c r="G48" s="149" t="s">
        <v>339</v>
      </c>
      <c r="H48" s="149" t="s">
        <v>339</v>
      </c>
      <c r="I48" s="149">
        <v>25631548510.150002</v>
      </c>
    </row>
    <row r="49" spans="1:9" s="31" customFormat="1" ht="15" x14ac:dyDescent="0.3">
      <c r="A49" s="185"/>
      <c r="B49" s="185" t="s">
        <v>359</v>
      </c>
      <c r="C49" s="185" t="s">
        <v>336</v>
      </c>
      <c r="D49" s="185">
        <v>2641984</v>
      </c>
      <c r="E49" s="185" t="s">
        <v>337</v>
      </c>
      <c r="F49" s="185" t="s">
        <v>338</v>
      </c>
      <c r="G49" s="149" t="s">
        <v>339</v>
      </c>
      <c r="H49" s="149" t="s">
        <v>339</v>
      </c>
      <c r="I49" s="149">
        <v>23387533199.200001</v>
      </c>
    </row>
    <row r="50" spans="1:9" s="31" customFormat="1" ht="15" x14ac:dyDescent="0.3">
      <c r="A50" s="185"/>
      <c r="B50" s="185" t="s">
        <v>360</v>
      </c>
      <c r="C50" s="185" t="s">
        <v>343</v>
      </c>
      <c r="D50" s="185">
        <v>2708701</v>
      </c>
      <c r="E50" s="185" t="s">
        <v>337</v>
      </c>
      <c r="F50" s="185" t="s">
        <v>338</v>
      </c>
      <c r="G50" s="149" t="s">
        <v>339</v>
      </c>
      <c r="H50" s="149" t="s">
        <v>339</v>
      </c>
      <c r="I50" s="149">
        <v>22060657262.77</v>
      </c>
    </row>
    <row r="51" spans="1:9" s="31" customFormat="1" ht="15" x14ac:dyDescent="0.3">
      <c r="A51" s="185"/>
      <c r="B51" s="185" t="s">
        <v>361</v>
      </c>
      <c r="C51" s="185" t="s">
        <v>336</v>
      </c>
      <c r="D51" s="185">
        <v>2550466</v>
      </c>
      <c r="E51" s="185" t="s">
        <v>337</v>
      </c>
      <c r="F51" s="185" t="s">
        <v>338</v>
      </c>
      <c r="G51" s="149" t="s">
        <v>339</v>
      </c>
      <c r="H51" s="149" t="s">
        <v>339</v>
      </c>
      <c r="I51" s="149">
        <v>21202720948.200001</v>
      </c>
    </row>
    <row r="52" spans="1:9" s="31" customFormat="1" ht="15" x14ac:dyDescent="0.3">
      <c r="A52" s="185"/>
      <c r="B52" s="185" t="s">
        <v>362</v>
      </c>
      <c r="C52" s="185" t="s">
        <v>336</v>
      </c>
      <c r="D52" s="185">
        <v>2051303</v>
      </c>
      <c r="E52" s="185" t="s">
        <v>337</v>
      </c>
      <c r="F52" s="185" t="s">
        <v>338</v>
      </c>
      <c r="G52" s="149" t="s">
        <v>339</v>
      </c>
      <c r="H52" s="149" t="s">
        <v>339</v>
      </c>
      <c r="I52" s="149">
        <v>20208119323.119999</v>
      </c>
    </row>
    <row r="53" spans="1:9" s="31" customFormat="1" ht="15" x14ac:dyDescent="0.3">
      <c r="A53" s="185"/>
      <c r="B53" s="185" t="s">
        <v>363</v>
      </c>
      <c r="C53" s="185" t="s">
        <v>336</v>
      </c>
      <c r="D53" s="185">
        <v>2076675</v>
      </c>
      <c r="E53" s="185" t="s">
        <v>81</v>
      </c>
      <c r="F53" s="185" t="s">
        <v>338</v>
      </c>
      <c r="G53" s="149" t="s">
        <v>339</v>
      </c>
      <c r="H53" s="149" t="s">
        <v>339</v>
      </c>
      <c r="I53" s="149">
        <v>14938154303.390001</v>
      </c>
    </row>
    <row r="54" spans="1:9" s="31" customFormat="1" ht="15" x14ac:dyDescent="0.3">
      <c r="A54" s="185"/>
      <c r="B54" s="185" t="s">
        <v>364</v>
      </c>
      <c r="C54" s="185" t="s">
        <v>343</v>
      </c>
      <c r="D54" s="185">
        <v>5106567</v>
      </c>
      <c r="E54" s="185" t="s">
        <v>337</v>
      </c>
      <c r="F54" s="185" t="s">
        <v>338</v>
      </c>
      <c r="G54" s="149" t="s">
        <v>339</v>
      </c>
      <c r="H54" s="149" t="s">
        <v>339</v>
      </c>
      <c r="I54" s="149">
        <v>14516362250.170002</v>
      </c>
    </row>
    <row r="55" spans="1:9" s="31" customFormat="1" ht="15" x14ac:dyDescent="0.3">
      <c r="A55" s="185"/>
      <c r="B55" s="185" t="s">
        <v>365</v>
      </c>
      <c r="C55" s="185" t="s">
        <v>336</v>
      </c>
      <c r="D55" s="185">
        <v>5124913</v>
      </c>
      <c r="E55" s="185" t="s">
        <v>337</v>
      </c>
      <c r="F55" s="185" t="s">
        <v>338</v>
      </c>
      <c r="G55" s="149" t="s">
        <v>339</v>
      </c>
      <c r="H55" s="149" t="s">
        <v>339</v>
      </c>
      <c r="I55" s="149">
        <v>8682852875.6800003</v>
      </c>
    </row>
    <row r="56" spans="1:9" s="31" customFormat="1" ht="15" x14ac:dyDescent="0.3">
      <c r="A56" s="185"/>
      <c r="B56" s="185" t="s">
        <v>366</v>
      </c>
      <c r="C56" s="185" t="s">
        <v>343</v>
      </c>
      <c r="D56" s="185">
        <v>5671833</v>
      </c>
      <c r="E56" s="185" t="s">
        <v>337</v>
      </c>
      <c r="F56" s="185" t="s">
        <v>338</v>
      </c>
      <c r="G56" s="149" t="s">
        <v>339</v>
      </c>
      <c r="H56" s="149" t="s">
        <v>339</v>
      </c>
      <c r="I56" s="149">
        <v>8433616372.0700006</v>
      </c>
    </row>
    <row r="57" spans="1:9" s="31" customFormat="1" ht="15" x14ac:dyDescent="0.3">
      <c r="A57" s="185"/>
      <c r="B57" s="185" t="s">
        <v>367</v>
      </c>
      <c r="C57" s="185" t="s">
        <v>336</v>
      </c>
      <c r="D57" s="185">
        <v>6436226</v>
      </c>
      <c r="E57" s="185" t="s">
        <v>337</v>
      </c>
      <c r="F57" s="185" t="s">
        <v>338</v>
      </c>
      <c r="G57" s="149" t="s">
        <v>339</v>
      </c>
      <c r="H57" s="149" t="s">
        <v>339</v>
      </c>
      <c r="I57" s="149">
        <v>7582821893.6099997</v>
      </c>
    </row>
    <row r="58" spans="1:9" s="31" customFormat="1" ht="15" x14ac:dyDescent="0.3">
      <c r="A58" s="185"/>
      <c r="B58" s="185" t="s">
        <v>368</v>
      </c>
      <c r="C58" s="185" t="s">
        <v>343</v>
      </c>
      <c r="D58" s="185">
        <v>2050374</v>
      </c>
      <c r="E58" s="185" t="s">
        <v>337</v>
      </c>
      <c r="F58" s="185" t="s">
        <v>338</v>
      </c>
      <c r="G58" s="149" t="s">
        <v>339</v>
      </c>
      <c r="H58" s="149" t="s">
        <v>339</v>
      </c>
      <c r="I58" s="149">
        <v>7282869109.7799997</v>
      </c>
    </row>
    <row r="59" spans="1:9" s="31" customFormat="1" ht="15" x14ac:dyDescent="0.3">
      <c r="A59" s="185"/>
      <c r="B59" s="185" t="s">
        <v>369</v>
      </c>
      <c r="C59" s="185" t="s">
        <v>343</v>
      </c>
      <c r="D59" s="185">
        <v>5051304</v>
      </c>
      <c r="E59" s="185" t="s">
        <v>337</v>
      </c>
      <c r="F59" s="185" t="s">
        <v>338</v>
      </c>
      <c r="G59" s="149" t="s">
        <v>339</v>
      </c>
      <c r="H59" s="149" t="s">
        <v>339</v>
      </c>
      <c r="I59" s="149">
        <v>6811489288.420001</v>
      </c>
    </row>
    <row r="60" spans="1:9" s="31" customFormat="1" ht="15" x14ac:dyDescent="0.3">
      <c r="A60" s="185"/>
      <c r="B60" s="185" t="s">
        <v>370</v>
      </c>
      <c r="C60" s="185" t="s">
        <v>336</v>
      </c>
      <c r="D60" s="185">
        <v>2004879</v>
      </c>
      <c r="E60" s="185" t="s">
        <v>337</v>
      </c>
      <c r="F60" s="185" t="s">
        <v>338</v>
      </c>
      <c r="G60" s="149" t="s">
        <v>339</v>
      </c>
      <c r="H60" s="149" t="s">
        <v>339</v>
      </c>
      <c r="I60" s="149">
        <v>6627269837.4699993</v>
      </c>
    </row>
    <row r="61" spans="1:9" s="31" customFormat="1" ht="15" x14ac:dyDescent="0.3">
      <c r="A61" s="185"/>
      <c r="B61" s="185" t="s">
        <v>371</v>
      </c>
      <c r="C61" s="185" t="s">
        <v>343</v>
      </c>
      <c r="D61" s="185">
        <v>6101615</v>
      </c>
      <c r="E61" s="185" t="s">
        <v>337</v>
      </c>
      <c r="F61" s="185" t="s">
        <v>338</v>
      </c>
      <c r="G61" s="149" t="s">
        <v>339</v>
      </c>
      <c r="H61" s="149" t="s">
        <v>339</v>
      </c>
      <c r="I61" s="149">
        <v>6487451646.0299997</v>
      </c>
    </row>
    <row r="62" spans="1:9" s="31" customFormat="1" ht="15" x14ac:dyDescent="0.3">
      <c r="A62" s="185"/>
      <c r="B62" s="185" t="s">
        <v>372</v>
      </c>
      <c r="C62" s="185" t="s">
        <v>343</v>
      </c>
      <c r="D62" s="185">
        <v>2807459</v>
      </c>
      <c r="E62" s="185" t="s">
        <v>337</v>
      </c>
      <c r="F62" s="185" t="s">
        <v>338</v>
      </c>
      <c r="G62" s="149" t="s">
        <v>339</v>
      </c>
      <c r="H62" s="149" t="s">
        <v>339</v>
      </c>
      <c r="I62" s="149">
        <v>6289529889.5600004</v>
      </c>
    </row>
    <row r="63" spans="1:9" s="31" customFormat="1" ht="15" x14ac:dyDescent="0.3">
      <c r="A63" s="185"/>
      <c r="B63" s="185" t="s">
        <v>373</v>
      </c>
      <c r="C63" s="185" t="s">
        <v>343</v>
      </c>
      <c r="D63" s="185">
        <v>5352827</v>
      </c>
      <c r="E63" s="185" t="s">
        <v>337</v>
      </c>
      <c r="F63" s="185" t="s">
        <v>338</v>
      </c>
      <c r="G63" s="149" t="s">
        <v>339</v>
      </c>
      <c r="H63" s="149" t="s">
        <v>339</v>
      </c>
      <c r="I63" s="149">
        <v>5997246776.6700001</v>
      </c>
    </row>
    <row r="64" spans="1:9" s="31" customFormat="1" ht="15" x14ac:dyDescent="0.3">
      <c r="A64" s="185"/>
      <c r="B64" s="185" t="s">
        <v>374</v>
      </c>
      <c r="C64" s="185" t="s">
        <v>343</v>
      </c>
      <c r="D64" s="185">
        <v>5295858</v>
      </c>
      <c r="E64" s="185" t="s">
        <v>337</v>
      </c>
      <c r="F64" s="185" t="s">
        <v>338</v>
      </c>
      <c r="G64" s="149" t="s">
        <v>339</v>
      </c>
      <c r="H64" s="149" t="s">
        <v>339</v>
      </c>
      <c r="I64" s="149">
        <v>5874585875.0699997</v>
      </c>
    </row>
    <row r="65" spans="1:9" s="31" customFormat="1" ht="15" x14ac:dyDescent="0.3">
      <c r="A65" s="185"/>
      <c r="B65" s="185" t="s">
        <v>375</v>
      </c>
      <c r="C65" s="185" t="s">
        <v>343</v>
      </c>
      <c r="D65" s="185">
        <v>6413811</v>
      </c>
      <c r="E65" s="185" t="s">
        <v>337</v>
      </c>
      <c r="F65" s="185" t="s">
        <v>338</v>
      </c>
      <c r="G65" s="149" t="s">
        <v>339</v>
      </c>
      <c r="H65" s="149" t="s">
        <v>339</v>
      </c>
      <c r="I65" s="149">
        <v>5567116597.6200008</v>
      </c>
    </row>
    <row r="66" spans="1:9" s="31" customFormat="1" ht="15" x14ac:dyDescent="0.3">
      <c r="A66" s="185"/>
      <c r="B66" s="185" t="s">
        <v>376</v>
      </c>
      <c r="C66" s="185" t="s">
        <v>343</v>
      </c>
      <c r="D66" s="185">
        <v>2839717</v>
      </c>
      <c r="E66" s="185" t="s">
        <v>337</v>
      </c>
      <c r="F66" s="185" t="s">
        <v>338</v>
      </c>
      <c r="G66" s="149" t="s">
        <v>339</v>
      </c>
      <c r="H66" s="149" t="s">
        <v>339</v>
      </c>
      <c r="I66" s="149">
        <v>4534815915.0500002</v>
      </c>
    </row>
    <row r="67" spans="1:9" s="31" customFormat="1" ht="15" x14ac:dyDescent="0.3">
      <c r="A67" s="185"/>
      <c r="B67" s="185" t="s">
        <v>377</v>
      </c>
      <c r="C67" s="185" t="s">
        <v>343</v>
      </c>
      <c r="D67" s="185">
        <v>2766337</v>
      </c>
      <c r="E67" s="185" t="s">
        <v>337</v>
      </c>
      <c r="F67" s="185" t="s">
        <v>338</v>
      </c>
      <c r="G67" s="149" t="s">
        <v>339</v>
      </c>
      <c r="H67" s="149" t="s">
        <v>339</v>
      </c>
      <c r="I67" s="149">
        <v>4082780438.8200002</v>
      </c>
    </row>
    <row r="68" spans="1:9" s="31" customFormat="1" ht="15" x14ac:dyDescent="0.3">
      <c r="A68" s="185"/>
      <c r="B68" s="185" t="s">
        <v>378</v>
      </c>
      <c r="C68" s="185" t="s">
        <v>343</v>
      </c>
      <c r="D68" s="185">
        <v>2819996</v>
      </c>
      <c r="E68" s="185" t="s">
        <v>337</v>
      </c>
      <c r="F68" s="185" t="s">
        <v>338</v>
      </c>
      <c r="G68" s="149" t="s">
        <v>339</v>
      </c>
      <c r="H68" s="149" t="s">
        <v>339</v>
      </c>
      <c r="I68" s="149">
        <v>3942312529.48</v>
      </c>
    </row>
    <row r="69" spans="1:9" s="31" customFormat="1" ht="15" x14ac:dyDescent="0.3">
      <c r="A69" s="185"/>
      <c r="B69" s="185" t="s">
        <v>379</v>
      </c>
      <c r="C69" s="185" t="s">
        <v>343</v>
      </c>
      <c r="D69" s="185">
        <v>2029278</v>
      </c>
      <c r="E69" s="185" t="s">
        <v>337</v>
      </c>
      <c r="F69" s="185" t="s">
        <v>338</v>
      </c>
      <c r="G69" s="149" t="s">
        <v>339</v>
      </c>
      <c r="H69" s="149" t="s">
        <v>339</v>
      </c>
      <c r="I69" s="149">
        <v>3925679398.8899999</v>
      </c>
    </row>
    <row r="70" spans="1:9" s="31" customFormat="1" ht="15" x14ac:dyDescent="0.3">
      <c r="A70" s="185"/>
      <c r="B70" s="185" t="s">
        <v>380</v>
      </c>
      <c r="C70" s="185" t="s">
        <v>343</v>
      </c>
      <c r="D70" s="185">
        <v>5095549</v>
      </c>
      <c r="E70" s="185" t="s">
        <v>337</v>
      </c>
      <c r="F70" s="185" t="s">
        <v>338</v>
      </c>
      <c r="G70" s="149" t="s">
        <v>339</v>
      </c>
      <c r="H70" s="149" t="s">
        <v>339</v>
      </c>
      <c r="I70" s="149">
        <v>3653162085.4799995</v>
      </c>
    </row>
    <row r="71" spans="1:9" s="31" customFormat="1" ht="15" x14ac:dyDescent="0.3">
      <c r="A71" s="185"/>
      <c r="B71" s="185" t="s">
        <v>381</v>
      </c>
      <c r="C71" s="185" t="s">
        <v>343</v>
      </c>
      <c r="D71" s="185">
        <v>5502977</v>
      </c>
      <c r="E71" s="185" t="s">
        <v>337</v>
      </c>
      <c r="F71" s="185" t="s">
        <v>338</v>
      </c>
      <c r="G71" s="149" t="s">
        <v>339</v>
      </c>
      <c r="H71" s="149" t="s">
        <v>339</v>
      </c>
      <c r="I71" s="149">
        <v>3526853053.8699999</v>
      </c>
    </row>
    <row r="72" spans="1:9" s="31" customFormat="1" ht="15" x14ac:dyDescent="0.3">
      <c r="A72" s="185"/>
      <c r="B72" s="185" t="s">
        <v>382</v>
      </c>
      <c r="C72" s="185" t="s">
        <v>343</v>
      </c>
      <c r="D72" s="185">
        <v>2872943</v>
      </c>
      <c r="E72" s="185" t="s">
        <v>337</v>
      </c>
      <c r="F72" s="185" t="s">
        <v>338</v>
      </c>
      <c r="G72" s="149" t="s">
        <v>339</v>
      </c>
      <c r="H72" s="149" t="s">
        <v>339</v>
      </c>
      <c r="I72" s="149">
        <v>3432726372.7000003</v>
      </c>
    </row>
    <row r="73" spans="1:9" s="31" customFormat="1" ht="15" x14ac:dyDescent="0.3">
      <c r="A73" s="185"/>
      <c r="B73" s="185" t="s">
        <v>383</v>
      </c>
      <c r="C73" s="185" t="s">
        <v>343</v>
      </c>
      <c r="D73" s="185">
        <v>5722942</v>
      </c>
      <c r="E73" s="185" t="s">
        <v>337</v>
      </c>
      <c r="F73" s="185" t="s">
        <v>338</v>
      </c>
      <c r="G73" s="149" t="s">
        <v>339</v>
      </c>
      <c r="H73" s="149" t="s">
        <v>339</v>
      </c>
      <c r="I73" s="149">
        <v>3392590293.6500001</v>
      </c>
    </row>
    <row r="74" spans="1:9" s="31" customFormat="1" ht="15" x14ac:dyDescent="0.3">
      <c r="A74" s="185"/>
      <c r="B74" s="185" t="s">
        <v>384</v>
      </c>
      <c r="C74" s="185" t="s">
        <v>343</v>
      </c>
      <c r="D74" s="185">
        <v>5217652</v>
      </c>
      <c r="E74" s="185" t="s">
        <v>337</v>
      </c>
      <c r="F74" s="185" t="s">
        <v>338</v>
      </c>
      <c r="G74" s="149" t="s">
        <v>339</v>
      </c>
      <c r="H74" s="149" t="s">
        <v>339</v>
      </c>
      <c r="I74" s="149">
        <v>3341572298.0100002</v>
      </c>
    </row>
    <row r="75" spans="1:9" s="31" customFormat="1" ht="15" x14ac:dyDescent="0.3">
      <c r="A75" s="185"/>
      <c r="B75" s="185" t="s">
        <v>385</v>
      </c>
      <c r="C75" s="185" t="s">
        <v>343</v>
      </c>
      <c r="D75" s="185">
        <v>5877288</v>
      </c>
      <c r="E75" s="185" t="s">
        <v>337</v>
      </c>
      <c r="F75" s="185" t="s">
        <v>338</v>
      </c>
      <c r="G75" s="149" t="s">
        <v>339</v>
      </c>
      <c r="H75" s="149" t="s">
        <v>339</v>
      </c>
      <c r="I75" s="149">
        <v>2929104566.0599999</v>
      </c>
    </row>
    <row r="76" spans="1:9" s="31" customFormat="1" ht="15" x14ac:dyDescent="0.3">
      <c r="A76" s="185"/>
      <c r="B76" s="185" t="s">
        <v>386</v>
      </c>
      <c r="C76" s="185" t="s">
        <v>343</v>
      </c>
      <c r="D76" s="185">
        <v>6268048</v>
      </c>
      <c r="E76" s="185" t="s">
        <v>337</v>
      </c>
      <c r="F76" s="185" t="s">
        <v>338</v>
      </c>
      <c r="G76" s="149" t="s">
        <v>339</v>
      </c>
      <c r="H76" s="149" t="s">
        <v>339</v>
      </c>
      <c r="I76" s="149">
        <v>2816658654.98</v>
      </c>
    </row>
    <row r="77" spans="1:9" s="31" customFormat="1" ht="15" x14ac:dyDescent="0.3">
      <c r="A77" s="185"/>
      <c r="B77" s="185" t="s">
        <v>387</v>
      </c>
      <c r="C77" s="185" t="s">
        <v>343</v>
      </c>
      <c r="D77" s="185">
        <v>5809797</v>
      </c>
      <c r="E77" s="185" t="s">
        <v>337</v>
      </c>
      <c r="F77" s="185" t="s">
        <v>338</v>
      </c>
      <c r="G77" s="149" t="s">
        <v>339</v>
      </c>
      <c r="H77" s="149" t="s">
        <v>339</v>
      </c>
      <c r="I77" s="149">
        <v>2770189235.4499998</v>
      </c>
    </row>
    <row r="78" spans="1:9" s="31" customFormat="1" ht="15" x14ac:dyDescent="0.3">
      <c r="A78" s="185"/>
      <c r="B78" s="185" t="s">
        <v>388</v>
      </c>
      <c r="C78" s="185" t="s">
        <v>343</v>
      </c>
      <c r="D78" s="185">
        <v>6463932</v>
      </c>
      <c r="E78" s="185" t="s">
        <v>337</v>
      </c>
      <c r="F78" s="185" t="s">
        <v>338</v>
      </c>
      <c r="G78" s="149" t="s">
        <v>339</v>
      </c>
      <c r="H78" s="149" t="s">
        <v>339</v>
      </c>
      <c r="I78" s="149">
        <v>2712872312.6699996</v>
      </c>
    </row>
    <row r="79" spans="1:9" s="31" customFormat="1" ht="15" x14ac:dyDescent="0.3">
      <c r="A79" s="185"/>
      <c r="B79" s="185" t="s">
        <v>389</v>
      </c>
      <c r="C79" s="185" t="s">
        <v>343</v>
      </c>
      <c r="D79" s="185">
        <v>6195598</v>
      </c>
      <c r="E79" s="185" t="s">
        <v>337</v>
      </c>
      <c r="F79" s="185" t="s">
        <v>338</v>
      </c>
      <c r="G79" s="149" t="s">
        <v>339</v>
      </c>
      <c r="H79" s="149" t="s">
        <v>339</v>
      </c>
      <c r="I79" s="149">
        <v>2032527398.3600001</v>
      </c>
    </row>
    <row r="80" spans="1:9" s="31" customFormat="1" ht="15" x14ac:dyDescent="0.3">
      <c r="A80" s="185"/>
      <c r="B80" s="185" t="s">
        <v>390</v>
      </c>
      <c r="C80" s="185" t="s">
        <v>343</v>
      </c>
      <c r="D80" s="185">
        <v>5439183</v>
      </c>
      <c r="E80" s="185" t="s">
        <v>337</v>
      </c>
      <c r="F80" s="185" t="s">
        <v>338</v>
      </c>
      <c r="G80" s="149" t="s">
        <v>339</v>
      </c>
      <c r="H80" s="149" t="s">
        <v>339</v>
      </c>
      <c r="I80" s="149">
        <v>2001877983.4900002</v>
      </c>
    </row>
    <row r="81" spans="1:9" s="31" customFormat="1" ht="15" x14ac:dyDescent="0.3">
      <c r="A81" s="185"/>
      <c r="B81" s="185" t="s">
        <v>391</v>
      </c>
      <c r="C81" s="185" t="s">
        <v>343</v>
      </c>
      <c r="D81" s="185">
        <v>5253535</v>
      </c>
      <c r="E81" s="185" t="s">
        <v>337</v>
      </c>
      <c r="F81" s="185" t="s">
        <v>338</v>
      </c>
      <c r="G81" s="149" t="s">
        <v>339</v>
      </c>
      <c r="H81" s="149" t="s">
        <v>339</v>
      </c>
      <c r="I81" s="149">
        <v>1934878561.51</v>
      </c>
    </row>
    <row r="82" spans="1:9" s="31" customFormat="1" ht="15" x14ac:dyDescent="0.3">
      <c r="A82" s="185"/>
      <c r="B82" s="185" t="s">
        <v>392</v>
      </c>
      <c r="C82" s="185" t="s">
        <v>343</v>
      </c>
      <c r="D82" s="185">
        <v>5292638</v>
      </c>
      <c r="E82" s="185" t="s">
        <v>337</v>
      </c>
      <c r="F82" s="185" t="s">
        <v>338</v>
      </c>
      <c r="G82" s="149" t="s">
        <v>339</v>
      </c>
      <c r="H82" s="149" t="s">
        <v>339</v>
      </c>
      <c r="I82" s="149">
        <v>1753806790</v>
      </c>
    </row>
    <row r="83" spans="1:9" s="31" customFormat="1" ht="15" x14ac:dyDescent="0.3">
      <c r="A83" s="185"/>
      <c r="B83" s="185" t="s">
        <v>393</v>
      </c>
      <c r="C83" s="185" t="s">
        <v>343</v>
      </c>
      <c r="D83" s="185">
        <v>2034859</v>
      </c>
      <c r="E83" s="185" t="s">
        <v>337</v>
      </c>
      <c r="F83" s="185" t="s">
        <v>338</v>
      </c>
      <c r="G83" s="149" t="s">
        <v>339</v>
      </c>
      <c r="H83" s="149" t="s">
        <v>339</v>
      </c>
      <c r="I83" s="149">
        <v>1672371124.1399999</v>
      </c>
    </row>
    <row r="84" spans="1:9" s="31" customFormat="1" ht="15" x14ac:dyDescent="0.3">
      <c r="A84" s="185"/>
      <c r="B84" s="185" t="s">
        <v>394</v>
      </c>
      <c r="C84" s="185" t="s">
        <v>343</v>
      </c>
      <c r="D84" s="185">
        <v>2014491</v>
      </c>
      <c r="E84" s="185" t="s">
        <v>337</v>
      </c>
      <c r="F84" s="185" t="s">
        <v>338</v>
      </c>
      <c r="G84" s="149" t="s">
        <v>339</v>
      </c>
      <c r="H84" s="149" t="s">
        <v>339</v>
      </c>
      <c r="I84" s="149">
        <v>1657855365.3699999</v>
      </c>
    </row>
    <row r="85" spans="1:9" s="31" customFormat="1" ht="15" x14ac:dyDescent="0.3">
      <c r="A85" s="185"/>
      <c r="B85" s="185" t="s">
        <v>395</v>
      </c>
      <c r="C85" s="185" t="s">
        <v>343</v>
      </c>
      <c r="D85" s="185">
        <v>5824826</v>
      </c>
      <c r="E85" s="185" t="s">
        <v>337</v>
      </c>
      <c r="F85" s="185" t="s">
        <v>338</v>
      </c>
      <c r="G85" s="149" t="s">
        <v>339</v>
      </c>
      <c r="H85" s="149" t="s">
        <v>339</v>
      </c>
      <c r="I85" s="149">
        <v>1628494606.5</v>
      </c>
    </row>
    <row r="86" spans="1:9" s="31" customFormat="1" ht="15" x14ac:dyDescent="0.3">
      <c r="A86" s="185"/>
      <c r="B86" s="185" t="s">
        <v>396</v>
      </c>
      <c r="C86" s="185" t="s">
        <v>343</v>
      </c>
      <c r="D86" s="185">
        <v>5396662</v>
      </c>
      <c r="E86" s="185" t="s">
        <v>337</v>
      </c>
      <c r="F86" s="185" t="s">
        <v>338</v>
      </c>
      <c r="G86" s="149" t="s">
        <v>339</v>
      </c>
      <c r="H86" s="149" t="s">
        <v>339</v>
      </c>
      <c r="I86" s="149">
        <v>1593704721.8399999</v>
      </c>
    </row>
    <row r="87" spans="1:9" s="31" customFormat="1" ht="15" x14ac:dyDescent="0.3">
      <c r="A87" s="185"/>
      <c r="B87" s="185" t="s">
        <v>397</v>
      </c>
      <c r="C87" s="185" t="s">
        <v>343</v>
      </c>
      <c r="D87" s="185">
        <v>2784165</v>
      </c>
      <c r="E87" s="185" t="s">
        <v>337</v>
      </c>
      <c r="F87" s="185" t="s">
        <v>338</v>
      </c>
      <c r="G87" s="149" t="s">
        <v>339</v>
      </c>
      <c r="H87" s="149" t="s">
        <v>339</v>
      </c>
      <c r="I87" s="149">
        <v>1591306570.3</v>
      </c>
    </row>
    <row r="88" spans="1:9" s="31" customFormat="1" ht="15" x14ac:dyDescent="0.3">
      <c r="A88" s="185"/>
      <c r="B88" s="185" t="s">
        <v>398</v>
      </c>
      <c r="C88" s="185" t="s">
        <v>343</v>
      </c>
      <c r="D88" s="185">
        <v>5118115</v>
      </c>
      <c r="E88" s="185" t="s">
        <v>337</v>
      </c>
      <c r="F88" s="185" t="s">
        <v>338</v>
      </c>
      <c r="G88" s="149" t="s">
        <v>339</v>
      </c>
      <c r="H88" s="149" t="s">
        <v>339</v>
      </c>
      <c r="I88" s="149">
        <v>1479566605.1500001</v>
      </c>
    </row>
    <row r="89" spans="1:9" s="31" customFormat="1" ht="15" x14ac:dyDescent="0.3">
      <c r="A89" s="185"/>
      <c r="B89" s="185" t="s">
        <v>399</v>
      </c>
      <c r="C89" s="185" t="s">
        <v>343</v>
      </c>
      <c r="D89" s="185">
        <v>2718243</v>
      </c>
      <c r="E89" s="185" t="s">
        <v>337</v>
      </c>
      <c r="F89" s="185" t="s">
        <v>338</v>
      </c>
      <c r="G89" s="149" t="s">
        <v>339</v>
      </c>
      <c r="H89" s="149" t="s">
        <v>339</v>
      </c>
      <c r="I89" s="149">
        <v>1473549751.27</v>
      </c>
    </row>
    <row r="90" spans="1:9" s="31" customFormat="1" ht="15" x14ac:dyDescent="0.3">
      <c r="A90" s="185"/>
      <c r="B90" s="185" t="s">
        <v>400</v>
      </c>
      <c r="C90" s="185" t="s">
        <v>343</v>
      </c>
      <c r="D90" s="185">
        <v>4065115</v>
      </c>
      <c r="E90" s="185" t="s">
        <v>337</v>
      </c>
      <c r="F90" s="185" t="s">
        <v>338</v>
      </c>
      <c r="G90" s="149" t="s">
        <v>339</v>
      </c>
      <c r="H90" s="149" t="s">
        <v>339</v>
      </c>
      <c r="I90" s="149">
        <v>1447487627.1399999</v>
      </c>
    </row>
    <row r="91" spans="1:9" s="31" customFormat="1" ht="15" x14ac:dyDescent="0.3">
      <c r="A91" s="185"/>
      <c r="B91" s="185" t="s">
        <v>401</v>
      </c>
      <c r="C91" s="185" t="s">
        <v>343</v>
      </c>
      <c r="D91" s="185">
        <v>5051134</v>
      </c>
      <c r="E91" s="185" t="s">
        <v>337</v>
      </c>
      <c r="F91" s="185" t="s">
        <v>338</v>
      </c>
      <c r="G91" s="149" t="s">
        <v>339</v>
      </c>
      <c r="H91" s="149" t="s">
        <v>339</v>
      </c>
      <c r="I91" s="149">
        <v>1388919983.4200001</v>
      </c>
    </row>
    <row r="92" spans="1:9" s="31" customFormat="1" ht="15" x14ac:dyDescent="0.3">
      <c r="A92" s="185"/>
      <c r="B92" s="185" t="s">
        <v>402</v>
      </c>
      <c r="C92" s="185" t="s">
        <v>343</v>
      </c>
      <c r="D92" s="185">
        <v>2075768</v>
      </c>
      <c r="E92" s="185" t="s">
        <v>337</v>
      </c>
      <c r="F92" s="185" t="s">
        <v>338</v>
      </c>
      <c r="G92" s="149" t="s">
        <v>339</v>
      </c>
      <c r="H92" s="149" t="s">
        <v>339</v>
      </c>
      <c r="I92" s="149">
        <v>1380693104.8699999</v>
      </c>
    </row>
    <row r="93" spans="1:9" s="31" customFormat="1" ht="15" x14ac:dyDescent="0.3">
      <c r="A93" s="185"/>
      <c r="B93" s="185" t="s">
        <v>403</v>
      </c>
      <c r="C93" s="185" t="s">
        <v>343</v>
      </c>
      <c r="D93" s="185">
        <v>2100231</v>
      </c>
      <c r="E93" s="185" t="s">
        <v>337</v>
      </c>
      <c r="F93" s="185" t="s">
        <v>338</v>
      </c>
      <c r="G93" s="149" t="s">
        <v>339</v>
      </c>
      <c r="H93" s="149" t="s">
        <v>339</v>
      </c>
      <c r="I93" s="149">
        <v>1335628168.8199999</v>
      </c>
    </row>
    <row r="94" spans="1:9" s="31" customFormat="1" ht="15" x14ac:dyDescent="0.3">
      <c r="A94" s="185"/>
      <c r="B94" s="185" t="s">
        <v>404</v>
      </c>
      <c r="C94" s="185" t="s">
        <v>343</v>
      </c>
      <c r="D94" s="185">
        <v>2010097</v>
      </c>
      <c r="E94" s="185" t="s">
        <v>337</v>
      </c>
      <c r="F94" s="185" t="s">
        <v>338</v>
      </c>
      <c r="G94" s="149" t="s">
        <v>339</v>
      </c>
      <c r="H94" s="149" t="s">
        <v>339</v>
      </c>
      <c r="I94" s="149">
        <v>1313120619.6800001</v>
      </c>
    </row>
    <row r="95" spans="1:9" s="31" customFormat="1" ht="15" x14ac:dyDescent="0.3">
      <c r="A95" s="185"/>
      <c r="B95" s="185" t="s">
        <v>405</v>
      </c>
      <c r="C95" s="185" t="s">
        <v>343</v>
      </c>
      <c r="D95" s="185">
        <v>2009765</v>
      </c>
      <c r="E95" s="185" t="s">
        <v>337</v>
      </c>
      <c r="F95" s="185" t="s">
        <v>338</v>
      </c>
      <c r="G95" s="149" t="s">
        <v>339</v>
      </c>
      <c r="H95" s="149" t="s">
        <v>339</v>
      </c>
      <c r="I95" s="149">
        <v>1296047134.22</v>
      </c>
    </row>
    <row r="96" spans="1:9" s="31" customFormat="1" ht="15" x14ac:dyDescent="0.3">
      <c r="A96" s="185"/>
      <c r="B96" s="185" t="s">
        <v>406</v>
      </c>
      <c r="C96" s="185" t="s">
        <v>343</v>
      </c>
      <c r="D96" s="185">
        <v>2011239</v>
      </c>
      <c r="E96" s="185" t="s">
        <v>337</v>
      </c>
      <c r="F96" s="185" t="s">
        <v>338</v>
      </c>
      <c r="G96" s="149" t="s">
        <v>339</v>
      </c>
      <c r="H96" s="149" t="s">
        <v>339</v>
      </c>
      <c r="I96" s="298">
        <v>1275937425.46</v>
      </c>
    </row>
    <row r="97" spans="1:9" s="31" customFormat="1" ht="15" x14ac:dyDescent="0.3">
      <c r="A97" s="185"/>
      <c r="B97" s="185" t="s">
        <v>407</v>
      </c>
      <c r="C97" s="185" t="s">
        <v>343</v>
      </c>
      <c r="D97" s="185">
        <v>5849314</v>
      </c>
      <c r="E97" s="185" t="s">
        <v>337</v>
      </c>
      <c r="F97" s="185" t="s">
        <v>338</v>
      </c>
      <c r="G97" s="149" t="s">
        <v>339</v>
      </c>
      <c r="H97" s="149" t="s">
        <v>339</v>
      </c>
      <c r="I97" s="149">
        <v>1204629794.1099999</v>
      </c>
    </row>
    <row r="98" spans="1:9" s="31" customFormat="1" ht="15" x14ac:dyDescent="0.3">
      <c r="A98" s="185"/>
      <c r="B98" s="185" t="s">
        <v>408</v>
      </c>
      <c r="C98" s="185" t="s">
        <v>343</v>
      </c>
      <c r="D98" s="185">
        <v>2868687</v>
      </c>
      <c r="E98" s="185" t="s">
        <v>337</v>
      </c>
      <c r="F98" s="185" t="s">
        <v>338</v>
      </c>
      <c r="G98" s="149" t="s">
        <v>339</v>
      </c>
      <c r="H98" s="149" t="s">
        <v>339</v>
      </c>
      <c r="I98" s="149">
        <v>1150263228.6600003</v>
      </c>
    </row>
    <row r="99" spans="1:9" s="31" customFormat="1" ht="15" x14ac:dyDescent="0.3">
      <c r="A99" s="185"/>
      <c r="B99" s="185" t="s">
        <v>409</v>
      </c>
      <c r="C99" s="185" t="s">
        <v>343</v>
      </c>
      <c r="D99" s="185">
        <v>5288703</v>
      </c>
      <c r="E99" s="185" t="s">
        <v>337</v>
      </c>
      <c r="F99" s="185" t="s">
        <v>338</v>
      </c>
      <c r="G99" s="149" t="s">
        <v>339</v>
      </c>
      <c r="H99" s="149" t="s">
        <v>339</v>
      </c>
      <c r="I99" s="149">
        <v>1119540204.0100002</v>
      </c>
    </row>
    <row r="100" spans="1:9" s="31" customFormat="1" ht="15" x14ac:dyDescent="0.3">
      <c r="A100" s="185"/>
      <c r="B100" s="185" t="s">
        <v>410</v>
      </c>
      <c r="C100" s="185" t="s">
        <v>343</v>
      </c>
      <c r="D100" s="185">
        <v>2166631</v>
      </c>
      <c r="E100" s="185" t="s">
        <v>337</v>
      </c>
      <c r="F100" s="185" t="s">
        <v>338</v>
      </c>
      <c r="G100" s="149" t="s">
        <v>339</v>
      </c>
      <c r="H100" s="149" t="s">
        <v>339</v>
      </c>
      <c r="I100" s="149">
        <v>1104421798.55</v>
      </c>
    </row>
    <row r="101" spans="1:9" s="31" customFormat="1" ht="15" x14ac:dyDescent="0.3">
      <c r="A101" s="185"/>
      <c r="B101" s="185" t="s">
        <v>411</v>
      </c>
      <c r="C101" s="185" t="s">
        <v>343</v>
      </c>
      <c r="D101" s="185">
        <v>2344343</v>
      </c>
      <c r="E101" s="185" t="s">
        <v>337</v>
      </c>
      <c r="F101" s="185" t="s">
        <v>338</v>
      </c>
      <c r="G101" s="149" t="s">
        <v>339</v>
      </c>
      <c r="H101" s="149" t="s">
        <v>339</v>
      </c>
      <c r="I101" s="149">
        <v>1079355914.22</v>
      </c>
    </row>
    <row r="102" spans="1:9" s="31" customFormat="1" ht="15" x14ac:dyDescent="0.3">
      <c r="A102" s="185"/>
      <c r="B102" s="185" t="s">
        <v>412</v>
      </c>
      <c r="C102" s="185" t="s">
        <v>343</v>
      </c>
      <c r="D102" s="185">
        <v>2010895</v>
      </c>
      <c r="E102" s="185" t="s">
        <v>337</v>
      </c>
      <c r="F102" s="185" t="s">
        <v>338</v>
      </c>
      <c r="G102" s="149" t="s">
        <v>339</v>
      </c>
      <c r="H102" s="149" t="s">
        <v>339</v>
      </c>
      <c r="I102" s="149">
        <v>1054658933.21</v>
      </c>
    </row>
    <row r="103" spans="1:9" s="31" customFormat="1" ht="15" x14ac:dyDescent="0.3">
      <c r="A103" s="185"/>
      <c r="B103" s="185" t="s">
        <v>413</v>
      </c>
      <c r="C103" s="185" t="s">
        <v>343</v>
      </c>
      <c r="D103" s="185">
        <v>2618621</v>
      </c>
      <c r="E103" s="185" t="s">
        <v>337</v>
      </c>
      <c r="F103" s="185" t="s">
        <v>338</v>
      </c>
      <c r="G103" s="149" t="s">
        <v>339</v>
      </c>
      <c r="H103" s="149" t="s">
        <v>339</v>
      </c>
      <c r="I103" s="149">
        <v>1043823689.91</v>
      </c>
    </row>
    <row r="104" spans="1:9" s="31" customFormat="1" ht="15" x14ac:dyDescent="0.3">
      <c r="A104" s="185"/>
      <c r="B104" s="185" t="s">
        <v>414</v>
      </c>
      <c r="C104" s="185" t="s">
        <v>343</v>
      </c>
      <c r="D104" s="185">
        <v>5294088</v>
      </c>
      <c r="E104" s="185" t="s">
        <v>337</v>
      </c>
      <c r="F104" s="185" t="s">
        <v>338</v>
      </c>
      <c r="G104" s="149" t="s">
        <v>339</v>
      </c>
      <c r="H104" s="149" t="s">
        <v>339</v>
      </c>
      <c r="I104" s="149">
        <v>1014900024.5699999</v>
      </c>
    </row>
    <row r="105" spans="1:9" s="31" customFormat="1" ht="15" x14ac:dyDescent="0.3">
      <c r="A105" s="185"/>
      <c r="B105" s="185" t="s">
        <v>415</v>
      </c>
      <c r="C105" s="185" t="s">
        <v>343</v>
      </c>
      <c r="D105" s="185">
        <v>2643987</v>
      </c>
      <c r="E105" s="185" t="s">
        <v>337</v>
      </c>
      <c r="F105" s="185" t="s">
        <v>338</v>
      </c>
      <c r="G105" s="149" t="s">
        <v>339</v>
      </c>
      <c r="H105" s="149" t="s">
        <v>339</v>
      </c>
      <c r="I105" s="149">
        <v>1005948757.7099999</v>
      </c>
    </row>
    <row r="106" spans="1:9" s="31" customFormat="1" ht="15" x14ac:dyDescent="0.3">
      <c r="A106" s="185"/>
      <c r="B106" s="185" t="s">
        <v>416</v>
      </c>
      <c r="C106" s="185" t="s">
        <v>343</v>
      </c>
      <c r="D106" s="185">
        <v>5369223</v>
      </c>
      <c r="E106" s="185" t="s">
        <v>337</v>
      </c>
      <c r="F106" s="185" t="s">
        <v>338</v>
      </c>
      <c r="G106" s="149" t="s">
        <v>339</v>
      </c>
      <c r="H106" s="149" t="s">
        <v>339</v>
      </c>
      <c r="I106" s="149">
        <v>1004981958.1400001</v>
      </c>
    </row>
    <row r="107" spans="1:9" s="31" customFormat="1" ht="15" x14ac:dyDescent="0.3">
      <c r="A107" s="185"/>
      <c r="B107" s="185" t="s">
        <v>417</v>
      </c>
      <c r="C107" s="185" t="s">
        <v>343</v>
      </c>
      <c r="D107" s="185">
        <v>2621169</v>
      </c>
      <c r="E107" s="185" t="s">
        <v>337</v>
      </c>
      <c r="F107" s="185" t="s">
        <v>338</v>
      </c>
      <c r="G107" s="149" t="s">
        <v>339</v>
      </c>
      <c r="H107" s="149" t="s">
        <v>339</v>
      </c>
      <c r="I107" s="149">
        <v>1000417774.28</v>
      </c>
    </row>
    <row r="108" spans="1:9" s="31" customFormat="1" ht="15" x14ac:dyDescent="0.3">
      <c r="A108" s="185"/>
      <c r="B108" s="185" t="s">
        <v>418</v>
      </c>
      <c r="C108" s="185" t="s">
        <v>343</v>
      </c>
      <c r="D108" s="185">
        <v>5467268</v>
      </c>
      <c r="E108" s="185" t="s">
        <v>337</v>
      </c>
      <c r="F108" s="185" t="s">
        <v>338</v>
      </c>
      <c r="G108" s="149" t="s">
        <v>339</v>
      </c>
      <c r="H108" s="149" t="s">
        <v>339</v>
      </c>
      <c r="I108" s="149">
        <v>983382758.33999991</v>
      </c>
    </row>
    <row r="109" spans="1:9" s="31" customFormat="1" ht="15" x14ac:dyDescent="0.3">
      <c r="A109" s="185"/>
      <c r="B109" s="185" t="s">
        <v>419</v>
      </c>
      <c r="C109" s="185" t="s">
        <v>343</v>
      </c>
      <c r="D109" s="185">
        <v>5482046</v>
      </c>
      <c r="E109" s="185" t="s">
        <v>337</v>
      </c>
      <c r="F109" s="185" t="s">
        <v>338</v>
      </c>
      <c r="G109" s="149" t="s">
        <v>339</v>
      </c>
      <c r="H109" s="149" t="s">
        <v>339</v>
      </c>
      <c r="I109" s="149">
        <v>957340053.34000003</v>
      </c>
    </row>
    <row r="110" spans="1:9" s="31" customFormat="1" ht="15" x14ac:dyDescent="0.3">
      <c r="A110" s="185"/>
      <c r="B110" s="185" t="s">
        <v>420</v>
      </c>
      <c r="C110" s="185" t="s">
        <v>343</v>
      </c>
      <c r="D110" s="185">
        <v>5452503</v>
      </c>
      <c r="E110" s="185" t="s">
        <v>337</v>
      </c>
      <c r="F110" s="185" t="s">
        <v>338</v>
      </c>
      <c r="G110" s="149" t="s">
        <v>339</v>
      </c>
      <c r="H110" s="149" t="s">
        <v>339</v>
      </c>
      <c r="I110" s="149">
        <v>939944405.85000002</v>
      </c>
    </row>
    <row r="111" spans="1:9" s="31" customFormat="1" ht="15" x14ac:dyDescent="0.3">
      <c r="A111" s="185"/>
      <c r="B111" s="185" t="s">
        <v>421</v>
      </c>
      <c r="C111" s="185" t="s">
        <v>343</v>
      </c>
      <c r="D111" s="185">
        <v>5098297</v>
      </c>
      <c r="E111" s="185" t="s">
        <v>337</v>
      </c>
      <c r="F111" s="185" t="s">
        <v>338</v>
      </c>
      <c r="G111" s="149" t="s">
        <v>339</v>
      </c>
      <c r="H111" s="149" t="s">
        <v>339</v>
      </c>
      <c r="I111" s="149">
        <v>936166220.55999994</v>
      </c>
    </row>
    <row r="112" spans="1:9" s="31" customFormat="1" ht="15" x14ac:dyDescent="0.3">
      <c r="A112" s="185"/>
      <c r="B112" s="185" t="s">
        <v>422</v>
      </c>
      <c r="C112" s="185" t="s">
        <v>343</v>
      </c>
      <c r="D112" s="185">
        <v>2801299</v>
      </c>
      <c r="E112" s="185" t="s">
        <v>337</v>
      </c>
      <c r="F112" s="185" t="s">
        <v>338</v>
      </c>
      <c r="G112" s="149" t="s">
        <v>339</v>
      </c>
      <c r="H112" s="149" t="s">
        <v>339</v>
      </c>
      <c r="I112" s="149">
        <v>929995354.25</v>
      </c>
    </row>
    <row r="113" spans="1:9" s="31" customFormat="1" ht="15" x14ac:dyDescent="0.3">
      <c r="A113" s="185"/>
      <c r="B113" s="185" t="s">
        <v>423</v>
      </c>
      <c r="C113" s="185" t="s">
        <v>343</v>
      </c>
      <c r="D113" s="185">
        <v>5097282</v>
      </c>
      <c r="E113" s="185" t="s">
        <v>337</v>
      </c>
      <c r="F113" s="185" t="s">
        <v>338</v>
      </c>
      <c r="G113" s="149" t="s">
        <v>339</v>
      </c>
      <c r="H113" s="149" t="s">
        <v>339</v>
      </c>
      <c r="I113" s="149">
        <v>892804669.06000006</v>
      </c>
    </row>
    <row r="114" spans="1:9" s="31" customFormat="1" ht="15" x14ac:dyDescent="0.3">
      <c r="A114" s="185"/>
      <c r="B114" s="185" t="s">
        <v>424</v>
      </c>
      <c r="C114" s="185" t="s">
        <v>343</v>
      </c>
      <c r="D114" s="185">
        <v>5073189</v>
      </c>
      <c r="E114" s="185" t="s">
        <v>337</v>
      </c>
      <c r="F114" s="185" t="s">
        <v>338</v>
      </c>
      <c r="G114" s="149" t="s">
        <v>339</v>
      </c>
      <c r="H114" s="149" t="s">
        <v>339</v>
      </c>
      <c r="I114" s="149">
        <v>881351872.96999991</v>
      </c>
    </row>
    <row r="115" spans="1:9" s="31" customFormat="1" ht="15" x14ac:dyDescent="0.3">
      <c r="A115" s="185"/>
      <c r="B115" s="185" t="s">
        <v>425</v>
      </c>
      <c r="C115" s="185" t="s">
        <v>343</v>
      </c>
      <c r="D115" s="185">
        <v>5197325</v>
      </c>
      <c r="E115" s="185" t="s">
        <v>337</v>
      </c>
      <c r="F115" s="185" t="s">
        <v>338</v>
      </c>
      <c r="G115" s="149" t="s">
        <v>339</v>
      </c>
      <c r="H115" s="149" t="s">
        <v>339</v>
      </c>
      <c r="I115" s="149">
        <v>876710381.38999999</v>
      </c>
    </row>
    <row r="116" spans="1:9" s="31" customFormat="1" ht="15" x14ac:dyDescent="0.3">
      <c r="A116" s="185"/>
      <c r="B116" s="185" t="s">
        <v>426</v>
      </c>
      <c r="C116" s="185" t="s">
        <v>343</v>
      </c>
      <c r="D116" s="185">
        <v>5513618</v>
      </c>
      <c r="E116" s="185" t="s">
        <v>337</v>
      </c>
      <c r="F116" s="185" t="s">
        <v>338</v>
      </c>
      <c r="G116" s="149" t="s">
        <v>339</v>
      </c>
      <c r="H116" s="149" t="s">
        <v>339</v>
      </c>
      <c r="I116" s="149">
        <v>840936841.07999992</v>
      </c>
    </row>
    <row r="117" spans="1:9" s="31" customFormat="1" ht="15" x14ac:dyDescent="0.3">
      <c r="A117" s="185"/>
      <c r="B117" s="185" t="s">
        <v>427</v>
      </c>
      <c r="C117" s="185" t="s">
        <v>343</v>
      </c>
      <c r="D117" s="185">
        <v>5906865</v>
      </c>
      <c r="E117" s="185" t="s">
        <v>337</v>
      </c>
      <c r="F117" s="185" t="s">
        <v>338</v>
      </c>
      <c r="G117" s="149" t="s">
        <v>339</v>
      </c>
      <c r="H117" s="149" t="s">
        <v>339</v>
      </c>
      <c r="I117" s="149">
        <v>839122613.65999997</v>
      </c>
    </row>
    <row r="118" spans="1:9" s="31" customFormat="1" ht="15" x14ac:dyDescent="0.3">
      <c r="A118" s="185"/>
      <c r="B118" s="185" t="s">
        <v>428</v>
      </c>
      <c r="C118" s="185" t="s">
        <v>343</v>
      </c>
      <c r="D118" s="185">
        <v>2867095</v>
      </c>
      <c r="E118" s="185" t="s">
        <v>337</v>
      </c>
      <c r="F118" s="185" t="s">
        <v>338</v>
      </c>
      <c r="G118" s="149" t="s">
        <v>339</v>
      </c>
      <c r="H118" s="149" t="s">
        <v>339</v>
      </c>
      <c r="I118" s="149">
        <v>825915745.6500001</v>
      </c>
    </row>
    <row r="119" spans="1:9" s="31" customFormat="1" ht="15" x14ac:dyDescent="0.3">
      <c r="A119" s="185"/>
      <c r="B119" s="185" t="s">
        <v>429</v>
      </c>
      <c r="C119" s="185" t="s">
        <v>343</v>
      </c>
      <c r="D119" s="185">
        <v>2057573</v>
      </c>
      <c r="E119" s="185" t="s">
        <v>81</v>
      </c>
      <c r="F119" s="185" t="s">
        <v>338</v>
      </c>
      <c r="G119" s="149" t="s">
        <v>339</v>
      </c>
      <c r="H119" s="149" t="s">
        <v>339</v>
      </c>
      <c r="I119" s="149">
        <v>820799366.25999987</v>
      </c>
    </row>
    <row r="120" spans="1:9" s="31" customFormat="1" ht="15" x14ac:dyDescent="0.3">
      <c r="A120" s="185"/>
      <c r="B120" s="185" t="s">
        <v>430</v>
      </c>
      <c r="C120" s="185" t="s">
        <v>343</v>
      </c>
      <c r="D120" s="185">
        <v>2003821</v>
      </c>
      <c r="E120" s="185" t="s">
        <v>337</v>
      </c>
      <c r="F120" s="185" t="s">
        <v>338</v>
      </c>
      <c r="G120" s="149" t="s">
        <v>339</v>
      </c>
      <c r="H120" s="149" t="s">
        <v>339</v>
      </c>
      <c r="I120" s="149">
        <v>772852727.99000001</v>
      </c>
    </row>
    <row r="121" spans="1:9" s="31" customFormat="1" ht="15" x14ac:dyDescent="0.3">
      <c r="A121" s="185"/>
      <c r="B121" s="185" t="s">
        <v>431</v>
      </c>
      <c r="C121" s="185" t="s">
        <v>343</v>
      </c>
      <c r="D121" s="185">
        <v>6192939</v>
      </c>
      <c r="E121" s="185" t="s">
        <v>337</v>
      </c>
      <c r="F121" s="185" t="s">
        <v>338</v>
      </c>
      <c r="G121" s="149" t="s">
        <v>339</v>
      </c>
      <c r="H121" s="149" t="s">
        <v>339</v>
      </c>
      <c r="I121" s="149">
        <v>771040538.58000004</v>
      </c>
    </row>
    <row r="122" spans="1:9" s="31" customFormat="1" ht="15" x14ac:dyDescent="0.3">
      <c r="A122" s="185"/>
      <c r="B122" s="185" t="s">
        <v>432</v>
      </c>
      <c r="C122" s="185" t="s">
        <v>343</v>
      </c>
      <c r="D122" s="185">
        <v>5396786</v>
      </c>
      <c r="E122" s="185" t="s">
        <v>337</v>
      </c>
      <c r="F122" s="185" t="s">
        <v>338</v>
      </c>
      <c r="G122" s="149" t="s">
        <v>339</v>
      </c>
      <c r="H122" s="149" t="s">
        <v>339</v>
      </c>
      <c r="I122" s="149">
        <v>694947873.21000004</v>
      </c>
    </row>
    <row r="123" spans="1:9" s="31" customFormat="1" ht="15" x14ac:dyDescent="0.3">
      <c r="A123" s="185"/>
      <c r="B123" s="185" t="s">
        <v>433</v>
      </c>
      <c r="C123" s="185" t="s">
        <v>343</v>
      </c>
      <c r="D123" s="185">
        <v>2661128</v>
      </c>
      <c r="E123" s="185" t="s">
        <v>337</v>
      </c>
      <c r="F123" s="185" t="s">
        <v>338</v>
      </c>
      <c r="G123" s="149" t="s">
        <v>339</v>
      </c>
      <c r="H123" s="149" t="s">
        <v>339</v>
      </c>
      <c r="I123" s="149">
        <v>693086476.47000003</v>
      </c>
    </row>
    <row r="124" spans="1:9" s="31" customFormat="1" ht="15" x14ac:dyDescent="0.3">
      <c r="A124" s="185"/>
      <c r="B124" s="185" t="s">
        <v>434</v>
      </c>
      <c r="C124" s="185" t="s">
        <v>343</v>
      </c>
      <c r="D124" s="185">
        <v>5898749</v>
      </c>
      <c r="E124" s="185" t="s">
        <v>337</v>
      </c>
      <c r="F124" s="185" t="s">
        <v>338</v>
      </c>
      <c r="G124" s="149" t="s">
        <v>339</v>
      </c>
      <c r="H124" s="149" t="s">
        <v>339</v>
      </c>
      <c r="I124" s="149">
        <v>548018365.87</v>
      </c>
    </row>
    <row r="125" spans="1:9" s="31" customFormat="1" ht="15" x14ac:dyDescent="0.3">
      <c r="A125" s="185"/>
      <c r="B125" s="185" t="s">
        <v>435</v>
      </c>
      <c r="C125" s="185" t="s">
        <v>343</v>
      </c>
      <c r="D125" s="185">
        <v>5774047</v>
      </c>
      <c r="E125" s="185" t="s">
        <v>337</v>
      </c>
      <c r="F125" s="185" t="s">
        <v>338</v>
      </c>
      <c r="G125" s="149" t="s">
        <v>339</v>
      </c>
      <c r="H125" s="149" t="s">
        <v>339</v>
      </c>
      <c r="I125" s="149">
        <v>491864568.12</v>
      </c>
    </row>
    <row r="126" spans="1:9" s="31" customFormat="1" ht="15" x14ac:dyDescent="0.3">
      <c r="A126" s="185"/>
      <c r="B126" s="185" t="s">
        <v>436</v>
      </c>
      <c r="C126" s="185" t="s">
        <v>343</v>
      </c>
      <c r="D126" s="185">
        <v>5118344</v>
      </c>
      <c r="E126" s="185" t="s">
        <v>337</v>
      </c>
      <c r="F126" s="185" t="s">
        <v>338</v>
      </c>
      <c r="G126" s="149" t="s">
        <v>339</v>
      </c>
      <c r="H126" s="149" t="s">
        <v>339</v>
      </c>
      <c r="I126" s="149">
        <v>63978783.310000002</v>
      </c>
    </row>
    <row r="127" spans="1:9" s="31" customFormat="1" ht="15" x14ac:dyDescent="0.3">
      <c r="A127" s="185"/>
      <c r="B127" s="185" t="s">
        <v>437</v>
      </c>
      <c r="C127" s="185" t="s">
        <v>343</v>
      </c>
      <c r="D127" s="185">
        <v>5097517</v>
      </c>
      <c r="E127" s="185" t="s">
        <v>337</v>
      </c>
      <c r="F127" s="185" t="s">
        <v>338</v>
      </c>
      <c r="G127" s="149" t="s">
        <v>339</v>
      </c>
      <c r="H127" s="149" t="s">
        <v>339</v>
      </c>
      <c r="I127" s="149">
        <v>56364517.730000004</v>
      </c>
    </row>
    <row r="128" spans="1:9" s="31" customFormat="1" ht="15" x14ac:dyDescent="0.3">
      <c r="A128" s="185"/>
      <c r="B128" s="185" t="s">
        <v>438</v>
      </c>
      <c r="C128" s="185" t="s">
        <v>343</v>
      </c>
      <c r="D128" s="185">
        <v>5493781</v>
      </c>
      <c r="E128" s="185" t="s">
        <v>337</v>
      </c>
      <c r="F128" s="185" t="s">
        <v>338</v>
      </c>
      <c r="G128" s="149" t="s">
        <v>339</v>
      </c>
      <c r="H128" s="149" t="s">
        <v>339</v>
      </c>
      <c r="I128" s="149">
        <v>37844309.460000001</v>
      </c>
    </row>
    <row r="129" spans="1:10" s="31" customFormat="1" ht="15" x14ac:dyDescent="0.3">
      <c r="A129" s="185"/>
      <c r="B129" s="185" t="s">
        <v>439</v>
      </c>
      <c r="C129" s="185" t="s">
        <v>343</v>
      </c>
      <c r="D129" s="185">
        <v>5095638</v>
      </c>
      <c r="E129" s="185" t="s">
        <v>337</v>
      </c>
      <c r="F129" s="185" t="s">
        <v>338</v>
      </c>
      <c r="G129" s="149" t="s">
        <v>339</v>
      </c>
      <c r="H129" s="149" t="s">
        <v>339</v>
      </c>
      <c r="I129" s="149">
        <v>23825922.899999999</v>
      </c>
    </row>
    <row r="130" spans="1:10" s="31" customFormat="1" ht="15" x14ac:dyDescent="0.3">
      <c r="A130" s="185"/>
      <c r="B130" s="185" t="s">
        <v>440</v>
      </c>
      <c r="C130" s="185" t="s">
        <v>343</v>
      </c>
      <c r="D130" s="185">
        <v>5722616</v>
      </c>
      <c r="E130" s="185" t="s">
        <v>337</v>
      </c>
      <c r="F130" s="185" t="s">
        <v>338</v>
      </c>
      <c r="G130" s="149" t="s">
        <v>339</v>
      </c>
      <c r="H130" s="149" t="s">
        <v>339</v>
      </c>
      <c r="I130" s="149">
        <v>22786193.100000001</v>
      </c>
    </row>
    <row r="131" spans="1:10" s="31" customFormat="1" ht="15" x14ac:dyDescent="0.3">
      <c r="A131" s="185"/>
      <c r="B131" s="185" t="s">
        <v>441</v>
      </c>
      <c r="C131" s="185" t="s">
        <v>343</v>
      </c>
      <c r="D131" s="185">
        <v>5938953</v>
      </c>
      <c r="E131" s="185" t="s">
        <v>337</v>
      </c>
      <c r="F131" s="185" t="s">
        <v>338</v>
      </c>
      <c r="G131" s="149" t="s">
        <v>339</v>
      </c>
      <c r="H131" s="149" t="s">
        <v>339</v>
      </c>
      <c r="I131" s="149">
        <v>10486985</v>
      </c>
    </row>
    <row r="132" spans="1:10" s="31" customFormat="1" ht="15" x14ac:dyDescent="0.3">
      <c r="A132" s="185"/>
      <c r="B132" s="185" t="s">
        <v>442</v>
      </c>
      <c r="C132" s="185" t="s">
        <v>343</v>
      </c>
      <c r="D132" s="185">
        <v>5364884</v>
      </c>
      <c r="E132" s="185" t="s">
        <v>337</v>
      </c>
      <c r="F132" s="185" t="s">
        <v>338</v>
      </c>
      <c r="G132" s="149" t="s">
        <v>339</v>
      </c>
      <c r="H132" s="149" t="s">
        <v>339</v>
      </c>
      <c r="I132" s="149">
        <v>4608000</v>
      </c>
    </row>
    <row r="133" spans="1:10" s="31" customFormat="1" ht="15" x14ac:dyDescent="0.3">
      <c r="A133" s="185"/>
      <c r="B133" s="185" t="s">
        <v>443</v>
      </c>
      <c r="C133" s="185" t="s">
        <v>343</v>
      </c>
      <c r="D133" s="185">
        <v>5185874</v>
      </c>
      <c r="E133" s="185" t="s">
        <v>337</v>
      </c>
      <c r="F133" s="185" t="s">
        <v>338</v>
      </c>
      <c r="G133" s="149" t="s">
        <v>339</v>
      </c>
      <c r="H133" s="149" t="s">
        <v>339</v>
      </c>
      <c r="I133" s="149">
        <v>3347338</v>
      </c>
    </row>
    <row r="134" spans="1:10" s="31" customFormat="1" ht="15" x14ac:dyDescent="0.3">
      <c r="C134" s="185"/>
      <c r="D134" s="219"/>
      <c r="F134" s="149"/>
      <c r="G134" s="149"/>
    </row>
    <row r="135" spans="1:10" s="31" customFormat="1" ht="18.600000000000001" x14ac:dyDescent="0.3">
      <c r="B135" s="325" t="s">
        <v>444</v>
      </c>
      <c r="C135" s="325"/>
      <c r="D135" s="325"/>
      <c r="E135" s="325"/>
      <c r="F135" s="325"/>
      <c r="G135" s="325"/>
      <c r="H135" s="325"/>
      <c r="I135" s="325"/>
      <c r="J135" s="325"/>
    </row>
    <row r="136" spans="1:10" s="31" customFormat="1" ht="15" x14ac:dyDescent="0.35">
      <c r="B136" s="146" t="s">
        <v>445</v>
      </c>
      <c r="C136" s="198" t="s">
        <v>446</v>
      </c>
      <c r="D136" s="220" t="s">
        <v>447</v>
      </c>
      <c r="E136" s="198" t="s">
        <v>448</v>
      </c>
      <c r="F136" s="185" t="s">
        <v>449</v>
      </c>
      <c r="G136" s="185" t="s">
        <v>450</v>
      </c>
      <c r="H136" s="185" t="s">
        <v>451</v>
      </c>
      <c r="I136" s="185" t="s">
        <v>452</v>
      </c>
      <c r="J136" s="185" t="s">
        <v>453</v>
      </c>
    </row>
    <row r="137" spans="1:10" s="31" customFormat="1" ht="15" x14ac:dyDescent="0.35">
      <c r="B137" s="270" t="s">
        <v>454</v>
      </c>
      <c r="C137" s="270" t="s">
        <v>455</v>
      </c>
      <c r="D137" s="220" t="s">
        <v>456</v>
      </c>
      <c r="F137" s="198" t="s">
        <v>457</v>
      </c>
      <c r="G137" s="271">
        <v>0</v>
      </c>
      <c r="H137" s="31" t="s">
        <v>190</v>
      </c>
      <c r="I137" s="208">
        <v>0</v>
      </c>
      <c r="J137" s="31" t="s">
        <v>91</v>
      </c>
    </row>
    <row r="138" spans="1:10" s="31" customFormat="1" ht="15" x14ac:dyDescent="0.35">
      <c r="B138" s="270" t="s">
        <v>458</v>
      </c>
      <c r="C138" s="270" t="s">
        <v>459</v>
      </c>
      <c r="D138" s="220" t="s">
        <v>387</v>
      </c>
      <c r="F138" s="198" t="s">
        <v>457</v>
      </c>
      <c r="G138" s="271">
        <v>116.35714</v>
      </c>
      <c r="H138" s="31" t="s">
        <v>190</v>
      </c>
      <c r="I138" s="208">
        <v>0</v>
      </c>
      <c r="J138" s="31" t="s">
        <v>91</v>
      </c>
    </row>
    <row r="139" spans="1:10" s="31" customFormat="1" ht="15" x14ac:dyDescent="0.35">
      <c r="B139" s="270" t="s">
        <v>460</v>
      </c>
      <c r="C139" s="270" t="s">
        <v>461</v>
      </c>
      <c r="D139" s="220" t="s">
        <v>462</v>
      </c>
      <c r="F139" s="198" t="s">
        <v>457</v>
      </c>
      <c r="G139" s="271">
        <v>14.69</v>
      </c>
      <c r="H139" s="31" t="s">
        <v>190</v>
      </c>
      <c r="I139" s="208">
        <v>0</v>
      </c>
      <c r="J139" s="31" t="s">
        <v>91</v>
      </c>
    </row>
    <row r="140" spans="1:10" s="31" customFormat="1" ht="15" x14ac:dyDescent="0.35">
      <c r="B140" s="270" t="s">
        <v>463</v>
      </c>
      <c r="C140" s="270" t="s">
        <v>464</v>
      </c>
      <c r="D140" s="220" t="s">
        <v>465</v>
      </c>
      <c r="F140" s="198" t="s">
        <v>457</v>
      </c>
      <c r="G140" s="271">
        <v>25000</v>
      </c>
      <c r="H140" s="31" t="s">
        <v>190</v>
      </c>
      <c r="I140" s="208">
        <v>0</v>
      </c>
      <c r="J140" s="31" t="s">
        <v>91</v>
      </c>
    </row>
    <row r="141" spans="1:10" s="31" customFormat="1" ht="15" x14ac:dyDescent="0.35">
      <c r="B141" s="270" t="s">
        <v>466</v>
      </c>
      <c r="C141" s="270" t="s">
        <v>467</v>
      </c>
      <c r="D141" s="220" t="s">
        <v>380</v>
      </c>
      <c r="F141" s="198" t="s">
        <v>457</v>
      </c>
      <c r="G141" s="271">
        <v>0</v>
      </c>
      <c r="H141" s="31" t="s">
        <v>190</v>
      </c>
      <c r="I141" s="208">
        <v>839202508</v>
      </c>
      <c r="J141" s="31" t="s">
        <v>91</v>
      </c>
    </row>
    <row r="142" spans="1:10" ht="15" x14ac:dyDescent="0.35">
      <c r="B142" s="270" t="s">
        <v>468</v>
      </c>
      <c r="C142" s="270" t="s">
        <v>469</v>
      </c>
      <c r="D142" s="220" t="s">
        <v>397</v>
      </c>
      <c r="E142" s="31"/>
      <c r="F142" s="198" t="s">
        <v>457</v>
      </c>
      <c r="G142" s="271">
        <v>152.52000000000001</v>
      </c>
      <c r="H142" s="31" t="s">
        <v>190</v>
      </c>
      <c r="I142" s="208">
        <v>0</v>
      </c>
      <c r="J142" s="31" t="s">
        <v>91</v>
      </c>
    </row>
    <row r="143" spans="1:10" ht="15" x14ac:dyDescent="0.35">
      <c r="B143" s="270" t="s">
        <v>470</v>
      </c>
      <c r="C143" s="270" t="s">
        <v>471</v>
      </c>
      <c r="D143" s="220" t="s">
        <v>472</v>
      </c>
      <c r="E143" s="31"/>
      <c r="F143" s="198" t="s">
        <v>457</v>
      </c>
      <c r="G143" s="271">
        <v>7000</v>
      </c>
      <c r="H143" s="31" t="s">
        <v>190</v>
      </c>
      <c r="I143" s="208">
        <v>800000000</v>
      </c>
      <c r="J143" s="31" t="s">
        <v>91</v>
      </c>
    </row>
    <row r="144" spans="1:10" s="31" customFormat="1" ht="15" x14ac:dyDescent="0.35">
      <c r="B144" s="270" t="s">
        <v>473</v>
      </c>
      <c r="C144" s="270" t="s">
        <v>474</v>
      </c>
      <c r="D144" s="220" t="s">
        <v>475</v>
      </c>
      <c r="F144" s="198" t="s">
        <v>457</v>
      </c>
      <c r="G144" s="271">
        <v>0</v>
      </c>
      <c r="H144" s="31" t="s">
        <v>190</v>
      </c>
      <c r="I144" s="208">
        <v>0</v>
      </c>
      <c r="J144" s="31" t="s">
        <v>91</v>
      </c>
    </row>
    <row r="145" spans="2:10" ht="15" x14ac:dyDescent="0.35">
      <c r="B145" s="270" t="s">
        <v>476</v>
      </c>
      <c r="C145" s="270" t="s">
        <v>477</v>
      </c>
      <c r="D145" s="220" t="s">
        <v>478</v>
      </c>
      <c r="E145" s="31"/>
      <c r="F145" s="198" t="s">
        <v>457</v>
      </c>
      <c r="G145" s="271">
        <v>0</v>
      </c>
      <c r="H145" s="31" t="s">
        <v>190</v>
      </c>
      <c r="I145" s="208">
        <v>0</v>
      </c>
      <c r="J145" s="31" t="s">
        <v>91</v>
      </c>
    </row>
    <row r="146" spans="2:10" s="31" customFormat="1" ht="15" x14ac:dyDescent="0.35">
      <c r="B146" s="270" t="s">
        <v>479</v>
      </c>
      <c r="C146" s="270" t="s">
        <v>480</v>
      </c>
      <c r="D146" s="220" t="s">
        <v>390</v>
      </c>
      <c r="F146" s="198" t="s">
        <v>457</v>
      </c>
      <c r="G146" s="271">
        <v>10324.799999999999</v>
      </c>
      <c r="H146" s="31" t="s">
        <v>190</v>
      </c>
      <c r="I146" s="208">
        <v>669658472</v>
      </c>
      <c r="J146" s="31" t="s">
        <v>91</v>
      </c>
    </row>
    <row r="147" spans="2:10" s="31" customFormat="1" ht="15" x14ac:dyDescent="0.35">
      <c r="B147" s="270" t="s">
        <v>481</v>
      </c>
      <c r="C147" s="270" t="s">
        <v>482</v>
      </c>
      <c r="D147" s="220" t="s">
        <v>357</v>
      </c>
      <c r="F147" s="198" t="s">
        <v>457</v>
      </c>
      <c r="G147" s="271">
        <v>4404500</v>
      </c>
      <c r="H147" s="31" t="s">
        <v>190</v>
      </c>
      <c r="I147" s="208">
        <v>13824101646.540001</v>
      </c>
      <c r="J147" s="31" t="s">
        <v>91</v>
      </c>
    </row>
    <row r="148" spans="2:10" ht="15" x14ac:dyDescent="0.35">
      <c r="B148" s="270" t="s">
        <v>483</v>
      </c>
      <c r="C148" s="270" t="s">
        <v>484</v>
      </c>
      <c r="D148" s="220" t="s">
        <v>381</v>
      </c>
      <c r="E148" s="31"/>
      <c r="F148" s="198" t="s">
        <v>457</v>
      </c>
      <c r="G148" s="271" t="s">
        <v>485</v>
      </c>
      <c r="H148" s="31" t="s">
        <v>190</v>
      </c>
      <c r="I148" s="208">
        <v>37169792112.169998</v>
      </c>
      <c r="J148" s="31" t="s">
        <v>91</v>
      </c>
    </row>
    <row r="149" spans="2:10" ht="15" x14ac:dyDescent="0.35">
      <c r="B149" s="270" t="s">
        <v>486</v>
      </c>
      <c r="C149" s="270" t="s">
        <v>487</v>
      </c>
      <c r="D149" s="220" t="s">
        <v>488</v>
      </c>
      <c r="E149" s="31"/>
      <c r="F149" s="198" t="s">
        <v>457</v>
      </c>
      <c r="G149" s="271">
        <v>7.6449999999999996</v>
      </c>
      <c r="H149" s="31" t="s">
        <v>190</v>
      </c>
      <c r="I149" s="208">
        <v>656130000</v>
      </c>
      <c r="J149" s="31" t="s">
        <v>91</v>
      </c>
    </row>
    <row r="150" spans="2:10" ht="16.5" customHeight="1" x14ac:dyDescent="0.35">
      <c r="B150" s="270" t="s">
        <v>489</v>
      </c>
      <c r="C150" s="270" t="s">
        <v>490</v>
      </c>
      <c r="D150" s="220" t="s">
        <v>491</v>
      </c>
      <c r="E150" s="31"/>
      <c r="F150" s="198" t="s">
        <v>457</v>
      </c>
      <c r="G150" s="271">
        <v>0</v>
      </c>
      <c r="H150" s="31" t="s">
        <v>190</v>
      </c>
      <c r="I150" s="208">
        <v>0</v>
      </c>
      <c r="J150" s="31" t="s">
        <v>91</v>
      </c>
    </row>
    <row r="151" spans="2:10" ht="15" x14ac:dyDescent="0.35">
      <c r="B151" s="270" t="s">
        <v>492</v>
      </c>
      <c r="C151" s="270" t="s">
        <v>493</v>
      </c>
      <c r="D151" s="220" t="s">
        <v>494</v>
      </c>
      <c r="E151" s="31"/>
      <c r="F151" s="198" t="s">
        <v>457</v>
      </c>
      <c r="G151" s="271">
        <v>9.83</v>
      </c>
      <c r="H151" s="31" t="s">
        <v>190</v>
      </c>
      <c r="I151" s="208">
        <v>786900000</v>
      </c>
      <c r="J151" s="31" t="s">
        <v>91</v>
      </c>
    </row>
    <row r="152" spans="2:10" ht="15" x14ac:dyDescent="0.35">
      <c r="B152" s="270" t="s">
        <v>414</v>
      </c>
      <c r="C152" s="270" t="s">
        <v>495</v>
      </c>
      <c r="D152" s="220" t="s">
        <v>414</v>
      </c>
      <c r="E152" s="31"/>
      <c r="F152" s="198" t="s">
        <v>457</v>
      </c>
      <c r="G152" s="271">
        <v>144.38999999999999</v>
      </c>
      <c r="H152" s="31" t="s">
        <v>190</v>
      </c>
      <c r="I152" s="208">
        <v>0</v>
      </c>
      <c r="J152" s="31" t="s">
        <v>91</v>
      </c>
    </row>
    <row r="153" spans="2:10" ht="15" x14ac:dyDescent="0.35">
      <c r="B153" s="270" t="s">
        <v>496</v>
      </c>
      <c r="C153" s="270" t="s">
        <v>497</v>
      </c>
      <c r="D153" s="220" t="s">
        <v>498</v>
      </c>
      <c r="E153" s="31"/>
      <c r="F153" s="198" t="s">
        <v>457</v>
      </c>
      <c r="G153" s="271">
        <v>0</v>
      </c>
      <c r="H153" s="31" t="s">
        <v>190</v>
      </c>
      <c r="I153" s="208">
        <v>0</v>
      </c>
      <c r="J153" s="31" t="s">
        <v>91</v>
      </c>
    </row>
    <row r="154" spans="2:10" ht="15" x14ac:dyDescent="0.35">
      <c r="B154" s="270" t="s">
        <v>499</v>
      </c>
      <c r="C154" s="270" t="s">
        <v>500</v>
      </c>
      <c r="D154" s="220" t="s">
        <v>501</v>
      </c>
      <c r="E154" s="31"/>
      <c r="F154" s="198" t="s">
        <v>457</v>
      </c>
      <c r="G154" s="271">
        <v>0</v>
      </c>
      <c r="H154" s="31" t="s">
        <v>190</v>
      </c>
      <c r="I154" s="208">
        <v>0</v>
      </c>
      <c r="J154" s="31" t="s">
        <v>91</v>
      </c>
    </row>
    <row r="155" spans="2:10" ht="15" x14ac:dyDescent="0.35">
      <c r="B155" s="270" t="s">
        <v>502</v>
      </c>
      <c r="C155" s="270" t="s">
        <v>503</v>
      </c>
      <c r="D155" s="220" t="s">
        <v>504</v>
      </c>
      <c r="E155" s="31"/>
      <c r="F155" s="198" t="s">
        <v>457</v>
      </c>
      <c r="G155" s="271">
        <v>11.06</v>
      </c>
      <c r="H155" s="31" t="s">
        <v>190</v>
      </c>
      <c r="I155" s="208">
        <v>390646175</v>
      </c>
      <c r="J155" s="31" t="s">
        <v>91</v>
      </c>
    </row>
    <row r="156" spans="2:10" ht="15" x14ac:dyDescent="0.35">
      <c r="B156" s="270" t="s">
        <v>505</v>
      </c>
      <c r="C156" s="270" t="s">
        <v>506</v>
      </c>
      <c r="D156" s="220" t="s">
        <v>507</v>
      </c>
      <c r="E156" s="31"/>
      <c r="F156" s="198" t="s">
        <v>457</v>
      </c>
      <c r="G156" s="271">
        <v>74.77</v>
      </c>
      <c r="H156" s="31" t="s">
        <v>190</v>
      </c>
      <c r="I156" s="208">
        <v>0</v>
      </c>
      <c r="J156" s="31" t="s">
        <v>91</v>
      </c>
    </row>
    <row r="157" spans="2:10" s="31" customFormat="1" ht="15" x14ac:dyDescent="0.35">
      <c r="B157" s="270" t="s">
        <v>508</v>
      </c>
      <c r="C157" s="270" t="s">
        <v>509</v>
      </c>
      <c r="D157" s="220" t="s">
        <v>510</v>
      </c>
      <c r="F157" s="198" t="s">
        <v>457</v>
      </c>
      <c r="G157" s="271">
        <v>3272000.6</v>
      </c>
      <c r="H157" s="31" t="s">
        <v>190</v>
      </c>
      <c r="I157" s="208">
        <v>0</v>
      </c>
      <c r="J157" s="31" t="s">
        <v>91</v>
      </c>
    </row>
    <row r="158" spans="2:10" ht="15" x14ac:dyDescent="0.35">
      <c r="B158" s="270" t="s">
        <v>511</v>
      </c>
      <c r="C158" s="270" t="s">
        <v>512</v>
      </c>
      <c r="D158" s="220" t="s">
        <v>513</v>
      </c>
      <c r="E158" s="31"/>
      <c r="F158" s="198" t="s">
        <v>457</v>
      </c>
      <c r="G158" s="271">
        <v>0</v>
      </c>
      <c r="H158" s="31" t="s">
        <v>190</v>
      </c>
      <c r="I158" s="208">
        <v>0</v>
      </c>
      <c r="J158" s="31" t="s">
        <v>91</v>
      </c>
    </row>
    <row r="159" spans="2:10" ht="15" x14ac:dyDescent="0.35">
      <c r="B159" s="270" t="s">
        <v>514</v>
      </c>
      <c r="C159" s="270" t="s">
        <v>515</v>
      </c>
      <c r="D159" s="220" t="s">
        <v>516</v>
      </c>
      <c r="E159" s="31"/>
      <c r="F159" s="198" t="s">
        <v>457</v>
      </c>
      <c r="G159" s="271">
        <v>0</v>
      </c>
      <c r="H159" s="31" t="s">
        <v>190</v>
      </c>
      <c r="I159" s="208">
        <v>0</v>
      </c>
      <c r="J159" s="31" t="s">
        <v>91</v>
      </c>
    </row>
    <row r="160" spans="2:10" ht="15" x14ac:dyDescent="0.35">
      <c r="B160" s="270" t="s">
        <v>517</v>
      </c>
      <c r="C160" s="270" t="s">
        <v>518</v>
      </c>
      <c r="D160" s="220" t="s">
        <v>519</v>
      </c>
      <c r="E160" s="31"/>
      <c r="F160" s="198" t="s">
        <v>457</v>
      </c>
      <c r="G160" s="271">
        <v>16191</v>
      </c>
      <c r="H160" s="31" t="s">
        <v>190</v>
      </c>
      <c r="I160" s="208">
        <v>10000000</v>
      </c>
      <c r="J160" s="31" t="s">
        <v>91</v>
      </c>
    </row>
    <row r="161" spans="2:10" ht="15" x14ac:dyDescent="0.35">
      <c r="B161" s="270" t="s">
        <v>520</v>
      </c>
      <c r="C161" s="270" t="s">
        <v>521</v>
      </c>
      <c r="D161" s="220" t="s">
        <v>522</v>
      </c>
      <c r="E161" s="31"/>
      <c r="F161" s="198" t="s">
        <v>457</v>
      </c>
      <c r="G161" s="271">
        <v>0</v>
      </c>
      <c r="H161" s="31" t="s">
        <v>190</v>
      </c>
      <c r="I161" s="208">
        <v>0</v>
      </c>
      <c r="J161" s="31" t="s">
        <v>91</v>
      </c>
    </row>
    <row r="162" spans="2:10" ht="15" x14ac:dyDescent="0.35">
      <c r="B162" s="270" t="s">
        <v>523</v>
      </c>
      <c r="C162" s="270" t="s">
        <v>524</v>
      </c>
      <c r="D162" s="220" t="s">
        <v>525</v>
      </c>
      <c r="E162" s="31"/>
      <c r="F162" s="198" t="s">
        <v>457</v>
      </c>
      <c r="G162" s="271">
        <v>16.7</v>
      </c>
      <c r="H162" s="31" t="s">
        <v>190</v>
      </c>
      <c r="I162" s="208">
        <v>1375000000</v>
      </c>
      <c r="J162" s="31" t="s">
        <v>91</v>
      </c>
    </row>
    <row r="163" spans="2:10" ht="15" x14ac:dyDescent="0.35">
      <c r="B163" s="270" t="s">
        <v>526</v>
      </c>
      <c r="C163" s="270" t="s">
        <v>527</v>
      </c>
      <c r="D163" s="220" t="s">
        <v>528</v>
      </c>
      <c r="E163" s="31"/>
      <c r="F163" s="198" t="s">
        <v>457</v>
      </c>
      <c r="G163" s="271">
        <v>4.9000000000000004</v>
      </c>
      <c r="H163" s="31" t="s">
        <v>190</v>
      </c>
      <c r="I163" s="208">
        <v>50000000</v>
      </c>
      <c r="J163" s="31" t="s">
        <v>91</v>
      </c>
    </row>
    <row r="164" spans="2:10" ht="15" x14ac:dyDescent="0.35">
      <c r="B164" s="270" t="s">
        <v>529</v>
      </c>
      <c r="C164" s="270" t="s">
        <v>530</v>
      </c>
      <c r="D164" s="220" t="s">
        <v>531</v>
      </c>
      <c r="E164" s="31"/>
      <c r="F164" s="198" t="s">
        <v>457</v>
      </c>
      <c r="G164" s="271">
        <v>0</v>
      </c>
      <c r="H164" s="31" t="s">
        <v>190</v>
      </c>
      <c r="I164" s="208">
        <v>0</v>
      </c>
      <c r="J164" s="31" t="s">
        <v>91</v>
      </c>
    </row>
    <row r="165" spans="2:10" ht="15" customHeight="1" x14ac:dyDescent="0.35">
      <c r="B165" s="270">
        <v>0</v>
      </c>
      <c r="C165" s="270">
        <v>0</v>
      </c>
      <c r="D165" s="220" t="s">
        <v>532</v>
      </c>
      <c r="E165" s="31"/>
      <c r="F165" s="198" t="s">
        <v>457</v>
      </c>
      <c r="G165" s="271">
        <v>0</v>
      </c>
      <c r="H165" s="31" t="s">
        <v>190</v>
      </c>
      <c r="I165" s="208">
        <v>0</v>
      </c>
      <c r="J165" s="31" t="s">
        <v>91</v>
      </c>
    </row>
    <row r="166" spans="2:10" ht="15" customHeight="1" x14ac:dyDescent="0.35">
      <c r="B166" s="270" t="s">
        <v>533</v>
      </c>
      <c r="C166" s="270" t="s">
        <v>534</v>
      </c>
      <c r="D166" s="220" t="s">
        <v>535</v>
      </c>
      <c r="E166" s="31"/>
      <c r="F166" s="198" t="s">
        <v>457</v>
      </c>
      <c r="G166" s="271">
        <v>0</v>
      </c>
      <c r="H166" s="31" t="s">
        <v>190</v>
      </c>
      <c r="I166" s="208">
        <v>0</v>
      </c>
      <c r="J166" s="31" t="s">
        <v>91</v>
      </c>
    </row>
    <row r="167" spans="2:10" ht="15" x14ac:dyDescent="0.35">
      <c r="B167" s="270" t="s">
        <v>536</v>
      </c>
      <c r="C167" s="270" t="s">
        <v>537</v>
      </c>
      <c r="D167" s="220" t="s">
        <v>538</v>
      </c>
      <c r="E167" s="31"/>
      <c r="F167" s="198" t="s">
        <v>457</v>
      </c>
      <c r="G167" s="271">
        <v>0</v>
      </c>
      <c r="H167" s="31" t="s">
        <v>190</v>
      </c>
      <c r="I167" s="208">
        <v>0</v>
      </c>
      <c r="J167" s="31" t="s">
        <v>91</v>
      </c>
    </row>
    <row r="168" spans="2:10" ht="15" x14ac:dyDescent="0.35">
      <c r="B168" s="270" t="s">
        <v>539</v>
      </c>
      <c r="C168" s="270" t="s">
        <v>540</v>
      </c>
      <c r="D168" s="220" t="s">
        <v>541</v>
      </c>
      <c r="E168" s="31"/>
      <c r="F168" s="198" t="s">
        <v>457</v>
      </c>
      <c r="G168" s="271">
        <v>0</v>
      </c>
      <c r="H168" s="31" t="s">
        <v>190</v>
      </c>
      <c r="I168" s="208">
        <v>0</v>
      </c>
      <c r="J168" s="31" t="s">
        <v>91</v>
      </c>
    </row>
    <row r="169" spans="2:10" ht="18.75" customHeight="1" x14ac:dyDescent="0.35">
      <c r="B169" s="270" t="s">
        <v>542</v>
      </c>
      <c r="C169" s="270" t="s">
        <v>543</v>
      </c>
      <c r="D169" s="220" t="s">
        <v>544</v>
      </c>
      <c r="E169" s="31"/>
      <c r="F169" s="198" t="s">
        <v>457</v>
      </c>
      <c r="G169" s="271">
        <v>0</v>
      </c>
      <c r="H169" s="31" t="s">
        <v>190</v>
      </c>
      <c r="I169" s="208">
        <v>0</v>
      </c>
      <c r="J169" s="31" t="s">
        <v>91</v>
      </c>
    </row>
    <row r="170" spans="2:10" ht="15" x14ac:dyDescent="0.35">
      <c r="B170" s="270" t="s">
        <v>545</v>
      </c>
      <c r="C170" s="270" t="s">
        <v>546</v>
      </c>
      <c r="D170" s="220" t="s">
        <v>547</v>
      </c>
      <c r="E170" s="31"/>
      <c r="F170" s="198" t="s">
        <v>457</v>
      </c>
      <c r="G170" s="271">
        <v>50</v>
      </c>
      <c r="H170" s="31" t="s">
        <v>190</v>
      </c>
      <c r="I170" s="208">
        <v>0</v>
      </c>
      <c r="J170" s="31" t="s">
        <v>91</v>
      </c>
    </row>
    <row r="171" spans="2:10" ht="15" x14ac:dyDescent="0.35">
      <c r="B171" s="270" t="s">
        <v>548</v>
      </c>
      <c r="C171" s="270">
        <v>2202</v>
      </c>
      <c r="D171" s="220" t="s">
        <v>549</v>
      </c>
      <c r="E171" s="31"/>
      <c r="F171" s="198" t="s">
        <v>457</v>
      </c>
      <c r="G171" s="271">
        <v>343100</v>
      </c>
      <c r="H171" s="31" t="s">
        <v>183</v>
      </c>
      <c r="I171" s="208">
        <v>0</v>
      </c>
      <c r="J171" s="31" t="s">
        <v>91</v>
      </c>
    </row>
    <row r="172" spans="2:10" ht="15" x14ac:dyDescent="0.35">
      <c r="B172" s="270" t="s">
        <v>550</v>
      </c>
      <c r="C172" s="270" t="s">
        <v>551</v>
      </c>
      <c r="D172" s="220" t="s">
        <v>552</v>
      </c>
      <c r="E172" s="31"/>
      <c r="F172" s="198" t="s">
        <v>457</v>
      </c>
      <c r="G172" s="271">
        <v>0</v>
      </c>
      <c r="H172" s="31" t="s">
        <v>190</v>
      </c>
      <c r="I172" s="208">
        <v>0</v>
      </c>
      <c r="J172" s="31" t="s">
        <v>91</v>
      </c>
    </row>
    <row r="173" spans="2:10" ht="15" x14ac:dyDescent="0.35">
      <c r="B173" s="270" t="s">
        <v>553</v>
      </c>
      <c r="C173" s="270" t="s">
        <v>554</v>
      </c>
      <c r="D173" s="220" t="s">
        <v>555</v>
      </c>
      <c r="E173" s="31"/>
      <c r="F173" s="198" t="s">
        <v>457</v>
      </c>
      <c r="G173" s="271" t="s">
        <v>556</v>
      </c>
      <c r="H173" s="31" t="s">
        <v>190</v>
      </c>
      <c r="I173" s="208">
        <v>57934600</v>
      </c>
      <c r="J173" s="31" t="s">
        <v>91</v>
      </c>
    </row>
    <row r="174" spans="2:10" ht="15" x14ac:dyDescent="0.35">
      <c r="B174" s="270" t="s">
        <v>557</v>
      </c>
      <c r="C174" s="270" t="s">
        <v>558</v>
      </c>
      <c r="D174" s="220" t="s">
        <v>559</v>
      </c>
      <c r="E174" s="31"/>
      <c r="F174" s="198" t="s">
        <v>457</v>
      </c>
      <c r="G174" s="271">
        <v>8.3000000000000007</v>
      </c>
      <c r="H174" s="31" t="s">
        <v>190</v>
      </c>
      <c r="I174" s="208">
        <v>0</v>
      </c>
      <c r="J174" s="31" t="s">
        <v>91</v>
      </c>
    </row>
    <row r="175" spans="2:10" ht="15" x14ac:dyDescent="0.35">
      <c r="B175" s="270" t="s">
        <v>560</v>
      </c>
      <c r="C175" s="270" t="s">
        <v>561</v>
      </c>
      <c r="D175" s="220" t="s">
        <v>562</v>
      </c>
      <c r="E175" s="31"/>
      <c r="F175" s="198" t="s">
        <v>457</v>
      </c>
      <c r="G175" s="271">
        <v>0</v>
      </c>
      <c r="H175" s="31" t="s">
        <v>190</v>
      </c>
      <c r="I175" s="208">
        <v>0</v>
      </c>
      <c r="J175" s="31" t="s">
        <v>91</v>
      </c>
    </row>
    <row r="176" spans="2:10" ht="15" x14ac:dyDescent="0.35">
      <c r="B176" s="270" t="s">
        <v>563</v>
      </c>
      <c r="C176" s="270" t="s">
        <v>564</v>
      </c>
      <c r="D176" s="220" t="s">
        <v>565</v>
      </c>
      <c r="E176" s="31"/>
      <c r="F176" s="198" t="s">
        <v>457</v>
      </c>
      <c r="G176" s="271">
        <v>0</v>
      </c>
      <c r="H176" s="31" t="s">
        <v>190</v>
      </c>
      <c r="I176" s="208">
        <v>0</v>
      </c>
      <c r="J176" s="31" t="s">
        <v>91</v>
      </c>
    </row>
    <row r="177" spans="2:10" ht="15" x14ac:dyDescent="0.35">
      <c r="B177" s="270" t="s">
        <v>566</v>
      </c>
      <c r="C177" s="270" t="s">
        <v>567</v>
      </c>
      <c r="D177" s="220" t="s">
        <v>568</v>
      </c>
      <c r="E177" s="31"/>
      <c r="F177" s="198" t="s">
        <v>457</v>
      </c>
      <c r="G177" s="271">
        <v>46405</v>
      </c>
      <c r="H177" s="31" t="s">
        <v>190</v>
      </c>
      <c r="I177" s="208">
        <v>1</v>
      </c>
      <c r="J177" s="31" t="s">
        <v>91</v>
      </c>
    </row>
    <row r="178" spans="2:10" ht="15" x14ac:dyDescent="0.35">
      <c r="B178" s="270">
        <v>0</v>
      </c>
      <c r="C178" s="270">
        <v>0</v>
      </c>
      <c r="D178" s="220" t="s">
        <v>569</v>
      </c>
      <c r="E178" s="31"/>
      <c r="F178" s="198" t="s">
        <v>457</v>
      </c>
      <c r="G178" s="271">
        <v>0</v>
      </c>
      <c r="H178" s="31" t="s">
        <v>190</v>
      </c>
      <c r="I178" s="208">
        <v>0</v>
      </c>
      <c r="J178" s="31" t="s">
        <v>91</v>
      </c>
    </row>
    <row r="179" spans="2:10" ht="15" x14ac:dyDescent="0.35">
      <c r="B179" s="270" t="s">
        <v>570</v>
      </c>
      <c r="C179" s="270" t="s">
        <v>571</v>
      </c>
      <c r="D179" s="220" t="s">
        <v>572</v>
      </c>
      <c r="E179" s="31"/>
      <c r="F179" s="198" t="s">
        <v>457</v>
      </c>
      <c r="G179" s="271">
        <v>0</v>
      </c>
      <c r="H179" s="31" t="s">
        <v>190</v>
      </c>
      <c r="I179" s="208">
        <v>0</v>
      </c>
      <c r="J179" s="31" t="s">
        <v>91</v>
      </c>
    </row>
    <row r="180" spans="2:10" ht="15" x14ac:dyDescent="0.35">
      <c r="B180" s="270" t="s">
        <v>573</v>
      </c>
      <c r="C180" s="270" t="s">
        <v>574</v>
      </c>
      <c r="D180" s="220" t="s">
        <v>575</v>
      </c>
      <c r="E180" s="31"/>
      <c r="F180" s="198" t="s">
        <v>457</v>
      </c>
      <c r="G180" s="271">
        <v>19.6129</v>
      </c>
      <c r="H180" s="31" t="s">
        <v>190</v>
      </c>
      <c r="I180" s="208">
        <v>500000000</v>
      </c>
      <c r="J180" s="31" t="s">
        <v>91</v>
      </c>
    </row>
    <row r="181" spans="2:10" ht="15" x14ac:dyDescent="0.35">
      <c r="B181" s="270" t="s">
        <v>576</v>
      </c>
      <c r="C181" s="270" t="s">
        <v>577</v>
      </c>
      <c r="D181" s="220" t="s">
        <v>578</v>
      </c>
      <c r="E181" s="31"/>
      <c r="F181" s="198" t="s">
        <v>457</v>
      </c>
      <c r="G181" s="271">
        <v>54490</v>
      </c>
      <c r="H181" s="31" t="s">
        <v>190</v>
      </c>
      <c r="I181" s="208">
        <v>0</v>
      </c>
      <c r="J181" s="31" t="s">
        <v>91</v>
      </c>
    </row>
    <row r="182" spans="2:10" ht="15" x14ac:dyDescent="0.35">
      <c r="B182" s="270" t="s">
        <v>579</v>
      </c>
      <c r="C182" s="270" t="s">
        <v>512</v>
      </c>
      <c r="D182" s="220" t="s">
        <v>580</v>
      </c>
      <c r="E182" s="31"/>
      <c r="F182" s="198" t="s">
        <v>457</v>
      </c>
      <c r="G182" s="271">
        <v>0</v>
      </c>
      <c r="H182" s="31" t="s">
        <v>190</v>
      </c>
      <c r="I182" s="208">
        <v>0</v>
      </c>
      <c r="J182" s="31" t="s">
        <v>91</v>
      </c>
    </row>
    <row r="183" spans="2:10" ht="15" x14ac:dyDescent="0.35">
      <c r="B183" s="270" t="s">
        <v>581</v>
      </c>
      <c r="C183" s="270" t="s">
        <v>582</v>
      </c>
      <c r="D183" s="220" t="s">
        <v>583</v>
      </c>
      <c r="E183" s="31"/>
      <c r="F183" s="198" t="s">
        <v>457</v>
      </c>
      <c r="G183" s="271">
        <v>0</v>
      </c>
      <c r="H183" s="31" t="s">
        <v>190</v>
      </c>
      <c r="I183" s="208">
        <v>0</v>
      </c>
      <c r="J183" s="31" t="s">
        <v>91</v>
      </c>
    </row>
    <row r="184" spans="2:10" ht="15" x14ac:dyDescent="0.35">
      <c r="B184" s="270" t="s">
        <v>584</v>
      </c>
      <c r="C184" s="270" t="s">
        <v>585</v>
      </c>
      <c r="D184" s="220" t="s">
        <v>418</v>
      </c>
      <c r="E184" s="31"/>
      <c r="F184" s="198" t="s">
        <v>457</v>
      </c>
      <c r="G184" s="271">
        <v>535660</v>
      </c>
      <c r="H184" s="31" t="s">
        <v>190</v>
      </c>
      <c r="I184" s="208">
        <v>0</v>
      </c>
      <c r="J184" s="31" t="s">
        <v>91</v>
      </c>
    </row>
    <row r="185" spans="2:10" ht="15" x14ac:dyDescent="0.35">
      <c r="B185" s="270" t="s">
        <v>586</v>
      </c>
      <c r="C185" s="270" t="s">
        <v>587</v>
      </c>
      <c r="D185" s="220" t="s">
        <v>432</v>
      </c>
      <c r="E185" s="31"/>
      <c r="F185" s="198" t="s">
        <v>457</v>
      </c>
      <c r="G185" s="271">
        <v>34304.36</v>
      </c>
      <c r="H185" s="31" t="s">
        <v>190</v>
      </c>
      <c r="I185" s="208">
        <v>0</v>
      </c>
      <c r="J185" s="31" t="s">
        <v>91</v>
      </c>
    </row>
    <row r="186" spans="2:10" ht="15" x14ac:dyDescent="0.35">
      <c r="B186" s="270" t="s">
        <v>588</v>
      </c>
      <c r="C186" s="270" t="s">
        <v>589</v>
      </c>
      <c r="D186" s="220" t="s">
        <v>590</v>
      </c>
      <c r="E186" s="31"/>
      <c r="F186" s="198" t="s">
        <v>457</v>
      </c>
      <c r="G186" s="271">
        <v>0</v>
      </c>
      <c r="H186" s="31" t="s">
        <v>190</v>
      </c>
      <c r="I186" s="208">
        <v>0</v>
      </c>
      <c r="J186" s="31" t="s">
        <v>91</v>
      </c>
    </row>
    <row r="187" spans="2:10" ht="15" x14ac:dyDescent="0.35">
      <c r="B187" s="270" t="s">
        <v>591</v>
      </c>
      <c r="C187" s="270" t="s">
        <v>592</v>
      </c>
      <c r="D187" s="220" t="s">
        <v>593</v>
      </c>
      <c r="E187" s="31"/>
      <c r="F187" s="198" t="s">
        <v>457</v>
      </c>
      <c r="G187" s="271">
        <v>0</v>
      </c>
      <c r="H187" s="31" t="s">
        <v>190</v>
      </c>
      <c r="I187" s="208">
        <v>200000000</v>
      </c>
      <c r="J187" s="31" t="s">
        <v>91</v>
      </c>
    </row>
    <row r="188" spans="2:10" ht="15" x14ac:dyDescent="0.35">
      <c r="B188" s="270" t="s">
        <v>594</v>
      </c>
      <c r="C188" s="270" t="s">
        <v>595</v>
      </c>
      <c r="D188" s="220" t="s">
        <v>596</v>
      </c>
      <c r="E188" s="31"/>
      <c r="F188" s="198" t="s">
        <v>457</v>
      </c>
      <c r="G188" s="271">
        <v>17000</v>
      </c>
      <c r="H188" s="31" t="s">
        <v>190</v>
      </c>
      <c r="I188" s="208">
        <v>0</v>
      </c>
      <c r="J188" s="31" t="s">
        <v>91</v>
      </c>
    </row>
    <row r="189" spans="2:10" ht="15" x14ac:dyDescent="0.35">
      <c r="B189" s="270" t="s">
        <v>597</v>
      </c>
      <c r="C189" s="270" t="s">
        <v>598</v>
      </c>
      <c r="D189" s="220" t="s">
        <v>599</v>
      </c>
      <c r="E189" s="31"/>
      <c r="F189" s="198" t="s">
        <v>457</v>
      </c>
      <c r="G189" s="271" t="s">
        <v>600</v>
      </c>
      <c r="H189" s="31" t="s">
        <v>190</v>
      </c>
      <c r="I189" s="208">
        <v>0</v>
      </c>
      <c r="J189" s="31" t="s">
        <v>91</v>
      </c>
    </row>
    <row r="190" spans="2:10" ht="15" x14ac:dyDescent="0.35">
      <c r="B190" s="270" t="s">
        <v>601</v>
      </c>
      <c r="C190" s="270" t="s">
        <v>602</v>
      </c>
      <c r="D190" s="220" t="s">
        <v>603</v>
      </c>
      <c r="E190" s="31"/>
      <c r="F190" s="198" t="s">
        <v>457</v>
      </c>
      <c r="G190" s="271">
        <v>0</v>
      </c>
      <c r="H190" s="31" t="s">
        <v>190</v>
      </c>
      <c r="I190" s="208">
        <v>0</v>
      </c>
      <c r="J190" s="31" t="s">
        <v>91</v>
      </c>
    </row>
    <row r="191" spans="2:10" ht="24" customHeight="1" x14ac:dyDescent="0.35">
      <c r="B191" s="270" t="s">
        <v>604</v>
      </c>
      <c r="C191" s="270" t="s">
        <v>605</v>
      </c>
      <c r="D191" s="220" t="s">
        <v>606</v>
      </c>
      <c r="E191" s="31"/>
      <c r="F191" s="198" t="s">
        <v>457</v>
      </c>
      <c r="G191" s="271">
        <v>140000</v>
      </c>
      <c r="H191" s="31" t="s">
        <v>190</v>
      </c>
      <c r="I191" s="208">
        <v>0</v>
      </c>
      <c r="J191" s="31" t="s">
        <v>91</v>
      </c>
    </row>
    <row r="192" spans="2:10" ht="24" customHeight="1" x14ac:dyDescent="0.35">
      <c r="B192" s="270" t="s">
        <v>607</v>
      </c>
      <c r="C192" s="270" t="s">
        <v>608</v>
      </c>
      <c r="D192" s="220" t="s">
        <v>609</v>
      </c>
      <c r="E192" s="31"/>
      <c r="F192" s="198" t="s">
        <v>457</v>
      </c>
      <c r="G192" s="271">
        <v>53.1</v>
      </c>
      <c r="H192" s="31" t="s">
        <v>190</v>
      </c>
      <c r="I192" s="208">
        <v>0</v>
      </c>
      <c r="J192" s="31" t="s">
        <v>91</v>
      </c>
    </row>
    <row r="193" spans="2:10" ht="24" customHeight="1" x14ac:dyDescent="0.35">
      <c r="B193" s="270" t="s">
        <v>610</v>
      </c>
      <c r="C193" s="270" t="s">
        <v>611</v>
      </c>
      <c r="D193" s="220" t="s">
        <v>612</v>
      </c>
      <c r="E193" s="31"/>
      <c r="F193" s="198" t="s">
        <v>457</v>
      </c>
      <c r="G193" s="271">
        <v>98300</v>
      </c>
      <c r="H193" s="31" t="s">
        <v>190</v>
      </c>
      <c r="I193" s="208">
        <v>0</v>
      </c>
      <c r="J193" s="31" t="s">
        <v>91</v>
      </c>
    </row>
    <row r="194" spans="2:10" ht="24" customHeight="1" x14ac:dyDescent="0.35">
      <c r="B194" s="270" t="s">
        <v>613</v>
      </c>
      <c r="C194" s="270" t="s">
        <v>614</v>
      </c>
      <c r="D194" s="220" t="s">
        <v>615</v>
      </c>
      <c r="E194" s="31"/>
      <c r="F194" s="198" t="s">
        <v>457</v>
      </c>
      <c r="G194" s="271">
        <v>6.98</v>
      </c>
      <c r="H194" s="31" t="s">
        <v>190</v>
      </c>
      <c r="I194" s="208">
        <v>5.63</v>
      </c>
      <c r="J194" s="31" t="s">
        <v>91</v>
      </c>
    </row>
    <row r="195" spans="2:10" ht="24" customHeight="1" x14ac:dyDescent="0.35">
      <c r="B195" s="270" t="s">
        <v>616</v>
      </c>
      <c r="C195" s="270" t="s">
        <v>617</v>
      </c>
      <c r="D195" s="220" t="s">
        <v>364</v>
      </c>
      <c r="E195" s="31"/>
      <c r="F195" s="198" t="s">
        <v>457</v>
      </c>
      <c r="G195" s="271">
        <v>0</v>
      </c>
      <c r="H195" s="31" t="s">
        <v>190</v>
      </c>
      <c r="I195" s="208">
        <v>0</v>
      </c>
      <c r="J195" s="31" t="s">
        <v>91</v>
      </c>
    </row>
    <row r="196" spans="2:10" ht="24" customHeight="1" x14ac:dyDescent="0.35">
      <c r="B196" s="270" t="s">
        <v>618</v>
      </c>
      <c r="C196" s="270" t="s">
        <v>619</v>
      </c>
      <c r="D196" s="220" t="s">
        <v>620</v>
      </c>
      <c r="E196" s="31"/>
      <c r="F196" s="198" t="s">
        <v>457</v>
      </c>
      <c r="G196" s="271">
        <v>3511204</v>
      </c>
      <c r="H196" s="31" t="s">
        <v>190</v>
      </c>
      <c r="I196" s="208">
        <v>421995014584</v>
      </c>
      <c r="J196" s="31" t="s">
        <v>91</v>
      </c>
    </row>
    <row r="197" spans="2:10" ht="24" customHeight="1" x14ac:dyDescent="0.35">
      <c r="B197" s="270" t="s">
        <v>621</v>
      </c>
      <c r="C197" s="270">
        <v>182</v>
      </c>
      <c r="D197" s="220" t="s">
        <v>622</v>
      </c>
      <c r="E197" s="31"/>
      <c r="F197" s="198" t="s">
        <v>457</v>
      </c>
      <c r="G197" s="271">
        <v>0</v>
      </c>
      <c r="H197" s="31" t="s">
        <v>190</v>
      </c>
      <c r="I197" s="208">
        <v>0</v>
      </c>
      <c r="J197" s="31" t="s">
        <v>91</v>
      </c>
    </row>
    <row r="198" spans="2:10" ht="24" customHeight="1" x14ac:dyDescent="0.35">
      <c r="B198" s="270" t="s">
        <v>623</v>
      </c>
      <c r="C198" s="270" t="s">
        <v>624</v>
      </c>
      <c r="D198" s="220" t="s">
        <v>625</v>
      </c>
      <c r="E198" s="31"/>
      <c r="F198" s="198" t="s">
        <v>457</v>
      </c>
      <c r="G198" s="271">
        <v>1680</v>
      </c>
      <c r="H198" s="31" t="s">
        <v>190</v>
      </c>
      <c r="I198" s="208">
        <v>0</v>
      </c>
      <c r="J198" s="31" t="s">
        <v>91</v>
      </c>
    </row>
    <row r="199" spans="2:10" ht="24" customHeight="1" x14ac:dyDescent="0.35">
      <c r="B199" s="270" t="s">
        <v>626</v>
      </c>
      <c r="C199" s="270" t="s">
        <v>627</v>
      </c>
      <c r="D199" s="220" t="s">
        <v>628</v>
      </c>
      <c r="E199" s="31"/>
      <c r="F199" s="198" t="s">
        <v>457</v>
      </c>
      <c r="G199" s="271">
        <v>28726</v>
      </c>
      <c r="H199" s="31" t="s">
        <v>190</v>
      </c>
      <c r="I199" s="208">
        <v>0</v>
      </c>
      <c r="J199" s="31" t="s">
        <v>91</v>
      </c>
    </row>
    <row r="200" spans="2:10" ht="24" customHeight="1" x14ac:dyDescent="0.35">
      <c r="B200" s="270" t="s">
        <v>629</v>
      </c>
      <c r="C200" s="270" t="s">
        <v>630</v>
      </c>
      <c r="D200" s="220" t="s">
        <v>631</v>
      </c>
      <c r="E200" s="31"/>
      <c r="F200" s="198" t="s">
        <v>457</v>
      </c>
      <c r="G200" s="271">
        <v>4.7559999999999998E-2</v>
      </c>
      <c r="H200" s="31" t="s">
        <v>190</v>
      </c>
      <c r="I200" s="208">
        <v>0</v>
      </c>
      <c r="J200" s="31" t="s">
        <v>91</v>
      </c>
    </row>
    <row r="201" spans="2:10" ht="24" customHeight="1" x14ac:dyDescent="0.35">
      <c r="B201" s="270" t="s">
        <v>632</v>
      </c>
      <c r="C201" s="270" t="s">
        <v>633</v>
      </c>
      <c r="D201" s="220" t="s">
        <v>634</v>
      </c>
      <c r="E201" s="31"/>
      <c r="F201" s="198" t="s">
        <v>457</v>
      </c>
      <c r="G201" s="271">
        <v>3500000</v>
      </c>
      <c r="H201" s="31" t="s">
        <v>190</v>
      </c>
      <c r="I201" s="208">
        <v>0</v>
      </c>
      <c r="J201" s="31" t="s">
        <v>91</v>
      </c>
    </row>
    <row r="202" spans="2:10" ht="24" customHeight="1" x14ac:dyDescent="0.35">
      <c r="B202" s="270" t="s">
        <v>341</v>
      </c>
      <c r="C202" s="270" t="s">
        <v>635</v>
      </c>
      <c r="D202" s="220" t="s">
        <v>636</v>
      </c>
      <c r="E202" s="31"/>
      <c r="F202" s="198" t="s">
        <v>457</v>
      </c>
      <c r="G202" s="271">
        <v>624622</v>
      </c>
      <c r="H202" s="31" t="s">
        <v>190</v>
      </c>
      <c r="I202" s="208">
        <v>153000000</v>
      </c>
      <c r="J202" s="31" t="s">
        <v>91</v>
      </c>
    </row>
    <row r="203" spans="2:10" ht="24" customHeight="1" x14ac:dyDescent="0.35">
      <c r="B203" s="270" t="s">
        <v>637</v>
      </c>
      <c r="C203" s="270" t="s">
        <v>638</v>
      </c>
      <c r="D203" s="220" t="s">
        <v>639</v>
      </c>
      <c r="E203" s="31"/>
      <c r="F203" s="198" t="s">
        <v>457</v>
      </c>
      <c r="G203" s="271">
        <v>0</v>
      </c>
      <c r="H203" s="31" t="s">
        <v>190</v>
      </c>
      <c r="I203" s="208">
        <v>0</v>
      </c>
      <c r="J203" s="31" t="s">
        <v>91</v>
      </c>
    </row>
    <row r="204" spans="2:10" ht="24" customHeight="1" x14ac:dyDescent="0.35">
      <c r="B204" s="270" t="s">
        <v>640</v>
      </c>
      <c r="C204" s="270" t="s">
        <v>641</v>
      </c>
      <c r="D204" s="220" t="s">
        <v>642</v>
      </c>
      <c r="E204" s="31"/>
      <c r="F204" s="198" t="s">
        <v>457</v>
      </c>
      <c r="G204" s="271">
        <v>54.2</v>
      </c>
      <c r="H204" s="31" t="s">
        <v>190</v>
      </c>
      <c r="I204" s="208">
        <v>3048938492</v>
      </c>
      <c r="J204" s="31" t="s">
        <v>91</v>
      </c>
    </row>
    <row r="205" spans="2:10" ht="24" customHeight="1" x14ac:dyDescent="0.35">
      <c r="B205" s="270" t="s">
        <v>643</v>
      </c>
      <c r="C205" s="270" t="s">
        <v>644</v>
      </c>
      <c r="D205" s="220" t="s">
        <v>645</v>
      </c>
      <c r="E205" s="31"/>
      <c r="F205" s="198" t="s">
        <v>457</v>
      </c>
      <c r="G205" s="271">
        <v>0</v>
      </c>
      <c r="H205" s="31" t="s">
        <v>190</v>
      </c>
      <c r="I205" s="208">
        <v>0</v>
      </c>
      <c r="J205" s="31" t="s">
        <v>91</v>
      </c>
    </row>
    <row r="206" spans="2:10" ht="24" customHeight="1" x14ac:dyDescent="0.35">
      <c r="B206" s="270" t="s">
        <v>479</v>
      </c>
      <c r="C206" s="270" t="s">
        <v>646</v>
      </c>
      <c r="D206" s="220" t="s">
        <v>647</v>
      </c>
      <c r="E206" s="31"/>
      <c r="F206" s="198" t="s">
        <v>457</v>
      </c>
      <c r="G206" s="271">
        <v>0</v>
      </c>
      <c r="H206" s="31" t="s">
        <v>190</v>
      </c>
      <c r="I206" s="208">
        <v>0</v>
      </c>
      <c r="J206" s="31" t="s">
        <v>91</v>
      </c>
    </row>
    <row r="207" spans="2:10" ht="24" customHeight="1" x14ac:dyDescent="0.35">
      <c r="B207" s="270" t="s">
        <v>648</v>
      </c>
      <c r="C207" s="270" t="s">
        <v>649</v>
      </c>
      <c r="D207" s="220" t="s">
        <v>650</v>
      </c>
      <c r="E207" s="31"/>
      <c r="F207" s="198" t="s">
        <v>457</v>
      </c>
      <c r="G207" s="271">
        <v>0</v>
      </c>
      <c r="H207" s="31" t="s">
        <v>190</v>
      </c>
      <c r="I207" s="208">
        <v>0</v>
      </c>
      <c r="J207" s="31" t="s">
        <v>91</v>
      </c>
    </row>
    <row r="208" spans="2:10" ht="24" customHeight="1" x14ac:dyDescent="0.35">
      <c r="B208" s="270" t="s">
        <v>651</v>
      </c>
      <c r="C208" s="270" t="s">
        <v>652</v>
      </c>
      <c r="D208" s="220" t="s">
        <v>351</v>
      </c>
      <c r="E208" s="31"/>
      <c r="F208" s="198" t="s">
        <v>457</v>
      </c>
      <c r="G208" s="271">
        <v>697666</v>
      </c>
      <c r="H208" s="31" t="s">
        <v>190</v>
      </c>
      <c r="I208" s="208">
        <v>455367649.26999998</v>
      </c>
      <c r="J208" s="31" t="s">
        <v>91</v>
      </c>
    </row>
    <row r="209" spans="2:10" s="282" customFormat="1" ht="24" customHeight="1" x14ac:dyDescent="0.35">
      <c r="B209" s="276">
        <v>0</v>
      </c>
      <c r="C209" s="276">
        <v>0</v>
      </c>
      <c r="D209" s="277" t="s">
        <v>653</v>
      </c>
      <c r="E209" s="278"/>
      <c r="F209" s="279" t="s">
        <v>457</v>
      </c>
      <c r="G209" s="280">
        <v>0</v>
      </c>
      <c r="H209" s="278" t="s">
        <v>190</v>
      </c>
      <c r="I209" s="281">
        <v>0</v>
      </c>
      <c r="J209" s="278" t="s">
        <v>91</v>
      </c>
    </row>
    <row r="210" spans="2:10" ht="24" customHeight="1" x14ac:dyDescent="0.35">
      <c r="B210" s="270" t="s">
        <v>654</v>
      </c>
      <c r="C210" s="270" t="s">
        <v>655</v>
      </c>
      <c r="D210" s="220" t="s">
        <v>374</v>
      </c>
      <c r="E210" s="31"/>
      <c r="F210" s="198" t="s">
        <v>457</v>
      </c>
      <c r="G210" s="271">
        <v>0</v>
      </c>
      <c r="H210" s="31" t="s">
        <v>190</v>
      </c>
      <c r="I210" s="208">
        <v>0</v>
      </c>
      <c r="J210" s="31" t="s">
        <v>91</v>
      </c>
    </row>
    <row r="211" spans="2:10" ht="24" customHeight="1" x14ac:dyDescent="0.35">
      <c r="B211" s="270" t="s">
        <v>656</v>
      </c>
      <c r="C211" s="270" t="s">
        <v>657</v>
      </c>
      <c r="D211" s="220" t="s">
        <v>658</v>
      </c>
      <c r="E211" s="31"/>
      <c r="F211" s="198" t="s">
        <v>457</v>
      </c>
      <c r="G211" s="271" t="s">
        <v>659</v>
      </c>
      <c r="H211" s="31" t="s">
        <v>190</v>
      </c>
      <c r="I211" s="208">
        <v>186000000</v>
      </c>
      <c r="J211" s="31" t="s">
        <v>91</v>
      </c>
    </row>
    <row r="212" spans="2:10" ht="24" customHeight="1" x14ac:dyDescent="0.35">
      <c r="B212" s="270" t="s">
        <v>660</v>
      </c>
      <c r="C212" s="270" t="s">
        <v>661</v>
      </c>
      <c r="D212" s="220" t="s">
        <v>662</v>
      </c>
      <c r="E212" s="31"/>
      <c r="F212" s="198" t="s">
        <v>457</v>
      </c>
      <c r="G212" s="271">
        <v>1193</v>
      </c>
      <c r="H212" s="31" t="s">
        <v>190</v>
      </c>
      <c r="I212" s="208">
        <v>0</v>
      </c>
      <c r="J212" s="31" t="s">
        <v>91</v>
      </c>
    </row>
    <row r="213" spans="2:10" ht="24" customHeight="1" x14ac:dyDescent="0.35">
      <c r="B213" s="270" t="s">
        <v>663</v>
      </c>
      <c r="C213" s="270" t="s">
        <v>664</v>
      </c>
      <c r="D213" s="220" t="s">
        <v>665</v>
      </c>
      <c r="E213" s="31"/>
      <c r="F213" s="198" t="s">
        <v>457</v>
      </c>
      <c r="G213" s="271">
        <v>1</v>
      </c>
      <c r="H213" s="31" t="s">
        <v>190</v>
      </c>
      <c r="I213" s="208">
        <v>0</v>
      </c>
      <c r="J213" s="31" t="s">
        <v>91</v>
      </c>
    </row>
    <row r="214" spans="2:10" ht="24" customHeight="1" x14ac:dyDescent="0.35">
      <c r="B214" s="270" t="s">
        <v>666</v>
      </c>
      <c r="C214" s="270" t="s">
        <v>667</v>
      </c>
      <c r="D214" s="220" t="s">
        <v>668</v>
      </c>
      <c r="E214" s="31"/>
      <c r="F214" s="198" t="s">
        <v>457</v>
      </c>
      <c r="G214" s="271">
        <v>10210</v>
      </c>
      <c r="H214" s="31" t="s">
        <v>190</v>
      </c>
      <c r="I214" s="208">
        <v>0</v>
      </c>
      <c r="J214" s="31" t="s">
        <v>91</v>
      </c>
    </row>
    <row r="215" spans="2:10" ht="24" customHeight="1" x14ac:dyDescent="0.35">
      <c r="B215" s="270" t="s">
        <v>669</v>
      </c>
      <c r="C215" s="270" t="s">
        <v>670</v>
      </c>
      <c r="D215" s="220" t="s">
        <v>382</v>
      </c>
      <c r="E215" s="31"/>
      <c r="F215" s="198" t="s">
        <v>457</v>
      </c>
      <c r="G215" s="271">
        <v>0</v>
      </c>
      <c r="H215" s="31" t="s">
        <v>190</v>
      </c>
      <c r="I215" s="208">
        <v>0</v>
      </c>
      <c r="J215" s="31" t="s">
        <v>91</v>
      </c>
    </row>
    <row r="216" spans="2:10" ht="24" customHeight="1" x14ac:dyDescent="0.35">
      <c r="B216" s="270" t="s">
        <v>671</v>
      </c>
      <c r="C216" s="270" t="s">
        <v>672</v>
      </c>
      <c r="D216" s="220" t="s">
        <v>673</v>
      </c>
      <c r="E216" s="31"/>
      <c r="F216" s="198" t="s">
        <v>457</v>
      </c>
      <c r="G216" s="271">
        <v>14400</v>
      </c>
      <c r="H216" s="31" t="s">
        <v>190</v>
      </c>
      <c r="I216" s="208">
        <v>0</v>
      </c>
      <c r="J216" s="31" t="s">
        <v>91</v>
      </c>
    </row>
    <row r="217" spans="2:10" ht="24" customHeight="1" x14ac:dyDescent="0.35">
      <c r="B217" s="270" t="s">
        <v>674</v>
      </c>
      <c r="C217" s="270" t="s">
        <v>675</v>
      </c>
      <c r="D217" s="220" t="s">
        <v>376</v>
      </c>
      <c r="E217" s="31"/>
      <c r="F217" s="198" t="s">
        <v>457</v>
      </c>
      <c r="G217" s="271">
        <v>0.16338749999999999</v>
      </c>
      <c r="H217" s="31" t="s">
        <v>190</v>
      </c>
      <c r="I217" s="208">
        <v>50428870</v>
      </c>
      <c r="J217" s="31" t="s">
        <v>91</v>
      </c>
    </row>
    <row r="218" spans="2:10" ht="24" customHeight="1" x14ac:dyDescent="0.35">
      <c r="B218" s="270" t="s">
        <v>676</v>
      </c>
      <c r="C218" s="270" t="s">
        <v>675</v>
      </c>
      <c r="D218" s="220" t="s">
        <v>677</v>
      </c>
      <c r="E218" s="31"/>
      <c r="F218" s="198" t="s">
        <v>457</v>
      </c>
      <c r="G218" s="271">
        <v>0</v>
      </c>
      <c r="H218" s="31" t="s">
        <v>190</v>
      </c>
      <c r="I218" s="208">
        <v>0</v>
      </c>
      <c r="J218" s="31" t="s">
        <v>91</v>
      </c>
    </row>
    <row r="219" spans="2:10" ht="24" customHeight="1" x14ac:dyDescent="0.35">
      <c r="B219" s="270" t="s">
        <v>678</v>
      </c>
      <c r="C219" s="270" t="s">
        <v>679</v>
      </c>
      <c r="D219" s="220" t="s">
        <v>385</v>
      </c>
      <c r="E219" s="31"/>
      <c r="F219" s="198" t="s">
        <v>457</v>
      </c>
      <c r="G219" s="271">
        <v>148823.79999999999</v>
      </c>
      <c r="H219" s="31" t="s">
        <v>190</v>
      </c>
      <c r="I219" s="208">
        <v>0</v>
      </c>
      <c r="J219" s="31" t="s">
        <v>91</v>
      </c>
    </row>
    <row r="220" spans="2:10" ht="24" customHeight="1" x14ac:dyDescent="0.35">
      <c r="B220" s="270" t="s">
        <v>680</v>
      </c>
      <c r="C220" s="270" t="s">
        <v>681</v>
      </c>
      <c r="D220" s="220" t="s">
        <v>682</v>
      </c>
      <c r="E220" s="31"/>
      <c r="F220" s="198" t="s">
        <v>457</v>
      </c>
      <c r="G220" s="271">
        <v>1.39</v>
      </c>
      <c r="H220" s="31" t="s">
        <v>190</v>
      </c>
      <c r="I220" s="208">
        <v>0</v>
      </c>
      <c r="J220" s="31" t="s">
        <v>91</v>
      </c>
    </row>
    <row r="221" spans="2:10" ht="24" customHeight="1" x14ac:dyDescent="0.35">
      <c r="B221" s="270" t="s">
        <v>683</v>
      </c>
      <c r="C221" s="270" t="s">
        <v>684</v>
      </c>
      <c r="D221" s="220" t="s">
        <v>685</v>
      </c>
      <c r="E221" s="31"/>
      <c r="F221" s="198" t="s">
        <v>457</v>
      </c>
      <c r="G221" s="271">
        <v>0</v>
      </c>
      <c r="H221" s="31" t="s">
        <v>190</v>
      </c>
      <c r="I221" s="208">
        <v>0</v>
      </c>
      <c r="J221" s="31" t="s">
        <v>91</v>
      </c>
    </row>
    <row r="222" spans="2:10" ht="24" customHeight="1" x14ac:dyDescent="0.35">
      <c r="B222" s="270" t="s">
        <v>686</v>
      </c>
      <c r="C222" s="270" t="s">
        <v>687</v>
      </c>
      <c r="D222" s="220" t="s">
        <v>688</v>
      </c>
      <c r="E222" s="31"/>
      <c r="F222" s="198" t="s">
        <v>457</v>
      </c>
      <c r="G222" s="271">
        <v>0</v>
      </c>
      <c r="H222" s="31" t="s">
        <v>190</v>
      </c>
      <c r="I222" s="208">
        <v>12800000000</v>
      </c>
      <c r="J222" s="31" t="s">
        <v>91</v>
      </c>
    </row>
    <row r="223" spans="2:10" ht="24" customHeight="1" x14ac:dyDescent="0.35">
      <c r="B223" s="270" t="s">
        <v>689</v>
      </c>
      <c r="C223" s="270" t="s">
        <v>690</v>
      </c>
      <c r="D223" s="220" t="s">
        <v>691</v>
      </c>
      <c r="E223" s="31"/>
      <c r="F223" s="198" t="s">
        <v>457</v>
      </c>
      <c r="G223" s="271">
        <v>7.9500000000000005E-3</v>
      </c>
      <c r="H223" s="31" t="s">
        <v>190</v>
      </c>
      <c r="I223" s="208">
        <v>0</v>
      </c>
      <c r="J223" s="31" t="s">
        <v>91</v>
      </c>
    </row>
    <row r="224" spans="2:10" ht="24" customHeight="1" x14ac:dyDescent="0.35">
      <c r="B224" s="270" t="s">
        <v>692</v>
      </c>
      <c r="C224" s="270" t="s">
        <v>693</v>
      </c>
      <c r="D224" s="220" t="s">
        <v>694</v>
      </c>
      <c r="E224" s="31"/>
      <c r="F224" s="198" t="s">
        <v>457</v>
      </c>
      <c r="G224" s="271">
        <v>0</v>
      </c>
      <c r="H224" s="31" t="s">
        <v>190</v>
      </c>
      <c r="I224" s="208">
        <v>0</v>
      </c>
      <c r="J224" s="31" t="s">
        <v>91</v>
      </c>
    </row>
    <row r="225" spans="2:10" ht="24" customHeight="1" x14ac:dyDescent="0.35">
      <c r="B225" s="270">
        <v>0</v>
      </c>
      <c r="C225" s="270">
        <v>0</v>
      </c>
      <c r="D225" s="220" t="s">
        <v>695</v>
      </c>
      <c r="E225" s="31"/>
      <c r="F225" s="198" t="s">
        <v>457</v>
      </c>
      <c r="G225" s="271">
        <v>0</v>
      </c>
      <c r="H225" s="31" t="s">
        <v>190</v>
      </c>
      <c r="I225" s="208">
        <v>0</v>
      </c>
      <c r="J225" s="31" t="s">
        <v>91</v>
      </c>
    </row>
    <row r="226" spans="2:10" ht="24" customHeight="1" x14ac:dyDescent="0.35">
      <c r="B226" s="270" t="s">
        <v>696</v>
      </c>
      <c r="C226" s="270" t="s">
        <v>697</v>
      </c>
      <c r="D226" s="220" t="s">
        <v>698</v>
      </c>
      <c r="E226" s="31"/>
      <c r="F226" s="198" t="s">
        <v>457</v>
      </c>
      <c r="G226" s="271">
        <v>20577.830000000002</v>
      </c>
      <c r="H226" s="31" t="s">
        <v>190</v>
      </c>
      <c r="I226" s="208">
        <v>0</v>
      </c>
      <c r="J226" s="31" t="s">
        <v>91</v>
      </c>
    </row>
    <row r="227" spans="2:10" ht="24" customHeight="1" x14ac:dyDescent="0.35">
      <c r="B227" s="270" t="s">
        <v>699</v>
      </c>
      <c r="C227" s="270" t="s">
        <v>700</v>
      </c>
      <c r="D227" s="220" t="s">
        <v>701</v>
      </c>
      <c r="E227" s="31"/>
      <c r="F227" s="198" t="s">
        <v>457</v>
      </c>
      <c r="G227" s="271">
        <v>142516.70000000001</v>
      </c>
      <c r="H227" s="31" t="s">
        <v>190</v>
      </c>
      <c r="I227" s="208">
        <v>0</v>
      </c>
      <c r="J227" s="31" t="s">
        <v>91</v>
      </c>
    </row>
    <row r="228" spans="2:10" ht="24" customHeight="1" x14ac:dyDescent="0.35">
      <c r="B228" s="270" t="s">
        <v>702</v>
      </c>
      <c r="C228" s="270" t="s">
        <v>703</v>
      </c>
      <c r="D228" s="220" t="s">
        <v>704</v>
      </c>
      <c r="E228" s="31"/>
      <c r="F228" s="198" t="s">
        <v>457</v>
      </c>
      <c r="G228" s="271">
        <v>0</v>
      </c>
      <c r="H228" s="31" t="s">
        <v>190</v>
      </c>
      <c r="I228" s="208">
        <v>0</v>
      </c>
      <c r="J228" s="31" t="s">
        <v>91</v>
      </c>
    </row>
    <row r="229" spans="2:10" ht="24" customHeight="1" x14ac:dyDescent="0.35">
      <c r="B229" s="270" t="s">
        <v>702</v>
      </c>
      <c r="C229" s="270" t="s">
        <v>703</v>
      </c>
      <c r="D229" s="220" t="s">
        <v>705</v>
      </c>
      <c r="E229" s="31"/>
      <c r="F229" s="198" t="s">
        <v>457</v>
      </c>
      <c r="G229" s="271">
        <v>0</v>
      </c>
      <c r="H229" s="31" t="s">
        <v>190</v>
      </c>
      <c r="I229" s="208">
        <v>0</v>
      </c>
      <c r="J229" s="31" t="s">
        <v>91</v>
      </c>
    </row>
    <row r="230" spans="2:10" ht="24" customHeight="1" x14ac:dyDescent="0.35">
      <c r="B230" s="270" t="s">
        <v>706</v>
      </c>
      <c r="C230" s="270">
        <v>9</v>
      </c>
      <c r="D230" s="220" t="s">
        <v>707</v>
      </c>
      <c r="E230" s="31"/>
      <c r="F230" s="198" t="s">
        <v>457</v>
      </c>
      <c r="G230" s="271">
        <v>757800</v>
      </c>
      <c r="H230" s="31" t="s">
        <v>190</v>
      </c>
      <c r="I230" s="208">
        <v>20143490000</v>
      </c>
      <c r="J230" s="31" t="s">
        <v>91</v>
      </c>
    </row>
    <row r="231" spans="2:10" ht="24" customHeight="1" x14ac:dyDescent="0.35">
      <c r="B231" s="270" t="s">
        <v>708</v>
      </c>
      <c r="C231" s="270" t="s">
        <v>709</v>
      </c>
      <c r="D231" s="220" t="s">
        <v>710</v>
      </c>
      <c r="E231" s="31"/>
      <c r="F231" s="198" t="s">
        <v>457</v>
      </c>
      <c r="G231" s="271">
        <v>6190</v>
      </c>
      <c r="H231" s="31" t="s">
        <v>190</v>
      </c>
      <c r="I231" s="208">
        <v>0</v>
      </c>
      <c r="J231" s="31" t="s">
        <v>91</v>
      </c>
    </row>
    <row r="232" spans="2:10" ht="24" customHeight="1" x14ac:dyDescent="0.35">
      <c r="B232" s="270" t="s">
        <v>711</v>
      </c>
      <c r="C232" s="270" t="s">
        <v>712</v>
      </c>
      <c r="D232" s="220" t="s">
        <v>373</v>
      </c>
      <c r="E232" s="31"/>
      <c r="F232" s="198" t="s">
        <v>457</v>
      </c>
      <c r="G232" s="271">
        <v>57976.7</v>
      </c>
      <c r="H232" s="31" t="s">
        <v>190</v>
      </c>
      <c r="I232" s="208">
        <v>231587511.68000001</v>
      </c>
      <c r="J232" s="31" t="s">
        <v>91</v>
      </c>
    </row>
    <row r="233" spans="2:10" ht="24" customHeight="1" x14ac:dyDescent="0.35">
      <c r="B233" s="270" t="s">
        <v>713</v>
      </c>
      <c r="C233" s="270" t="s">
        <v>714</v>
      </c>
      <c r="D233" s="220" t="s">
        <v>715</v>
      </c>
      <c r="E233" s="31"/>
      <c r="F233" s="198" t="s">
        <v>457</v>
      </c>
      <c r="G233" s="271">
        <v>6700</v>
      </c>
      <c r="H233" s="31" t="s">
        <v>190</v>
      </c>
      <c r="I233" s="208">
        <v>0</v>
      </c>
      <c r="J233" s="31" t="s">
        <v>91</v>
      </c>
    </row>
    <row r="234" spans="2:10" ht="24" customHeight="1" x14ac:dyDescent="0.35">
      <c r="B234" s="270" t="s">
        <v>716</v>
      </c>
      <c r="C234" s="270" t="s">
        <v>717</v>
      </c>
      <c r="D234" s="220" t="s">
        <v>718</v>
      </c>
      <c r="E234" s="31"/>
      <c r="F234" s="198" t="s">
        <v>457</v>
      </c>
      <c r="G234" s="271">
        <v>1.6</v>
      </c>
      <c r="H234" s="31" t="s">
        <v>190</v>
      </c>
      <c r="I234" s="208">
        <v>0</v>
      </c>
      <c r="J234" s="31" t="s">
        <v>91</v>
      </c>
    </row>
    <row r="235" spans="2:10" ht="24" customHeight="1" x14ac:dyDescent="0.35">
      <c r="B235" s="270" t="s">
        <v>719</v>
      </c>
      <c r="C235" s="270" t="s">
        <v>720</v>
      </c>
      <c r="D235" s="220" t="s">
        <v>721</v>
      </c>
      <c r="E235" s="31"/>
      <c r="F235" s="198" t="s">
        <v>457</v>
      </c>
      <c r="G235" s="271">
        <v>5545.45</v>
      </c>
      <c r="H235" s="31" t="s">
        <v>190</v>
      </c>
      <c r="I235" s="208">
        <v>2629642982.48</v>
      </c>
      <c r="J235" s="31" t="s">
        <v>91</v>
      </c>
    </row>
    <row r="236" spans="2:10" ht="24" customHeight="1" x14ac:dyDescent="0.35">
      <c r="B236" s="270" t="s">
        <v>722</v>
      </c>
      <c r="C236" s="270" t="s">
        <v>723</v>
      </c>
      <c r="D236" s="220" t="s">
        <v>724</v>
      </c>
      <c r="E236" s="31"/>
      <c r="F236" s="198" t="s">
        <v>457</v>
      </c>
      <c r="G236" s="271">
        <v>108000</v>
      </c>
      <c r="H236" s="31" t="s">
        <v>190</v>
      </c>
      <c r="I236" s="208">
        <v>0</v>
      </c>
      <c r="J236" s="31" t="s">
        <v>91</v>
      </c>
    </row>
    <row r="237" spans="2:10" ht="24" customHeight="1" x14ac:dyDescent="0.35">
      <c r="B237" s="270" t="s">
        <v>368</v>
      </c>
      <c r="C237" s="270" t="s">
        <v>725</v>
      </c>
      <c r="D237" s="220" t="s">
        <v>368</v>
      </c>
      <c r="E237" s="31"/>
      <c r="F237" s="198" t="s">
        <v>457</v>
      </c>
      <c r="G237" s="271">
        <v>28.253</v>
      </c>
      <c r="H237" s="31" t="s">
        <v>190</v>
      </c>
      <c r="I237" s="208">
        <v>172200000</v>
      </c>
      <c r="J237" s="31" t="s">
        <v>91</v>
      </c>
    </row>
    <row r="238" spans="2:10" ht="24" customHeight="1" x14ac:dyDescent="0.35">
      <c r="B238" s="270" t="s">
        <v>726</v>
      </c>
      <c r="C238" s="270" t="s">
        <v>727</v>
      </c>
      <c r="D238" s="220" t="s">
        <v>728</v>
      </c>
      <c r="E238" s="31"/>
      <c r="F238" s="198" t="s">
        <v>457</v>
      </c>
      <c r="G238" s="271">
        <v>29978.5</v>
      </c>
      <c r="H238" s="31" t="s">
        <v>190</v>
      </c>
      <c r="I238" s="208">
        <v>391353363.17000002</v>
      </c>
      <c r="J238" s="31" t="s">
        <v>91</v>
      </c>
    </row>
    <row r="239" spans="2:10" ht="24" customHeight="1" x14ac:dyDescent="0.35">
      <c r="B239" s="270" t="s">
        <v>729</v>
      </c>
      <c r="C239" s="270" t="s">
        <v>730</v>
      </c>
      <c r="D239" s="220" t="s">
        <v>731</v>
      </c>
      <c r="E239" s="31"/>
      <c r="F239" s="198" t="s">
        <v>457</v>
      </c>
      <c r="G239" s="271">
        <v>52.1</v>
      </c>
      <c r="H239" s="31" t="s">
        <v>190</v>
      </c>
      <c r="I239" s="208">
        <v>0</v>
      </c>
      <c r="J239" s="31" t="s">
        <v>91</v>
      </c>
    </row>
    <row r="240" spans="2:10" ht="24" customHeight="1" x14ac:dyDescent="0.35">
      <c r="B240" s="270" t="s">
        <v>732</v>
      </c>
      <c r="C240" s="270" t="s">
        <v>733</v>
      </c>
      <c r="D240" s="220" t="s">
        <v>734</v>
      </c>
      <c r="E240" s="31"/>
      <c r="F240" s="198" t="s">
        <v>457</v>
      </c>
      <c r="G240" s="271">
        <v>1.3799999999999999E-3</v>
      </c>
      <c r="H240" s="31" t="s">
        <v>190</v>
      </c>
      <c r="I240" s="208">
        <v>0</v>
      </c>
      <c r="J240" s="31" t="s">
        <v>91</v>
      </c>
    </row>
    <row r="241" spans="2:10" ht="24" customHeight="1" x14ac:dyDescent="0.35">
      <c r="B241" s="270" t="s">
        <v>735</v>
      </c>
      <c r="C241" s="270" t="s">
        <v>736</v>
      </c>
      <c r="D241" s="220" t="s">
        <v>342</v>
      </c>
      <c r="E241" s="31"/>
      <c r="F241" s="198" t="s">
        <v>457</v>
      </c>
      <c r="G241" s="271">
        <v>3822891</v>
      </c>
      <c r="H241" s="31" t="s">
        <v>190</v>
      </c>
      <c r="I241" s="208">
        <v>13568</v>
      </c>
      <c r="J241" s="31" t="s">
        <v>91</v>
      </c>
    </row>
    <row r="242" spans="2:10" ht="24" customHeight="1" x14ac:dyDescent="0.35">
      <c r="B242" s="270" t="s">
        <v>737</v>
      </c>
      <c r="C242" s="270" t="s">
        <v>738</v>
      </c>
      <c r="D242" s="220" t="s">
        <v>739</v>
      </c>
      <c r="E242" s="31"/>
      <c r="F242" s="198" t="s">
        <v>457</v>
      </c>
      <c r="G242" s="271">
        <v>0</v>
      </c>
      <c r="H242" s="31" t="s">
        <v>190</v>
      </c>
      <c r="I242" s="208">
        <v>0</v>
      </c>
      <c r="J242" s="31" t="s">
        <v>91</v>
      </c>
    </row>
    <row r="243" spans="2:10" ht="24" customHeight="1" x14ac:dyDescent="0.35">
      <c r="B243" s="270" t="s">
        <v>740</v>
      </c>
      <c r="C243" s="270" t="s">
        <v>741</v>
      </c>
      <c r="D243" s="220" t="s">
        <v>742</v>
      </c>
      <c r="E243" s="31"/>
      <c r="F243" s="198" t="s">
        <v>457</v>
      </c>
      <c r="G243" s="271">
        <v>910</v>
      </c>
      <c r="H243" s="31" t="s">
        <v>190</v>
      </c>
      <c r="I243" s="208">
        <v>0</v>
      </c>
      <c r="J243" s="31" t="s">
        <v>91</v>
      </c>
    </row>
    <row r="244" spans="2:10" ht="24" customHeight="1" x14ac:dyDescent="0.35">
      <c r="B244" s="270" t="s">
        <v>743</v>
      </c>
      <c r="C244" s="270" t="s">
        <v>744</v>
      </c>
      <c r="D244" s="220" t="s">
        <v>745</v>
      </c>
      <c r="E244" s="31"/>
      <c r="F244" s="198" t="s">
        <v>457</v>
      </c>
      <c r="G244" s="271">
        <v>4700</v>
      </c>
      <c r="H244" s="31" t="s">
        <v>190</v>
      </c>
      <c r="I244" s="208">
        <v>20251680319</v>
      </c>
      <c r="J244" s="31" t="s">
        <v>91</v>
      </c>
    </row>
    <row r="245" spans="2:10" ht="24" customHeight="1" x14ac:dyDescent="0.35">
      <c r="B245" s="270" t="s">
        <v>746</v>
      </c>
      <c r="C245" s="270" t="s">
        <v>747</v>
      </c>
      <c r="D245" s="220" t="s">
        <v>748</v>
      </c>
      <c r="E245" s="31"/>
      <c r="F245" s="198" t="s">
        <v>457</v>
      </c>
      <c r="G245" s="271">
        <v>0</v>
      </c>
      <c r="H245" s="31" t="s">
        <v>190</v>
      </c>
      <c r="I245" s="208">
        <v>0</v>
      </c>
      <c r="J245" s="31" t="s">
        <v>91</v>
      </c>
    </row>
    <row r="246" spans="2:10" ht="24" customHeight="1" x14ac:dyDescent="0.35">
      <c r="B246" s="270" t="s">
        <v>749</v>
      </c>
      <c r="C246" s="270">
        <v>0</v>
      </c>
      <c r="D246" s="220" t="s">
        <v>750</v>
      </c>
      <c r="E246" s="31"/>
      <c r="F246" s="198" t="s">
        <v>457</v>
      </c>
      <c r="G246" s="271">
        <v>0</v>
      </c>
      <c r="H246" s="31" t="s">
        <v>190</v>
      </c>
      <c r="I246" s="208">
        <v>0</v>
      </c>
      <c r="J246" s="31" t="s">
        <v>91</v>
      </c>
    </row>
    <row r="247" spans="2:10" ht="24" customHeight="1" x14ac:dyDescent="0.35">
      <c r="B247" s="270" t="s">
        <v>751</v>
      </c>
      <c r="C247" s="270">
        <v>0</v>
      </c>
      <c r="D247" s="220" t="s">
        <v>752</v>
      </c>
      <c r="E247" s="31"/>
      <c r="F247" s="198" t="s">
        <v>457</v>
      </c>
      <c r="G247" s="271">
        <v>0</v>
      </c>
      <c r="H247" s="31" t="s">
        <v>190</v>
      </c>
      <c r="I247" s="208">
        <v>0</v>
      </c>
      <c r="J247" s="31" t="s">
        <v>91</v>
      </c>
    </row>
    <row r="248" spans="2:10" ht="24" customHeight="1" x14ac:dyDescent="0.35">
      <c r="B248" s="270" t="s">
        <v>753</v>
      </c>
      <c r="C248" s="31"/>
      <c r="D248" s="272"/>
      <c r="E248" s="31"/>
      <c r="F248" s="198" t="s">
        <v>457</v>
      </c>
      <c r="G248" s="95"/>
      <c r="H248" s="31" t="s">
        <v>190</v>
      </c>
      <c r="I248" s="31"/>
      <c r="J248" s="31" t="s">
        <v>91</v>
      </c>
    </row>
    <row r="249" spans="2:10" ht="24" customHeight="1" thickBot="1" x14ac:dyDescent="0.35">
      <c r="B249" s="99"/>
      <c r="C249" s="71"/>
      <c r="D249" s="221"/>
      <c r="E249" s="71"/>
      <c r="F249" s="82"/>
      <c r="G249" s="82"/>
      <c r="H249" s="82"/>
      <c r="I249" s="82"/>
      <c r="J249" s="82"/>
    </row>
    <row r="250" spans="2:10" ht="24" customHeight="1" x14ac:dyDescent="0.3">
      <c r="B250" s="25"/>
      <c r="C250" s="25"/>
      <c r="D250" s="222"/>
      <c r="E250" s="25"/>
    </row>
    <row r="251" spans="2:10" ht="24" customHeight="1" thickBot="1" x14ac:dyDescent="0.35">
      <c r="B251" s="320" t="s">
        <v>33</v>
      </c>
      <c r="C251" s="321"/>
      <c r="D251" s="321"/>
      <c r="E251" s="321"/>
      <c r="F251" s="321"/>
      <c r="G251" s="321"/>
      <c r="H251" s="321"/>
      <c r="I251" s="321"/>
      <c r="J251" s="321"/>
    </row>
    <row r="252" spans="2:10" ht="24" customHeight="1" x14ac:dyDescent="0.3">
      <c r="B252" s="333" t="s">
        <v>34</v>
      </c>
      <c r="C252" s="334"/>
      <c r="D252" s="334"/>
      <c r="E252" s="334"/>
      <c r="F252" s="334"/>
      <c r="G252" s="334"/>
      <c r="H252" s="334"/>
      <c r="I252" s="334"/>
      <c r="J252" s="334"/>
    </row>
    <row r="253" spans="2:10" ht="24" customHeight="1" thickBot="1" x14ac:dyDescent="0.35">
      <c r="B253" s="25"/>
      <c r="C253" s="25"/>
      <c r="D253" s="222"/>
      <c r="E253" s="25"/>
    </row>
    <row r="254" spans="2:10" ht="24" customHeight="1" x14ac:dyDescent="0.3">
      <c r="B254" s="317" t="s">
        <v>35</v>
      </c>
      <c r="C254" s="317"/>
      <c r="D254" s="317"/>
      <c r="E254" s="317"/>
      <c r="F254" s="317"/>
      <c r="G254" s="317"/>
      <c r="H254" s="317"/>
      <c r="I254" s="317"/>
      <c r="J254" s="317"/>
    </row>
    <row r="255" spans="2:10" ht="24" customHeight="1" x14ac:dyDescent="0.3">
      <c r="B255" s="299" t="s">
        <v>36</v>
      </c>
      <c r="C255" s="299"/>
      <c r="D255" s="299"/>
      <c r="E255" s="299"/>
      <c r="F255" s="299"/>
      <c r="G255" s="299"/>
      <c r="H255" s="299"/>
      <c r="I255" s="299"/>
      <c r="J255" s="299"/>
    </row>
    <row r="256" spans="2:10" ht="24" customHeight="1" x14ac:dyDescent="0.3">
      <c r="B256" s="310" t="s">
        <v>38</v>
      </c>
      <c r="C256" s="310"/>
      <c r="D256" s="310"/>
      <c r="E256" s="310"/>
      <c r="F256" s="310"/>
      <c r="G256" s="310"/>
      <c r="H256" s="310"/>
      <c r="I256" s="310"/>
      <c r="J256" s="310"/>
    </row>
    <row r="257" spans="2:10" ht="24" customHeight="1" x14ac:dyDescent="0.3">
      <c r="B257" s="330"/>
      <c r="C257" s="330"/>
      <c r="D257" s="330"/>
      <c r="E257" s="330"/>
      <c r="F257" s="330"/>
      <c r="G257" s="330"/>
      <c r="H257" s="330"/>
      <c r="I257" s="330"/>
      <c r="J257" s="330"/>
    </row>
    <row r="262" spans="2:10" ht="24" customHeight="1" x14ac:dyDescent="0.3">
      <c r="F262" s="31"/>
      <c r="G262" s="31"/>
      <c r="H262" s="31"/>
      <c r="I262" s="31"/>
      <c r="J262" s="31"/>
    </row>
  </sheetData>
  <protectedRanges>
    <protectedRange algorithmName="SHA-512" hashValue="19r0bVvPR7yZA0UiYij7Tv1CBk3noIABvFePbLhCJ4nk3L6A+Fy+RdPPS3STf+a52x4pG2PQK4FAkXK9epnlIA==" saltValue="gQC4yrLvnbJqxYZ0KSEoZA==" spinCount="100000" sqref="B30:B133" name="Government revenues_1_1"/>
  </protectedRanges>
  <mergeCells count="20">
    <mergeCell ref="B255:J255"/>
    <mergeCell ref="B256:J256"/>
    <mergeCell ref="B257:J257"/>
    <mergeCell ref="B26:D26"/>
    <mergeCell ref="B135:J135"/>
    <mergeCell ref="B251:J251"/>
    <mergeCell ref="B252:J252"/>
    <mergeCell ref="B254:J254"/>
    <mergeCell ref="B13:J13"/>
    <mergeCell ref="B25:J25"/>
    <mergeCell ref="B2:J2"/>
    <mergeCell ref="B3:J3"/>
    <mergeCell ref="B4:J4"/>
    <mergeCell ref="B5:J5"/>
    <mergeCell ref="B6:J6"/>
    <mergeCell ref="B7:J7"/>
    <mergeCell ref="B8:J8"/>
    <mergeCell ref="B10:J10"/>
    <mergeCell ref="B11:J11"/>
    <mergeCell ref="B12:J12"/>
  </mergeCells>
  <dataValidations count="24">
    <dataValidation type="list" showInputMessage="1" showErrorMessage="1" sqref="B30:B133" xr:uid="{C268FA47-37AF-43C0-B6FB-A83CC26DB734}">
      <formula1>Companies_list</formula1>
    </dataValidation>
    <dataValidation type="textLength" allowBlank="1" showInputMessage="1" showErrorMessage="1" errorTitle="Do not edit these cells" error="Please do not edit these cells" sqref="B254:J256" xr:uid="{25308FDD-9546-4651-BFD4-23B1FF396205}">
      <formula1>9999999</formula1>
      <formula2>99999999</formula2>
    </dataValidation>
    <dataValidation type="whole" allowBlank="1" showInputMessage="1" showErrorMessage="1" errorTitle="Do not edit - based on part 5" error="These cells will be filled automatically" promptTitle="Do not edit - based on part 5" prompt=" " sqref="I30:I133" xr:uid="{07281736-FE0B-4B0B-AC6A-3ACA6563C45E}">
      <formula1>1</formula1>
      <formula2>2</formula2>
    </dataValidation>
    <dataValidation type="textLength" allowBlank="1" showInputMessage="1" showErrorMessage="1" sqref="A1:K13 A24:L26 E27:K28 A14:E14 B249:J253 B257:J257 B28:D29 E29:I29 J29:K133 A27:A29 A134:K136 A137:A152 K137:K152 B248:E248 G248 I248 F14:J23" xr:uid="{69E7B3AA-BDEE-4F1E-95DF-37FCEEA070F7}">
      <formula1>9999999</formula1>
      <formula2>99999999</formula2>
    </dataValidation>
    <dataValidation errorStyle="warning" allowBlank="1" showInputMessage="1" showErrorMessage="1" errorTitle="URL " error="Please input a link in these cells" sqref="G30:H133" xr:uid="{15C0E481-C576-4FB8-97EB-FDC75D2FEE1A}"/>
    <dataValidation type="textLength" allowBlank="1" showInputMessage="1" showErrorMessage="1" errorTitle="Please do not edit these cells" error="Please do not edit these cells" sqref="B27 C26:D26" xr:uid="{DAE26C45-1B16-4022-AD76-F366DE1CCF78}">
      <formula1>10000</formula1>
      <formula2>50000</formula2>
    </dataValidation>
    <dataValidation allowBlank="1" showInputMessage="1" showErrorMessage="1" promptTitle="Registry URL" prompt="Please insert direct URL to the registry or agency" sqref="D27" xr:uid="{474269E2-EEE8-4CBF-8248-977B366DD817}"/>
    <dataValidation allowBlank="1" showInputMessage="1" showErrorMessage="1" promptTitle="Name of register" prompt="Please input name of register or agency" sqref="C27" xr:uid="{A4432CDB-EFBD-4ECD-8F61-40641969BB61}"/>
    <dataValidation allowBlank="1" showInputMessage="1" showErrorMessage="1" promptTitle="Name of identifier" prompt="Please input name of identifier, such as &quot;Taxpayer Identification Number&quot; or similar." sqref="B27" xr:uid="{CFF341DA-563C-4466-BCE8-FD729041514E}"/>
    <dataValidation allowBlank="1" showInputMessage="1" showErrorMessage="1" promptTitle="Please insert commodities" prompt="Please insert the relevant commodities of the company here, separated by commas." sqref="F30:F133" xr:uid="{66B5F72A-C123-487E-8F6F-AC5D5E128B24}"/>
    <dataValidation allowBlank="1" showInputMessage="1" showErrorMessage="1" promptTitle="Identification #" prompt="Please input unique identification number, such as TIN, organisational number or similar" sqref="D30:D133 A30:A133" xr:uid="{E4620241-85B5-4193-BBC7-5708EC6A61A9}"/>
    <dataValidation type="list" allowBlank="1" showInputMessage="1" showErrorMessage="1" promptTitle="Please select Sector" prompt="Please select the relevant sector of the company from the list" sqref="E30:E133" xr:uid="{261A255C-38CD-44DE-91D5-49453D3149D3}">
      <formula1>Sector_list</formula1>
    </dataValidation>
    <dataValidation type="decimal" allowBlank="1" showInputMessage="1" showErrorMessage="1" errorTitle="Please only input numbers" error="Only numbers should be included in these cells" promptTitle="Production values" prompt="Please input the production value of the project here." sqref="I137:I247" xr:uid="{02A23F22-461A-4310-9056-CE00BC4C4EB8}">
      <formula1>0</formula1>
      <formula2>1000000000000000</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137:G247" xr:uid="{185013E8-2E67-46F1-9F6C-51ED6EB6BF0C}">
      <formula1>0</formula1>
      <formula2>1000000000000000</formula2>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137:E247" xr:uid="{25A6936B-6A2B-424A-A5CD-D5FCC8E2511B}">
      <formula1>Commodity_names</formula1>
    </dataValidation>
    <dataValidation type="list" allowBlank="1" showInputMessage="1" showErrorMessage="1" sqref="F137:F248" xr:uid="{6DCBD863-8C81-400E-B8F4-D3F1E66CAE0F}">
      <formula1>Project_phases_list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137:H248" xr:uid="{21005114-AE2D-4323-9A5D-79C198989746}">
      <formula1>"&lt;Select unit&gt;,Sm3,Sm3 o.e.,Barrels,Tonnes,oz,carats,Scf"</formula1>
    </dataValidation>
    <dataValidation allowBlank="1" showInputMessage="1" showErrorMessage="1" promptTitle="Reference number" prompt="Please input the reference number of the legal agreement: contract, licence, lease, concession..." sqref="C137:C247" xr:uid="{1B90B59E-B891-434F-A4B8-05C8F8EE6987}"/>
    <dataValidation allowBlank="1" showInputMessage="1" showErrorMessage="1" promptTitle="Affiliated Companies" prompt="Please insert the relevant companies affiliated to the project here, separated by commas." sqref="D137:D247" xr:uid="{4D93E2E5-B6F5-4F4D-B395-47A7359832E0}"/>
    <dataValidation allowBlank="1" showInputMessage="1" showErrorMessage="1" promptTitle="Project name" prompt="Input project name here._x000a__x000a_Please refrain from using acronyms, and input complete name." sqref="B137:B247" xr:uid="{8FFD4BE0-4A76-4A8E-9BE0-A15D40B10B1F}"/>
    <dataValidation type="list" allowBlank="1" showInputMessage="1" showErrorMessage="1" sqref="C30:C133" xr:uid="{E3548989-1901-4A99-8AF9-2A0C5C7E5404}">
      <formula1>"&lt; Company type &gt;,State-owned enterprises &amp; public corporations,Private"</formula1>
    </dataValidation>
    <dataValidation allowBlank="1" showInputMessage="1" showErrorMessage="1" promptTitle="Receiving government agency" prompt="Input the name of the government recipient here._x000a__x000a_Please refrain from using acronyms, and input complete name." sqref="B20" xr:uid="{58528EC1-9F1D-4500-AE65-ACA6F7093036}"/>
    <dataValidation type="list" allowBlank="1" showInputMessage="1" showErrorMessage="1" promptTitle="Government agency type" prompt="Choose type of government agency from the drop-down list._x000a_Please refrain from using custom types if possible." sqref="C15:C23" xr:uid="{46EB180C-7723-4AB0-9D3B-69D27CEE30AA}">
      <formula1>Agency_type</formula1>
    </dataValidation>
    <dataValidation allowBlank="1" showInputMessage="1" showErrorMessage="1" promptTitle="Identification" prompt="Please input identification number for the reporting government entity, if applicable." sqref="D15:D23" xr:uid="{FFEE6E76-AD67-409B-8007-862D41FED298}"/>
  </dataValidations>
  <hyperlinks>
    <hyperlink ref="B8" r:id="rId1" xr:uid="{3601F215-56F0-4C56-A71A-554A21FAF287}"/>
    <hyperlink ref="B252:F252" r:id="rId2" display="Give us your feedback or report a conflict in the data! Write to us at  data@eiti.org" xr:uid="{0B9F9949-0800-464F-B887-10D4941FDB94}"/>
    <hyperlink ref="B251:F251" r:id="rId3" display="For the latest version of Summary data templates, see  https://eiti.org/summary-data-template" xr:uid="{0CB09314-EFDB-4D1A-BAC6-23BC558C3490}"/>
    <hyperlink ref="D27" r:id="rId4" xr:uid="{F09AD560-A979-4CE0-815E-3F2F22C1B4AA}"/>
  </hyperlinks>
  <pageMargins left="0.25" right="0.25" top="0.75" bottom="0.75" header="0.3" footer="0.3"/>
  <pageSetup paperSize="8" fitToHeight="0" orientation="landscape" horizontalDpi="2400" verticalDpi="2400" r:id="rId5"/>
  <tableParts count="3">
    <tablePart r:id="rId6"/>
    <tablePart r:id="rId7"/>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U93"/>
  <sheetViews>
    <sheetView showGridLines="0" topLeftCell="F18" zoomScale="90" zoomScaleNormal="90" workbookViewId="0">
      <selection activeCell="J36" sqref="J36"/>
    </sheetView>
  </sheetViews>
  <sheetFormatPr defaultColWidth="8.6640625" defaultRowHeight="15" x14ac:dyDescent="0.35"/>
  <cols>
    <col min="1" max="1" width="5.44140625" style="198" customWidth="1"/>
    <col min="2" max="3" width="8.6640625" style="198" hidden="1" customWidth="1"/>
    <col min="4" max="4" width="16" style="198" hidden="1" customWidth="1"/>
    <col min="5" max="5" width="16.5546875" style="198" hidden="1" customWidth="1"/>
    <col min="6" max="6" width="65" style="198" customWidth="1"/>
    <col min="7" max="7" width="16.6640625" style="198" customWidth="1"/>
    <col min="8" max="8" width="37.6640625" style="198" customWidth="1"/>
    <col min="9" max="9" width="37.88671875" style="198" customWidth="1"/>
    <col min="10" max="10" width="52.6640625" style="198" customWidth="1"/>
    <col min="11" max="11" width="15.5546875" style="198" bestFit="1" customWidth="1"/>
    <col min="12" max="12" width="2.6640625" style="198" customWidth="1"/>
    <col min="13" max="13" width="19.5546875" style="198" bestFit="1" customWidth="1"/>
    <col min="14" max="14" width="73.44140625" style="198" bestFit="1" customWidth="1"/>
    <col min="15" max="15" width="4" style="198" customWidth="1"/>
    <col min="16" max="17" width="8.6640625" style="198"/>
    <col min="18" max="18" width="21.109375" style="198" bestFit="1" customWidth="1"/>
    <col min="19" max="19" width="8.6640625" style="198"/>
    <col min="20" max="20" width="21.109375" style="198" bestFit="1" customWidth="1"/>
    <col min="21" max="16384" width="8.6640625" style="198"/>
  </cols>
  <sheetData>
    <row r="1" spans="6:14" s="185" customFormat="1" ht="15.75" hidden="1" customHeight="1" x14ac:dyDescent="0.3"/>
    <row r="2" spans="6:14" s="185" customFormat="1" hidden="1" x14ac:dyDescent="0.3"/>
    <row r="3" spans="6:14" s="185" customFormat="1" hidden="1" x14ac:dyDescent="0.3">
      <c r="N3" s="223" t="s">
        <v>754</v>
      </c>
    </row>
    <row r="4" spans="6:14" s="185" customFormat="1" hidden="1" x14ac:dyDescent="0.3">
      <c r="N4" s="223" t="str">
        <f>[2]Introduction!G4</f>
        <v>YYYY-MM-DD</v>
      </c>
    </row>
    <row r="5" spans="6:14" s="185" customFormat="1" hidden="1" x14ac:dyDescent="0.3"/>
    <row r="6" spans="6:14" s="185" customFormat="1" hidden="1" x14ac:dyDescent="0.3"/>
    <row r="7" spans="6:14" s="185" customFormat="1" x14ac:dyDescent="0.3"/>
    <row r="8" spans="6:14" s="185" customFormat="1" x14ac:dyDescent="0.3">
      <c r="F8" s="311" t="s">
        <v>755</v>
      </c>
      <c r="G8" s="311"/>
      <c r="H8" s="311"/>
      <c r="I8" s="311"/>
      <c r="J8" s="311"/>
      <c r="K8" s="311"/>
      <c r="L8" s="311"/>
      <c r="M8" s="311"/>
      <c r="N8" s="311"/>
    </row>
    <row r="9" spans="6:14" s="185" customFormat="1" ht="24" x14ac:dyDescent="0.3">
      <c r="F9" s="339" t="s">
        <v>40</v>
      </c>
      <c r="G9" s="339"/>
      <c r="H9" s="339"/>
      <c r="I9" s="339"/>
      <c r="J9" s="339"/>
      <c r="K9" s="339"/>
      <c r="L9" s="339"/>
      <c r="M9" s="339"/>
      <c r="N9" s="339"/>
    </row>
    <row r="10" spans="6:14" s="185" customFormat="1" x14ac:dyDescent="0.3">
      <c r="F10" s="340" t="s">
        <v>756</v>
      </c>
      <c r="G10" s="340"/>
      <c r="H10" s="340"/>
      <c r="I10" s="340"/>
      <c r="J10" s="340"/>
      <c r="K10" s="340"/>
      <c r="L10" s="340"/>
      <c r="M10" s="340"/>
      <c r="N10" s="340"/>
    </row>
    <row r="11" spans="6:14" s="185" customFormat="1" x14ac:dyDescent="0.3">
      <c r="F11" s="313" t="s">
        <v>757</v>
      </c>
      <c r="G11" s="313"/>
      <c r="H11" s="313"/>
      <c r="I11" s="313"/>
      <c r="J11" s="313"/>
      <c r="K11" s="313"/>
      <c r="L11" s="313"/>
      <c r="M11" s="313"/>
      <c r="N11" s="313"/>
    </row>
    <row r="12" spans="6:14" s="185" customFormat="1" x14ac:dyDescent="0.3">
      <c r="F12" s="313" t="s">
        <v>758</v>
      </c>
      <c r="G12" s="313"/>
      <c r="H12" s="313"/>
      <c r="I12" s="313"/>
      <c r="J12" s="313"/>
      <c r="K12" s="313"/>
      <c r="L12" s="313"/>
      <c r="M12" s="313"/>
      <c r="N12" s="313"/>
    </row>
    <row r="13" spans="6:14" s="185" customFormat="1" x14ac:dyDescent="0.3">
      <c r="F13" s="335" t="s">
        <v>759</v>
      </c>
      <c r="G13" s="335"/>
      <c r="H13" s="335"/>
      <c r="I13" s="335"/>
      <c r="J13" s="335"/>
      <c r="K13" s="335"/>
      <c r="L13" s="335"/>
      <c r="M13" s="335"/>
      <c r="N13" s="335"/>
    </row>
    <row r="14" spans="6:14" s="185" customFormat="1" x14ac:dyDescent="0.3">
      <c r="F14" s="336" t="s">
        <v>760</v>
      </c>
      <c r="G14" s="336"/>
      <c r="H14" s="336"/>
      <c r="I14" s="336"/>
      <c r="J14" s="336"/>
      <c r="K14" s="336"/>
      <c r="L14" s="336"/>
      <c r="M14" s="336"/>
      <c r="N14" s="336"/>
    </row>
    <row r="15" spans="6:14" s="185" customFormat="1" x14ac:dyDescent="0.3">
      <c r="F15" s="337" t="s">
        <v>761</v>
      </c>
      <c r="G15" s="337"/>
      <c r="H15" s="337"/>
      <c r="I15" s="337"/>
      <c r="J15" s="337"/>
      <c r="K15" s="337"/>
      <c r="L15" s="337"/>
      <c r="M15" s="337"/>
      <c r="N15" s="337"/>
    </row>
    <row r="16" spans="6:14" s="185" customFormat="1" x14ac:dyDescent="0.35">
      <c r="F16" s="324" t="s">
        <v>762</v>
      </c>
      <c r="G16" s="324"/>
      <c r="H16" s="324"/>
      <c r="I16" s="324"/>
      <c r="J16" s="324"/>
      <c r="K16" s="324"/>
      <c r="L16" s="324"/>
      <c r="M16" s="324"/>
      <c r="N16" s="324"/>
    </row>
    <row r="17" spans="1:21" s="185" customFormat="1" x14ac:dyDescent="0.3"/>
    <row r="18" spans="1:21" s="185" customFormat="1" ht="24" x14ac:dyDescent="0.3">
      <c r="F18" s="327" t="s">
        <v>763</v>
      </c>
      <c r="G18" s="327"/>
      <c r="H18" s="327"/>
      <c r="I18" s="327"/>
      <c r="J18" s="327"/>
      <c r="K18" s="327"/>
      <c r="M18" s="338" t="s">
        <v>764</v>
      </c>
      <c r="N18" s="338"/>
    </row>
    <row r="19" spans="1:21" s="185" customFormat="1" ht="15.6" customHeight="1" x14ac:dyDescent="0.3">
      <c r="M19" s="344" t="s">
        <v>765</v>
      </c>
      <c r="N19" s="344"/>
    </row>
    <row r="20" spans="1:21" x14ac:dyDescent="0.35">
      <c r="F20" s="342" t="s">
        <v>766</v>
      </c>
      <c r="G20" s="342"/>
      <c r="H20" s="342"/>
      <c r="I20" s="342"/>
      <c r="J20" s="342"/>
      <c r="K20" s="343"/>
      <c r="M20" s="185"/>
      <c r="N20" s="185"/>
    </row>
    <row r="21" spans="1:21" ht="24" x14ac:dyDescent="0.35">
      <c r="B21" s="156" t="s">
        <v>767</v>
      </c>
      <c r="C21" s="156" t="s">
        <v>768</v>
      </c>
      <c r="D21" s="156" t="s">
        <v>769</v>
      </c>
      <c r="E21" s="156" t="s">
        <v>770</v>
      </c>
      <c r="F21" s="198" t="s">
        <v>771</v>
      </c>
      <c r="G21" s="198" t="s">
        <v>330</v>
      </c>
      <c r="H21" s="198" t="s">
        <v>772</v>
      </c>
      <c r="I21" s="198" t="s">
        <v>773</v>
      </c>
      <c r="J21" s="198" t="s">
        <v>774</v>
      </c>
      <c r="K21" s="185" t="s">
        <v>453</v>
      </c>
      <c r="M21" s="339" t="s">
        <v>775</v>
      </c>
      <c r="N21" s="339"/>
    </row>
    <row r="22" spans="1:21" x14ac:dyDescent="0.35">
      <c r="A22" s="224" t="s">
        <v>776</v>
      </c>
      <c r="B22" s="156" t="str">
        <f>IFERROR(VLOOKUP(Government_revenues_table[[#This Row],[GFS Classification]],[2]!Table6_GFS_codes_classification[#Data],COLUMNS($F:F)+3,FALSE),"Do not enter data")</f>
        <v>Do not enter data</v>
      </c>
      <c r="C22" s="156" t="str">
        <f>IFERROR(VLOOKUP(Government_revenues_table[[#This Row],[GFS Classification]],[2]!Table6_GFS_codes_classification[#Data],COLUMNS($F:G)+3,FALSE),"Do not enter data")</f>
        <v>Do not enter data</v>
      </c>
      <c r="D22" s="156" t="str">
        <f>IFERROR(VLOOKUP(Government_revenues_table[[#This Row],[GFS Classification]],[2]!Table6_GFS_codes_classification[#Data],COLUMNS($F:H)+3,FALSE),"Do not enter data")</f>
        <v>Do not enter data</v>
      </c>
      <c r="E22" s="156" t="str">
        <f>IFERROR(VLOOKUP(Government_revenues_table[[#This Row],[GFS Classification]],[2]!Table6_GFS_codes_classification[#Data],COLUMNS($F:I)+3,FALSE),"Do not enter data")</f>
        <v>Do not enter data</v>
      </c>
      <c r="F22" s="258" t="s">
        <v>777</v>
      </c>
      <c r="G22" s="295" t="s">
        <v>312</v>
      </c>
      <c r="H22" s="152" t="s">
        <v>778</v>
      </c>
      <c r="I22" s="198" t="s">
        <v>311</v>
      </c>
      <c r="J22" s="257">
        <v>2525272669113.4194</v>
      </c>
      <c r="K22" s="198" t="s">
        <v>91</v>
      </c>
      <c r="M22" s="345" t="s">
        <v>779</v>
      </c>
      <c r="N22" s="345"/>
    </row>
    <row r="23" spans="1:21" ht="15.75" customHeight="1" x14ac:dyDescent="0.35">
      <c r="A23" s="224" t="s">
        <v>780</v>
      </c>
      <c r="B23" s="156" t="str">
        <f>IFERROR(VLOOKUP(Government_revenues_table[[#This Row],[GFS Classification]],[2]!Table6_GFS_codes_classification[#Data],COLUMNS($F:F)+3,FALSE),"Do not enter data")</f>
        <v>Do not enter data</v>
      </c>
      <c r="C23" s="156" t="str">
        <f>IFERROR(VLOOKUP(Government_revenues_table[[#This Row],[GFS Classification]],[2]!Table6_GFS_codes_classification[#Data],COLUMNS($F:G)+3,FALSE),"Do not enter data")</f>
        <v>Do not enter data</v>
      </c>
      <c r="D23" s="156" t="str">
        <f>IFERROR(VLOOKUP(Government_revenues_table[[#This Row],[GFS Classification]],[2]!Table6_GFS_codes_classification[#Data],COLUMNS($F:H)+3,FALSE),"Do not enter data")</f>
        <v>Do not enter data</v>
      </c>
      <c r="E23" s="156" t="str">
        <f>IFERROR(VLOOKUP(Government_revenues_table[[#This Row],[GFS Classification]],[2]!Table6_GFS_codes_classification[#Data],COLUMNS($F:I)+3,FALSE),"Do not enter data")</f>
        <v>Do not enter data</v>
      </c>
      <c r="F23" s="258" t="s">
        <v>781</v>
      </c>
      <c r="G23" s="295" t="s">
        <v>312</v>
      </c>
      <c r="H23" s="198" t="s">
        <v>782</v>
      </c>
      <c r="I23" t="s">
        <v>316</v>
      </c>
      <c r="J23" s="257">
        <v>1050929561488.2998</v>
      </c>
      <c r="K23" s="198" t="s">
        <v>91</v>
      </c>
      <c r="M23" s="345"/>
      <c r="N23" s="345"/>
    </row>
    <row r="24" spans="1:21" ht="15.75" customHeight="1" x14ac:dyDescent="0.35">
      <c r="A24" s="224" t="s">
        <v>783</v>
      </c>
      <c r="B24" s="156" t="str">
        <f>IFERROR(VLOOKUP(Government_revenues_table[[#This Row],[GFS Classification]],[2]!Table6_GFS_codes_classification[#Data],COLUMNS($F:F)+3,FALSE),"Do not enter data")</f>
        <v>Do not enter data</v>
      </c>
      <c r="C24" s="156" t="str">
        <f>IFERROR(VLOOKUP(Government_revenues_table[[#This Row],[GFS Classification]],[2]!Table6_GFS_codes_classification[#Data],COLUMNS($F:G)+3,FALSE),"Do not enter data")</f>
        <v>Do not enter data</v>
      </c>
      <c r="D24" s="156" t="str">
        <f>IFERROR(VLOOKUP(Government_revenues_table[[#This Row],[GFS Classification]],[2]!Table6_GFS_codes_classification[#Data],COLUMNS($F:H)+3,FALSE),"Do not enter data")</f>
        <v>Do not enter data</v>
      </c>
      <c r="E24" s="156" t="str">
        <f>IFERROR(VLOOKUP(Government_revenues_table[[#This Row],[GFS Classification]],[2]!Table6_GFS_codes_classification[#Data],COLUMNS($F:I)+3,FALSE),"Do not enter data")</f>
        <v>Do not enter data</v>
      </c>
      <c r="F24" s="258" t="s">
        <v>784</v>
      </c>
      <c r="G24" s="295" t="s">
        <v>337</v>
      </c>
      <c r="H24" s="198" t="s">
        <v>785</v>
      </c>
      <c r="I24" s="198" t="s">
        <v>313</v>
      </c>
      <c r="J24" s="257">
        <v>451048848022</v>
      </c>
      <c r="K24" s="198" t="s">
        <v>91</v>
      </c>
      <c r="M24" s="345"/>
      <c r="N24" s="345"/>
    </row>
    <row r="25" spans="1:21" ht="15.75" customHeight="1" x14ac:dyDescent="0.35">
      <c r="A25" s="224" t="s">
        <v>786</v>
      </c>
      <c r="B25" s="156" t="str">
        <f>IFERROR(VLOOKUP(Government_revenues_table[[#This Row],[GFS Classification]],[2]!Table6_GFS_codes_classification[#Data],COLUMNS($F:F)+3,FALSE),"Do not enter data")</f>
        <v>Do not enter data</v>
      </c>
      <c r="C25" s="156" t="str">
        <f>IFERROR(VLOOKUP(Government_revenues_table[[#This Row],[GFS Classification]],[2]!Table6_GFS_codes_classification[#Data],COLUMNS($F:G)+3,FALSE),"Do not enter data")</f>
        <v>Do not enter data</v>
      </c>
      <c r="D25" s="156" t="str">
        <f>IFERROR(VLOOKUP(Government_revenues_table[[#This Row],[GFS Classification]],[2]!Table6_GFS_codes_classification[#Data],COLUMNS($F:H)+3,FALSE),"Do not enter data")</f>
        <v>Do not enter data</v>
      </c>
      <c r="E25" s="156" t="str">
        <f>IFERROR(VLOOKUP(Government_revenues_table[[#This Row],[GFS Classification]],[2]!Table6_GFS_codes_classification[#Data],COLUMNS($F:I)+3,FALSE),"Do not enter data")</f>
        <v>Do not enter data</v>
      </c>
      <c r="F25" s="258" t="s">
        <v>787</v>
      </c>
      <c r="G25" s="295" t="s">
        <v>312</v>
      </c>
      <c r="H25" s="198" t="s">
        <v>788</v>
      </c>
      <c r="I25" s="198" t="s">
        <v>308</v>
      </c>
      <c r="J25" s="257">
        <v>394528582261.52002</v>
      </c>
      <c r="K25" s="198" t="s">
        <v>91</v>
      </c>
      <c r="M25" s="345"/>
      <c r="N25" s="345"/>
    </row>
    <row r="26" spans="1:21" ht="15.75" customHeight="1" x14ac:dyDescent="0.35">
      <c r="A26" s="224" t="s">
        <v>789</v>
      </c>
      <c r="B26" s="156" t="str">
        <f>IFERROR(VLOOKUP(Government_revenues_table[[#This Row],[GFS Classification]],[2]!Table6_GFS_codes_classification[#Data],COLUMNS($F:F)+3,FALSE),"Do not enter data")</f>
        <v>Do not enter data</v>
      </c>
      <c r="C26" s="156" t="str">
        <f>IFERROR(VLOOKUP(Government_revenues_table[[#This Row],[GFS Classification]],[2]!Table6_GFS_codes_classification[#Data],COLUMNS($F:G)+3,FALSE),"Do not enter data")</f>
        <v>Do not enter data</v>
      </c>
      <c r="D26" s="156" t="str">
        <f>IFERROR(VLOOKUP(Government_revenues_table[[#This Row],[GFS Classification]],[2]!Table6_GFS_codes_classification[#Data],COLUMNS($F:H)+3,FALSE),"Do not enter data")</f>
        <v>Do not enter data</v>
      </c>
      <c r="E26" s="156" t="str">
        <f>IFERROR(VLOOKUP(Government_revenues_table[[#This Row],[GFS Classification]],[2]!Table6_GFS_codes_classification[#Data],COLUMNS($F:I)+3,FALSE),"Do not enter data")</f>
        <v>Do not enter data</v>
      </c>
      <c r="F26" s="258" t="s">
        <v>790</v>
      </c>
      <c r="G26" s="295" t="s">
        <v>312</v>
      </c>
      <c r="H26" s="198" t="s">
        <v>791</v>
      </c>
      <c r="I26" s="31" t="s">
        <v>321</v>
      </c>
      <c r="J26" s="257">
        <v>325721219241.21002</v>
      </c>
      <c r="K26" s="198" t="s">
        <v>91</v>
      </c>
      <c r="M26" s="345"/>
      <c r="N26" s="345"/>
    </row>
    <row r="27" spans="1:21" ht="25.5" customHeight="1" x14ac:dyDescent="0.35">
      <c r="A27" s="224" t="s">
        <v>792</v>
      </c>
      <c r="B27" s="156" t="str">
        <f>IFERROR(VLOOKUP(Government_revenues_table[[#This Row],[GFS Classification]],[2]!Table6_GFS_codes_classification[#Data],COLUMNS($F:F)+3,FALSE),"Do not enter data")</f>
        <v>Do not enter data</v>
      </c>
      <c r="C27" s="156" t="str">
        <f>IFERROR(VLOOKUP(Government_revenues_table[[#This Row],[GFS Classification]],[2]!Table6_GFS_codes_classification[#Data],COLUMNS($F:G)+3,FALSE),"Do not enter data")</f>
        <v>Do not enter data</v>
      </c>
      <c r="D27" s="156" t="str">
        <f>IFERROR(VLOOKUP(Government_revenues_table[[#This Row],[GFS Classification]],[2]!Table6_GFS_codes_classification[#Data],COLUMNS($F:H)+3,FALSE),"Do not enter data")</f>
        <v>Do not enter data</v>
      </c>
      <c r="E27" s="156" t="str">
        <f>IFERROR(VLOOKUP(Government_revenues_table[[#This Row],[GFS Classification]],[2]!Table6_GFS_codes_classification[#Data],COLUMNS($F:I)+3,FALSE),"Do not enter data")</f>
        <v>Do not enter data</v>
      </c>
      <c r="F27" s="258" t="s">
        <v>793</v>
      </c>
      <c r="G27" s="295" t="s">
        <v>312</v>
      </c>
      <c r="H27" s="152" t="s">
        <v>794</v>
      </c>
      <c r="I27" s="198" t="s">
        <v>316</v>
      </c>
      <c r="J27" s="257">
        <v>233946278668.84003</v>
      </c>
      <c r="K27" s="198" t="s">
        <v>91</v>
      </c>
      <c r="M27" s="318" t="s">
        <v>795</v>
      </c>
      <c r="N27" s="318"/>
    </row>
    <row r="28" spans="1:21" x14ac:dyDescent="0.35">
      <c r="A28" s="224" t="s">
        <v>796</v>
      </c>
      <c r="B28" s="156" t="str">
        <f>IFERROR(VLOOKUP(Government_revenues_table[[#This Row],[GFS Classification]],[2]!Table6_GFS_codes_classification[#Data],COLUMNS($F:F)+3,FALSE),"Do not enter data")</f>
        <v>Do not enter data</v>
      </c>
      <c r="C28" s="156" t="str">
        <f>IFERROR(VLOOKUP(Government_revenues_table[[#This Row],[GFS Classification]],[2]!Table6_GFS_codes_classification[#Data],COLUMNS($F:G)+3,FALSE),"Do not enter data")</f>
        <v>Do not enter data</v>
      </c>
      <c r="D28" s="156" t="str">
        <f>IFERROR(VLOOKUP(Government_revenues_table[[#This Row],[GFS Classification]],[2]!Table6_GFS_codes_classification[#Data],COLUMNS($F:H)+3,FALSE),"Do not enter data")</f>
        <v>Do not enter data</v>
      </c>
      <c r="E28" s="156" t="str">
        <f>IFERROR(VLOOKUP(Government_revenues_table[[#This Row],[GFS Classification]],[2]!Table6_GFS_codes_classification[#Data],COLUMNS($F:I)+3,FALSE),"Do not enter data")</f>
        <v>Do not enter data</v>
      </c>
      <c r="F28" s="258" t="s">
        <v>797</v>
      </c>
      <c r="G28" s="295" t="s">
        <v>337</v>
      </c>
      <c r="H28" s="152" t="s">
        <v>312</v>
      </c>
      <c r="I28" s="31" t="s">
        <v>313</v>
      </c>
      <c r="J28" s="257">
        <v>1485791477.0000005</v>
      </c>
      <c r="K28" s="198" t="s">
        <v>91</v>
      </c>
      <c r="T28" s="225"/>
    </row>
    <row r="29" spans="1:21" ht="15.6" thickBot="1" x14ac:dyDescent="0.4">
      <c r="A29" s="224" t="s">
        <v>798</v>
      </c>
      <c r="B29" s="156" t="str">
        <f>IFERROR(VLOOKUP(Government_revenues_table[[#This Row],[GFS Classification]],[2]!Table6_GFS_codes_classification[#Data],COLUMNS($F:F)+3,FALSE),"Do not enter data")</f>
        <v>Do not enter data</v>
      </c>
      <c r="C29" s="156" t="str">
        <f>IFERROR(VLOOKUP(Government_revenues_table[[#This Row],[GFS Classification]],[2]!Table6_GFS_codes_classification[#Data],COLUMNS($F:G)+3,FALSE),"Do not enter data")</f>
        <v>Do not enter data</v>
      </c>
      <c r="D29" s="156" t="str">
        <f>IFERROR(VLOOKUP(Government_revenues_table[[#This Row],[GFS Classification]],[2]!Table6_GFS_codes_classification[#Data],COLUMNS($F:H)+3,FALSE),"Do not enter data")</f>
        <v>Do not enter data</v>
      </c>
      <c r="E29" s="156" t="str">
        <f>IFERROR(VLOOKUP(Government_revenues_table[[#This Row],[GFS Classification]],[2]!Table6_GFS_codes_classification[#Data],COLUMNS($F:I)+3,FALSE),"Do not enter data")</f>
        <v>Do not enter data</v>
      </c>
      <c r="F29" s="258" t="s">
        <v>799</v>
      </c>
      <c r="G29" s="295" t="s">
        <v>312</v>
      </c>
      <c r="H29" s="293" t="s">
        <v>800</v>
      </c>
      <c r="I29" s="294" t="s">
        <v>308</v>
      </c>
      <c r="J29" s="292">
        <v>49772909415.389999</v>
      </c>
      <c r="K29" s="198" t="s">
        <v>91</v>
      </c>
      <c r="M29" s="157"/>
      <c r="N29" s="157"/>
    </row>
    <row r="30" spans="1:21" x14ac:dyDescent="0.35">
      <c r="A30" s="224" t="s">
        <v>801</v>
      </c>
      <c r="B30" s="156" t="str">
        <f>IFERROR(VLOOKUP(Government_revenues_table[[#This Row],[GFS Classification]],[2]!Table6_GFS_codes_classification[#Data],COLUMNS($F:F)+3,FALSE),"Do not enter data")</f>
        <v>Do not enter data</v>
      </c>
      <c r="C30" s="156" t="str">
        <f>IFERROR(VLOOKUP(Government_revenues_table[[#This Row],[GFS Classification]],[2]!Table6_GFS_codes_classification[#Data],COLUMNS($F:G)+3,FALSE),"Do not enter data")</f>
        <v>Do not enter data</v>
      </c>
      <c r="D30" s="156" t="str">
        <f>IFERROR(VLOOKUP(Government_revenues_table[[#This Row],[GFS Classification]],[2]!Table6_GFS_codes_classification[#Data],COLUMNS($F:H)+3,FALSE),"Do not enter data")</f>
        <v>Do not enter data</v>
      </c>
      <c r="E30" s="156" t="str">
        <f>IFERROR(VLOOKUP(Government_revenues_table[[#This Row],[GFS Classification]],[2]!Table6_GFS_codes_classification[#Data],COLUMNS($F:I)+3,FALSE),"Do not enter data")</f>
        <v>Do not enter data</v>
      </c>
      <c r="F30" s="258" t="s">
        <v>802</v>
      </c>
      <c r="G30" s="295" t="s">
        <v>312</v>
      </c>
      <c r="H30" s="293" t="s">
        <v>803</v>
      </c>
      <c r="I30" s="291" t="s">
        <v>318</v>
      </c>
      <c r="J30" s="292">
        <v>44305198404</v>
      </c>
      <c r="K30" s="198" t="s">
        <v>91</v>
      </c>
      <c r="P30" s="341"/>
      <c r="Q30" s="341"/>
      <c r="R30" s="341"/>
      <c r="S30" s="341"/>
      <c r="T30" s="341"/>
      <c r="U30" s="341"/>
    </row>
    <row r="31" spans="1:21" x14ac:dyDescent="0.35">
      <c r="A31" s="224" t="s">
        <v>804</v>
      </c>
      <c r="B31" s="156" t="str">
        <f>IFERROR(VLOOKUP(Government_revenues_table[[#This Row],[GFS Classification]],[2]!Table6_GFS_codes_classification[#Data],COLUMNS($F:F)+3,FALSE),"Do not enter data")</f>
        <v>Do not enter data</v>
      </c>
      <c r="C31" s="156" t="str">
        <f>IFERROR(VLOOKUP(Government_revenues_table[[#This Row],[GFS Classification]],[2]!Table6_GFS_codes_classification[#Data],COLUMNS($F:G)+3,FALSE),"Do not enter data")</f>
        <v>Do not enter data</v>
      </c>
      <c r="D31" s="156" t="str">
        <f>IFERROR(VLOOKUP(Government_revenues_table[[#This Row],[GFS Classification]],[2]!Table6_GFS_codes_classification[#Data],COLUMNS($F:H)+3,FALSE),"Do not enter data")</f>
        <v>Do not enter data</v>
      </c>
      <c r="E31" s="156" t="str">
        <f>IFERROR(VLOOKUP(Government_revenues_table[[#This Row],[GFS Classification]],[2]!Table6_GFS_codes_classification[#Data],COLUMNS($F:I)+3,FALSE),"Do not enter data")</f>
        <v>Do not enter data</v>
      </c>
      <c r="F31" s="258" t="s">
        <v>799</v>
      </c>
      <c r="G31" s="295" t="s">
        <v>312</v>
      </c>
      <c r="H31" s="293" t="s">
        <v>805</v>
      </c>
      <c r="I31" s="294" t="s">
        <v>316</v>
      </c>
      <c r="J31" s="292">
        <v>40652655695.979988</v>
      </c>
      <c r="K31" s="198" t="s">
        <v>91</v>
      </c>
    </row>
    <row r="32" spans="1:21" x14ac:dyDescent="0.35">
      <c r="A32" s="224" t="s">
        <v>806</v>
      </c>
      <c r="B32" s="156" t="str">
        <f>IFERROR(VLOOKUP(Government_revenues_table[[#This Row],[GFS Classification]],[2]!Table6_GFS_codes_classification[#Data],COLUMNS($F:F)+3,FALSE),"Do not enter data")</f>
        <v>Do not enter data</v>
      </c>
      <c r="C32" s="156" t="str">
        <f>IFERROR(VLOOKUP(Government_revenues_table[[#This Row],[GFS Classification]],[2]!Table6_GFS_codes_classification[#Data],COLUMNS($F:G)+3,FALSE),"Do not enter data")</f>
        <v>Do not enter data</v>
      </c>
      <c r="D32" s="156" t="str">
        <f>IFERROR(VLOOKUP(Government_revenues_table[[#This Row],[GFS Classification]],[2]!Table6_GFS_codes_classification[#Data],COLUMNS($F:H)+3,FALSE),"Do not enter data")</f>
        <v>Do not enter data</v>
      </c>
      <c r="E32" s="156" t="str">
        <f>IFERROR(VLOOKUP(Government_revenues_table[[#This Row],[GFS Classification]],[2]!Table6_GFS_codes_classification[#Data],COLUMNS($F:I)+3,FALSE),"Do not enter data")</f>
        <v>Do not enter data</v>
      </c>
      <c r="F32" s="258" t="s">
        <v>797</v>
      </c>
      <c r="G32" s="295" t="s">
        <v>337</v>
      </c>
      <c r="H32" s="293" t="s">
        <v>807</v>
      </c>
      <c r="I32" s="291" t="s">
        <v>308</v>
      </c>
      <c r="J32" s="292">
        <v>26324394208.700001</v>
      </c>
      <c r="K32" s="198" t="s">
        <v>91</v>
      </c>
    </row>
    <row r="33" spans="1:20" x14ac:dyDescent="0.35">
      <c r="A33" s="224" t="s">
        <v>808</v>
      </c>
      <c r="B33" s="156" t="str">
        <f>IFERROR(VLOOKUP(Government_revenues_table[[#This Row],[GFS Classification]],[2]!Table6_GFS_codes_classification[#Data],COLUMNS($F:F)+3,FALSE),"Do not enter data")</f>
        <v>Do not enter data</v>
      </c>
      <c r="C33" s="156" t="str">
        <f>IFERROR(VLOOKUP(Government_revenues_table[[#This Row],[GFS Classification]],[2]!Table6_GFS_codes_classification[#Data],COLUMNS($F:G)+3,FALSE),"Do not enter data")</f>
        <v>Do not enter data</v>
      </c>
      <c r="D33" s="156" t="str">
        <f>IFERROR(VLOOKUP(Government_revenues_table[[#This Row],[GFS Classification]],[2]!Table6_GFS_codes_classification[#Data],COLUMNS($F:H)+3,FALSE),"Do not enter data")</f>
        <v>Do not enter data</v>
      </c>
      <c r="E33" s="156" t="str">
        <f>IFERROR(VLOOKUP(Government_revenues_table[[#This Row],[GFS Classification]],[2]!Table6_GFS_codes_classification[#Data],COLUMNS($F:I)+3,FALSE),"Do not enter data")</f>
        <v>Do not enter data</v>
      </c>
      <c r="F33" s="258" t="s">
        <v>790</v>
      </c>
      <c r="G33" s="295" t="s">
        <v>312</v>
      </c>
      <c r="H33" s="152" t="s">
        <v>809</v>
      </c>
      <c r="I33" t="s">
        <v>311</v>
      </c>
      <c r="J33" s="257">
        <v>21923046287.560001</v>
      </c>
      <c r="K33" s="198" t="s">
        <v>91</v>
      </c>
      <c r="R33" s="226"/>
    </row>
    <row r="34" spans="1:20" x14ac:dyDescent="0.35">
      <c r="A34" s="224" t="s">
        <v>810</v>
      </c>
      <c r="B34" s="156" t="str">
        <f>IFERROR(VLOOKUP(Government_revenues_table[[#This Row],[GFS Classification]],[2]!Table6_GFS_codes_classification[#Data],COLUMNS($F:F)+3,FALSE),"Do not enter data")</f>
        <v>Do not enter data</v>
      </c>
      <c r="C34" s="156" t="str">
        <f>IFERROR(VLOOKUP(Government_revenues_table[[#This Row],[GFS Classification]],[2]!Table6_GFS_codes_classification[#Data],COLUMNS($F:G)+3,FALSE),"Do not enter data")</f>
        <v>Do not enter data</v>
      </c>
      <c r="D34" s="156" t="str">
        <f>IFERROR(VLOOKUP(Government_revenues_table[[#This Row],[GFS Classification]],[2]!Table6_GFS_codes_classification[#Data],COLUMNS($F:H)+3,FALSE),"Do not enter data")</f>
        <v>Do not enter data</v>
      </c>
      <c r="E34" s="156" t="str">
        <f>IFERROR(VLOOKUP(Government_revenues_table[[#This Row],[GFS Classification]],[2]!Table6_GFS_codes_classification[#Data],COLUMNS($F:I)+3,FALSE),"Do not enter data")</f>
        <v>Do not enter data</v>
      </c>
      <c r="F34" s="258" t="s">
        <v>790</v>
      </c>
      <c r="G34" s="295" t="s">
        <v>312</v>
      </c>
      <c r="H34" s="291" t="s">
        <v>811</v>
      </c>
      <c r="I34" s="291" t="s">
        <v>320</v>
      </c>
      <c r="J34" s="292">
        <v>8735782411</v>
      </c>
      <c r="K34" s="198" t="s">
        <v>91</v>
      </c>
      <c r="T34" s="225"/>
    </row>
    <row r="35" spans="1:20" x14ac:dyDescent="0.35">
      <c r="A35" s="224" t="s">
        <v>812</v>
      </c>
      <c r="B35" s="156" t="str">
        <f>IFERROR(VLOOKUP(Government_revenues_table[[#This Row],[GFS Classification]],[2]!Table6_GFS_codes_classification[#Data],COLUMNS($F:F)+3,FALSE),"Do not enter data")</f>
        <v>Do not enter data</v>
      </c>
      <c r="C35" s="156" t="str">
        <f>IFERROR(VLOOKUP(Government_revenues_table[[#This Row],[GFS Classification]],[2]!Table6_GFS_codes_classification[#Data],COLUMNS($F:G)+3,FALSE),"Do not enter data")</f>
        <v>Do not enter data</v>
      </c>
      <c r="D35" s="156" t="str">
        <f>IFERROR(VLOOKUP(Government_revenues_table[[#This Row],[GFS Classification]],[2]!Table6_GFS_codes_classification[#Data],COLUMNS($F:H)+3,FALSE),"Do not enter data")</f>
        <v>Do not enter data</v>
      </c>
      <c r="E35" s="156" t="str">
        <f>IFERROR(VLOOKUP(Government_revenues_table[[#This Row],[GFS Classification]],[2]!Table6_GFS_codes_classification[#Data],COLUMNS($F:I)+3,FALSE),"Do not enter data")</f>
        <v>Do not enter data</v>
      </c>
      <c r="F35" s="258" t="s">
        <v>813</v>
      </c>
      <c r="G35" s="295" t="s">
        <v>312</v>
      </c>
      <c r="H35" s="198" t="s">
        <v>814</v>
      </c>
      <c r="I35" s="198" t="s">
        <v>321</v>
      </c>
      <c r="J35" s="257">
        <v>7845730266.6100035</v>
      </c>
      <c r="K35" s="198" t="s">
        <v>91</v>
      </c>
      <c r="T35" s="226"/>
    </row>
    <row r="36" spans="1:20" x14ac:dyDescent="0.35">
      <c r="A36" s="224" t="s">
        <v>815</v>
      </c>
      <c r="B36" s="156" t="str">
        <f>IFERROR(VLOOKUP(Government_revenues_table[[#This Row],[GFS Classification]],[2]!Table6_GFS_codes_classification[#Data],COLUMNS($F:F)+3,FALSE),"Do not enter data")</f>
        <v>Do not enter data</v>
      </c>
      <c r="C36" s="156" t="str">
        <f>IFERROR(VLOOKUP(Government_revenues_table[[#This Row],[GFS Classification]],[2]!Table6_GFS_codes_classification[#Data],COLUMNS($F:G)+3,FALSE),"Do not enter data")</f>
        <v>Do not enter data</v>
      </c>
      <c r="D36" s="156" t="str">
        <f>IFERROR(VLOOKUP(Government_revenues_table[[#This Row],[GFS Classification]],[2]!Table6_GFS_codes_classification[#Data],COLUMNS($F:H)+3,FALSE),"Do not enter data")</f>
        <v>Do not enter data</v>
      </c>
      <c r="E36" s="156" t="str">
        <f>IFERROR(VLOOKUP(Government_revenues_table[[#This Row],[GFS Classification]],[2]!Table6_GFS_codes_classification[#Data],COLUMNS($F:I)+3,FALSE),"Do not enter data")</f>
        <v>Do not enter data</v>
      </c>
      <c r="F36" s="258" t="s">
        <v>816</v>
      </c>
      <c r="G36" s="295" t="s">
        <v>312</v>
      </c>
      <c r="H36" s="291" t="s">
        <v>817</v>
      </c>
      <c r="I36" s="291" t="s">
        <v>313</v>
      </c>
      <c r="J36" s="292">
        <v>7403369008.5200005</v>
      </c>
      <c r="K36" s="198" t="s">
        <v>91</v>
      </c>
    </row>
    <row r="37" spans="1:20" x14ac:dyDescent="0.35">
      <c r="A37" s="224" t="s">
        <v>818</v>
      </c>
      <c r="B37" s="156" t="str">
        <f>IFERROR(VLOOKUP(Government_revenues_table[[#This Row],[GFS Classification]],[2]!Table6_GFS_codes_classification[#Data],COLUMNS($F:F)+3,FALSE),"Do not enter data")</f>
        <v>Do not enter data</v>
      </c>
      <c r="C37" s="156" t="str">
        <f>IFERROR(VLOOKUP(Government_revenues_table[[#This Row],[GFS Classification]],[2]!Table6_GFS_codes_classification[#Data],COLUMNS($F:G)+3,FALSE),"Do not enter data")</f>
        <v>Do not enter data</v>
      </c>
      <c r="D37" s="156" t="str">
        <f>IFERROR(VLOOKUP(Government_revenues_table[[#This Row],[GFS Classification]],[2]!Table6_GFS_codes_classification[#Data],COLUMNS($F:H)+3,FALSE),"Do not enter data")</f>
        <v>Do not enter data</v>
      </c>
      <c r="E37" s="156" t="str">
        <f>IFERROR(VLOOKUP(Government_revenues_table[[#This Row],[GFS Classification]],[2]!Table6_GFS_codes_classification[#Data],COLUMNS($F:I)+3,FALSE),"Do not enter data")</f>
        <v>Do not enter data</v>
      </c>
      <c r="F37" s="258" t="s">
        <v>819</v>
      </c>
      <c r="G37" s="295" t="s">
        <v>312</v>
      </c>
      <c r="H37" s="291" t="s">
        <v>820</v>
      </c>
      <c r="I37" s="291" t="s">
        <v>313</v>
      </c>
      <c r="J37" s="292">
        <v>3197067075.8800001</v>
      </c>
      <c r="K37" s="198" t="s">
        <v>91</v>
      </c>
      <c r="R37" s="225"/>
    </row>
    <row r="38" spans="1:20" x14ac:dyDescent="0.35">
      <c r="A38" s="224" t="s">
        <v>821</v>
      </c>
      <c r="B38" s="156" t="str">
        <f>IFERROR(VLOOKUP(Government_revenues_table[[#This Row],[GFS Classification]],[2]!Table6_GFS_codes_classification[#Data],COLUMNS($F:F)+3,FALSE),"Do not enter data")</f>
        <v>Do not enter data</v>
      </c>
      <c r="C38" s="156" t="str">
        <f>IFERROR(VLOOKUP(Government_revenues_table[[#This Row],[GFS Classification]],[2]!Table6_GFS_codes_classification[#Data],COLUMNS($F:G)+3,FALSE),"Do not enter data")</f>
        <v>Do not enter data</v>
      </c>
      <c r="D38" s="156" t="str">
        <f>IFERROR(VLOOKUP(Government_revenues_table[[#This Row],[GFS Classification]],[2]!Table6_GFS_codes_classification[#Data],COLUMNS($F:H)+3,FALSE),"Do not enter data")</f>
        <v>Do not enter data</v>
      </c>
      <c r="E38" s="156" t="str">
        <f>IFERROR(VLOOKUP(Government_revenues_table[[#This Row],[GFS Classification]],[2]!Table6_GFS_codes_classification[#Data],COLUMNS($F:I)+3,FALSE),"Do not enter data")</f>
        <v>Do not enter data</v>
      </c>
      <c r="F38" s="289" t="s">
        <v>822</v>
      </c>
      <c r="G38" s="295" t="s">
        <v>312</v>
      </c>
      <c r="H38" s="198" t="s">
        <v>823</v>
      </c>
      <c r="I38" s="198" t="s">
        <v>313</v>
      </c>
      <c r="J38" s="257">
        <v>7215446491.3199997</v>
      </c>
      <c r="K38" s="198" t="s">
        <v>91</v>
      </c>
      <c r="R38" s="226"/>
      <c r="T38" s="225"/>
    </row>
    <row r="39" spans="1:20" x14ac:dyDescent="0.35">
      <c r="A39" s="224" t="s">
        <v>824</v>
      </c>
      <c r="B39" s="158" t="str">
        <f>IFERROR(VLOOKUP(Government_revenues_table[[#This Row],[GFS Classification]],[2]!Table6_GFS_codes_classification[#Data],COLUMNS($F:F)+3,FALSE),"Do not enter data")</f>
        <v>Do not enter data</v>
      </c>
      <c r="C39" s="158" t="str">
        <f>IFERROR(VLOOKUP(Government_revenues_table[[#This Row],[GFS Classification]],[2]!Table6_GFS_codes_classification[#Data],COLUMNS($F:G)+3,FALSE),"Do not enter data")</f>
        <v>Do not enter data</v>
      </c>
      <c r="D39" s="158" t="str">
        <f>IFERROR(VLOOKUP(Government_revenues_table[[#This Row],[GFS Classification]],[2]!Table6_GFS_codes_classification[#Data],COLUMNS($F:H)+3,FALSE),"Do not enter data")</f>
        <v>Do not enter data</v>
      </c>
      <c r="E39" s="158" t="str">
        <f>IFERROR(VLOOKUP(Government_revenues_table[[#This Row],[GFS Classification]],[2]!Table6_GFS_codes_classification[#Data],COLUMNS($F:I)+3,FALSE),"Do not enter data")</f>
        <v>Do not enter data</v>
      </c>
      <c r="F39" s="258" t="s">
        <v>777</v>
      </c>
      <c r="G39" s="295" t="s">
        <v>105</v>
      </c>
      <c r="H39" s="291" t="s">
        <v>825</v>
      </c>
      <c r="I39" s="291" t="s">
        <v>312</v>
      </c>
      <c r="J39" s="292">
        <v>3733663740</v>
      </c>
      <c r="K39" s="198" t="s">
        <v>91</v>
      </c>
      <c r="R39" s="226"/>
      <c r="T39" s="226"/>
    </row>
    <row r="40" spans="1:20" x14ac:dyDescent="0.35">
      <c r="A40" s="224" t="s">
        <v>826</v>
      </c>
      <c r="B40" s="156" t="str">
        <f>IFERROR(VLOOKUP(Government_revenues_table[[#This Row],[GFS Classification]],[2]!Table6_GFS_codes_classification[#Data],COLUMNS($F:F)+3,FALSE),"Do not enter data")</f>
        <v>Do not enter data</v>
      </c>
      <c r="C40" s="156" t="str">
        <f>IFERROR(VLOOKUP(Government_revenues_table[[#This Row],[GFS Classification]],[2]!Table6_GFS_codes_classification[#Data],COLUMNS($F:G)+3,FALSE),"Do not enter data")</f>
        <v>Do not enter data</v>
      </c>
      <c r="D40" s="156" t="str">
        <f>IFERROR(VLOOKUP(Government_revenues_table[[#This Row],[GFS Classification]],[2]!Table6_GFS_codes_classification[#Data],COLUMNS($F:H)+3,FALSE),"Do not enter data")</f>
        <v>Do not enter data</v>
      </c>
      <c r="E40" s="156" t="str">
        <f>IFERROR(VLOOKUP(Government_revenues_table[[#This Row],[GFS Classification]],[2]!Table6_GFS_codes_classification[#Data],COLUMNS($F:I)+3,FALSE),"Do not enter data")</f>
        <v>Do not enter data</v>
      </c>
      <c r="F40" s="258" t="s">
        <v>827</v>
      </c>
      <c r="G40" s="295" t="s">
        <v>312</v>
      </c>
      <c r="H40" s="291" t="s">
        <v>828</v>
      </c>
      <c r="I40" s="291" t="s">
        <v>313</v>
      </c>
      <c r="J40" s="292">
        <v>904927777.35000002</v>
      </c>
      <c r="K40" s="198" t="s">
        <v>91</v>
      </c>
    </row>
    <row r="41" spans="1:20" x14ac:dyDescent="0.35">
      <c r="A41" s="224"/>
      <c r="B41" s="156" t="str">
        <f>IFERROR(VLOOKUP(Government_revenues_table[[#This Row],[GFS Classification]],[2]!Table6_GFS_codes_classification[#Data],COLUMNS($F:F)+3,FALSE),"Do not enter data")</f>
        <v>Do not enter data</v>
      </c>
      <c r="C41" s="156" t="str">
        <f>IFERROR(VLOOKUP(Government_revenues_table[[#This Row],[GFS Classification]],[2]!Table6_GFS_codes_classification[#Data],COLUMNS($F:G)+3,FALSE),"Do not enter data")</f>
        <v>Do not enter data</v>
      </c>
      <c r="D41" s="156" t="str">
        <f>IFERROR(VLOOKUP(Government_revenues_table[[#This Row],[GFS Classification]],[2]!Table6_GFS_codes_classification[#Data],COLUMNS($F:H)+3,FALSE),"Do not enter data")</f>
        <v>Do not enter data</v>
      </c>
      <c r="E41" s="156" t="str">
        <f>IFERROR(VLOOKUP(Government_revenues_table[[#This Row],[GFS Classification]],[2]!Table6_GFS_codes_classification[#Data],COLUMNS($F:I)+3,FALSE),"Do not enter data")</f>
        <v>Do not enter data</v>
      </c>
      <c r="F41" s="287" t="s">
        <v>802</v>
      </c>
      <c r="G41" s="295" t="s">
        <v>337</v>
      </c>
      <c r="H41" s="152" t="s">
        <v>829</v>
      </c>
      <c r="I41" t="s">
        <v>308</v>
      </c>
      <c r="J41" s="292">
        <v>533137126.91000003</v>
      </c>
      <c r="K41" s="198" t="s">
        <v>91</v>
      </c>
    </row>
    <row r="42" spans="1:20" x14ac:dyDescent="0.35">
      <c r="A42" s="224"/>
      <c r="B42" s="156" t="str">
        <f>IFERROR(VLOOKUP(Government_revenues_table[[#This Row],[GFS Classification]],[2]!Table6_GFS_codes_classification[#Data],COLUMNS($F:F)+3,FALSE),"Do not enter data")</f>
        <v>Do not enter data</v>
      </c>
      <c r="C42" s="156" t="str">
        <f>IFERROR(VLOOKUP(Government_revenues_table[[#This Row],[GFS Classification]],[2]!Table6_GFS_codes_classification[#Data],COLUMNS($F:G)+3,FALSE),"Do not enter data")</f>
        <v>Do not enter data</v>
      </c>
      <c r="D42" s="156" t="str">
        <f>IFERROR(VLOOKUP(Government_revenues_table[[#This Row],[GFS Classification]],[2]!Table6_GFS_codes_classification[#Data],COLUMNS($F:H)+3,FALSE),"Do not enter data")</f>
        <v>Do not enter data</v>
      </c>
      <c r="E42" s="156" t="str">
        <f>IFERROR(VLOOKUP(Government_revenues_table[[#This Row],[GFS Classification]],[2]!Table6_GFS_codes_classification[#Data],COLUMNS($F:I)+3,FALSE),"Do not enter data")</f>
        <v>Do not enter data</v>
      </c>
      <c r="F42" s="258" t="s">
        <v>790</v>
      </c>
      <c r="G42" s="295" t="s">
        <v>312</v>
      </c>
      <c r="H42" s="198" t="s">
        <v>830</v>
      </c>
      <c r="I42" s="198" t="s">
        <v>315</v>
      </c>
      <c r="J42" s="292">
        <v>447923362.62</v>
      </c>
      <c r="K42" s="198" t="s">
        <v>91</v>
      </c>
    </row>
    <row r="43" spans="1:20" x14ac:dyDescent="0.35">
      <c r="A43" s="224"/>
      <c r="B43" s="156" t="str">
        <f>IFERROR(VLOOKUP(Government_revenues_table[[#This Row],[GFS Classification]],[2]!Table6_GFS_codes_classification[#Data],COLUMNS($F:F)+3,FALSE),"Do not enter data")</f>
        <v>Do not enter data</v>
      </c>
      <c r="C43" s="156" t="str">
        <f>IFERROR(VLOOKUP(Government_revenues_table[[#This Row],[GFS Classification]],[2]!Table6_GFS_codes_classification[#Data],COLUMNS($F:G)+3,FALSE),"Do not enter data")</f>
        <v>Do not enter data</v>
      </c>
      <c r="D43" s="156" t="str">
        <f>IFERROR(VLOOKUP(Government_revenues_table[[#This Row],[GFS Classification]],[2]!Table6_GFS_codes_classification[#Data],COLUMNS($F:H)+3,FALSE),"Do not enter data")</f>
        <v>Do not enter data</v>
      </c>
      <c r="E43" s="156" t="str">
        <f>IFERROR(VLOOKUP(Government_revenues_table[[#This Row],[GFS Classification]],[2]!Table6_GFS_codes_classification[#Data],COLUMNS($F:I)+3,FALSE),"Do not enter data")</f>
        <v>Do not enter data</v>
      </c>
      <c r="F43" s="287" t="s">
        <v>797</v>
      </c>
      <c r="G43" s="295" t="s">
        <v>337</v>
      </c>
      <c r="H43" s="198" t="s">
        <v>831</v>
      </c>
      <c r="I43" s="198" t="s">
        <v>311</v>
      </c>
      <c r="J43" s="292">
        <v>75500000</v>
      </c>
      <c r="K43" s="198" t="s">
        <v>91</v>
      </c>
    </row>
    <row r="44" spans="1:20" x14ac:dyDescent="0.35">
      <c r="A44" s="224"/>
      <c r="B44" s="158" t="str">
        <f>IFERROR(VLOOKUP(Government_revenues_table[[#This Row],[GFS Classification]],[2]!Table6_GFS_codes_classification[#Data],COLUMNS($F:F)+3,FALSE),"Do not enter data")</f>
        <v>Do not enter data</v>
      </c>
      <c r="C44" s="158" t="str">
        <f>IFERROR(VLOOKUP(Government_revenues_table[[#This Row],[GFS Classification]],[2]!Table6_GFS_codes_classification[#Data],COLUMNS($F:G)+3,FALSE),"Do not enter data")</f>
        <v>Do not enter data</v>
      </c>
      <c r="D44" s="158" t="str">
        <f>IFERROR(VLOOKUP(Government_revenues_table[[#This Row],[GFS Classification]],[2]!Table6_GFS_codes_classification[#Data],COLUMNS($F:H)+3,FALSE),"Do not enter data")</f>
        <v>Do not enter data</v>
      </c>
      <c r="E44" s="158" t="str">
        <f>IFERROR(VLOOKUP(Government_revenues_table[[#This Row],[GFS Classification]],[2]!Table6_GFS_codes_classification[#Data],COLUMNS($F:I)+3,FALSE),"Do not enter data")</f>
        <v>Do not enter data</v>
      </c>
      <c r="F44" s="258" t="s">
        <v>797</v>
      </c>
      <c r="G44" s="295" t="s">
        <v>312</v>
      </c>
      <c r="H44" s="152" t="s">
        <v>832</v>
      </c>
      <c r="I44" s="297" t="s">
        <v>312</v>
      </c>
      <c r="J44" s="292">
        <f>SUMIF('Part 5 - Company data'!E14:E768,Government_revenues_table[[#This Row],[Revenue stream name]],'Part 5 - Company data'!J14:J768)</f>
        <v>2795471766.27</v>
      </c>
      <c r="K44" s="198" t="s">
        <v>91</v>
      </c>
    </row>
    <row r="45" spans="1:20" x14ac:dyDescent="0.35">
      <c r="A45" s="224"/>
      <c r="B45" s="158" t="str">
        <f>IFERROR(VLOOKUP(Government_revenues_table[[#This Row],[GFS Classification]],[2]!Table6_GFS_codes_classification[#Data],COLUMNS($F:F)+3,FALSE),"Do not enter data")</f>
        <v>Do not enter data</v>
      </c>
      <c r="C45" s="158" t="str">
        <f>IFERROR(VLOOKUP(Government_revenues_table[[#This Row],[GFS Classification]],[2]!Table6_GFS_codes_classification[#Data],COLUMNS($F:G)+3,FALSE),"Do not enter data")</f>
        <v>Do not enter data</v>
      </c>
      <c r="D45" s="158" t="str">
        <f>IFERROR(VLOOKUP(Government_revenues_table[[#This Row],[GFS Classification]],[2]!Table6_GFS_codes_classification[#Data],COLUMNS($F:H)+3,FALSE),"Do not enter data")</f>
        <v>Do not enter data</v>
      </c>
      <c r="E45" s="158" t="str">
        <f>IFERROR(VLOOKUP(Government_revenues_table[[#This Row],[GFS Classification]],[2]!Table6_GFS_codes_classification[#Data],COLUMNS($F:I)+3,FALSE),"Do not enter data")</f>
        <v>Do not enter data</v>
      </c>
      <c r="F45" s="258" t="s">
        <v>797</v>
      </c>
      <c r="G45" s="295" t="s">
        <v>312</v>
      </c>
      <c r="H45" s="152" t="s">
        <v>833</v>
      </c>
      <c r="I45" s="297" t="s">
        <v>312</v>
      </c>
      <c r="J45" s="292">
        <f>SUMIF('Part 5 - Company data'!E15:E769,Government_revenues_table[[#This Row],[Revenue stream name]],'Part 5 - Company data'!J15:J769)</f>
        <v>1661258041.2600002</v>
      </c>
      <c r="K45" s="198" t="s">
        <v>91</v>
      </c>
    </row>
    <row r="46" spans="1:20" x14ac:dyDescent="0.35">
      <c r="A46" s="224"/>
      <c r="B46" s="158" t="str">
        <f>IFERROR(VLOOKUP(Government_revenues_table[[#This Row],[GFS Classification]],[2]!Table6_GFS_codes_classification[#Data],COLUMNS($F:F)+3,FALSE),"Do not enter data")</f>
        <v>Do not enter data</v>
      </c>
      <c r="C46" s="158" t="str">
        <f>IFERROR(VLOOKUP(Government_revenues_table[[#This Row],[GFS Classification]],[2]!Table6_GFS_codes_classification[#Data],COLUMNS($F:G)+3,FALSE),"Do not enter data")</f>
        <v>Do not enter data</v>
      </c>
      <c r="D46" s="158" t="str">
        <f>IFERROR(VLOOKUP(Government_revenues_table[[#This Row],[GFS Classification]],[2]!Table6_GFS_codes_classification[#Data],COLUMNS($F:H)+3,FALSE),"Do not enter data")</f>
        <v>Do not enter data</v>
      </c>
      <c r="E46" s="158" t="str">
        <f>IFERROR(VLOOKUP(Government_revenues_table[[#This Row],[GFS Classification]],[2]!Table6_GFS_codes_classification[#Data],COLUMNS($F:I)+3,FALSE),"Do not enter data")</f>
        <v>Do not enter data</v>
      </c>
      <c r="F46" s="258" t="s">
        <v>797</v>
      </c>
      <c r="G46" s="295" t="s">
        <v>312</v>
      </c>
      <c r="H46" s="152" t="s">
        <v>834</v>
      </c>
      <c r="I46" s="297" t="s">
        <v>312</v>
      </c>
      <c r="J46" s="292">
        <f>SUMIF('Part 5 - Company data'!E16:E770,Government_revenues_table[[#This Row],[Revenue stream name]],'Part 5 - Company data'!J16:J770)</f>
        <v>275406085.24000001</v>
      </c>
      <c r="K46" s="198" t="s">
        <v>91</v>
      </c>
    </row>
    <row r="47" spans="1:20" x14ac:dyDescent="0.35">
      <c r="A47" s="224"/>
      <c r="B47" s="158" t="str">
        <f>IFERROR(VLOOKUP(Government_revenues_table[[#This Row],[GFS Classification]],[2]!Table6_GFS_codes_classification[#Data],COLUMNS($F:F)+3,FALSE),"Do not enter data")</f>
        <v>Do not enter data</v>
      </c>
      <c r="C47" s="158" t="str">
        <f>IFERROR(VLOOKUP(Government_revenues_table[[#This Row],[GFS Classification]],[2]!Table6_GFS_codes_classification[#Data],COLUMNS($F:G)+3,FALSE),"Do not enter data")</f>
        <v>Do not enter data</v>
      </c>
      <c r="D47" s="158" t="str">
        <f>IFERROR(VLOOKUP(Government_revenues_table[[#This Row],[GFS Classification]],[2]!Table6_GFS_codes_classification[#Data],COLUMNS($F:H)+3,FALSE),"Do not enter data")</f>
        <v>Do not enter data</v>
      </c>
      <c r="E47" s="158" t="str">
        <f>IFERROR(VLOOKUP(Government_revenues_table[[#This Row],[GFS Classification]],[2]!Table6_GFS_codes_classification[#Data],COLUMNS($F:I)+3,FALSE),"Do not enter data")</f>
        <v>Do not enter data</v>
      </c>
      <c r="F47" s="258" t="s">
        <v>797</v>
      </c>
      <c r="G47" s="295" t="s">
        <v>312</v>
      </c>
      <c r="H47" s="152" t="s">
        <v>835</v>
      </c>
      <c r="I47" s="297" t="s">
        <v>312</v>
      </c>
      <c r="J47" s="292">
        <f>SUMIF('Part 5 - Company data'!E17:E771,Government_revenues_table[[#This Row],[Revenue stream name]],'Part 5 - Company data'!J17:J771)</f>
        <v>1158922784.4400001</v>
      </c>
      <c r="K47" s="198" t="s">
        <v>91</v>
      </c>
    </row>
    <row r="48" spans="1:20" x14ac:dyDescent="0.35">
      <c r="A48" s="224"/>
      <c r="B48" s="158" t="str">
        <f>IFERROR(VLOOKUP(Government_revenues_table[[#This Row],[GFS Classification]],[2]!Table6_GFS_codes_classification[#Data],COLUMNS($F:F)+3,FALSE),"Do not enter data")</f>
        <v>Do not enter data</v>
      </c>
      <c r="C48" s="158" t="str">
        <f>IFERROR(VLOOKUP(Government_revenues_table[[#This Row],[GFS Classification]],[2]!Table6_GFS_codes_classification[#Data],COLUMNS($F:G)+3,FALSE),"Do not enter data")</f>
        <v>Do not enter data</v>
      </c>
      <c r="D48" s="158" t="str">
        <f>IFERROR(VLOOKUP(Government_revenues_table[[#This Row],[GFS Classification]],[2]!Table6_GFS_codes_classification[#Data],COLUMNS($F:H)+3,FALSE),"Do not enter data")</f>
        <v>Do not enter data</v>
      </c>
      <c r="E48" s="158" t="str">
        <f>IFERROR(VLOOKUP(Government_revenues_table[[#This Row],[GFS Classification]],[2]!Table6_GFS_codes_classification[#Data],COLUMNS($F:I)+3,FALSE),"Do not enter data")</f>
        <v>Do not enter data</v>
      </c>
      <c r="F48" s="258" t="s">
        <v>797</v>
      </c>
      <c r="G48" s="295" t="s">
        <v>312</v>
      </c>
      <c r="H48" s="152" t="s">
        <v>836</v>
      </c>
      <c r="I48" s="297" t="s">
        <v>312</v>
      </c>
      <c r="J48" s="292">
        <f>SUMIF('Part 5 - Company data'!E18:E772,Government_revenues_table[[#This Row],[Revenue stream name]],'Part 5 - Company data'!J18:J772)</f>
        <v>1211759549.8400002</v>
      </c>
      <c r="K48" s="198" t="s">
        <v>91</v>
      </c>
    </row>
    <row r="49" spans="1:20" x14ac:dyDescent="0.35">
      <c r="A49" s="224"/>
      <c r="B49" s="158" t="str">
        <f>IFERROR(VLOOKUP(Government_revenues_table[[#This Row],[GFS Classification]],[2]!Table6_GFS_codes_classification[#Data],COLUMNS($F:F)+3,FALSE),"Do not enter data")</f>
        <v>Do not enter data</v>
      </c>
      <c r="C49" s="158" t="str">
        <f>IFERROR(VLOOKUP(Government_revenues_table[[#This Row],[GFS Classification]],[2]!Table6_GFS_codes_classification[#Data],COLUMNS($F:G)+3,FALSE),"Do not enter data")</f>
        <v>Do not enter data</v>
      </c>
      <c r="D49" s="158" t="str">
        <f>IFERROR(VLOOKUP(Government_revenues_table[[#This Row],[GFS Classification]],[2]!Table6_GFS_codes_classification[#Data],COLUMNS($F:H)+3,FALSE),"Do not enter data")</f>
        <v>Do not enter data</v>
      </c>
      <c r="E49" s="158" t="str">
        <f>IFERROR(VLOOKUP(Government_revenues_table[[#This Row],[GFS Classification]],[2]!Table6_GFS_codes_classification[#Data],COLUMNS($F:I)+3,FALSE),"Do not enter data")</f>
        <v>Do not enter data</v>
      </c>
      <c r="F49" s="258" t="s">
        <v>797</v>
      </c>
      <c r="G49" s="296" t="s">
        <v>81</v>
      </c>
      <c r="H49" s="152" t="s">
        <v>837</v>
      </c>
      <c r="I49" s="297" t="s">
        <v>312</v>
      </c>
      <c r="J49" s="292">
        <f>SUMIF('Part 5 - Company data'!E19:E773,Government_revenues_table[[#This Row],[Revenue stream name]],'Part 5 - Company data'!J19:J773)</f>
        <v>137080178695.8</v>
      </c>
      <c r="K49" s="198" t="s">
        <v>91</v>
      </c>
    </row>
    <row r="50" spans="1:20" x14ac:dyDescent="0.35">
      <c r="A50" s="224"/>
      <c r="B50" s="158" t="str">
        <f>IFERROR(VLOOKUP(Government_revenues_table[[#This Row],[GFS Classification]],[2]!Table6_GFS_codes_classification[#Data],COLUMNS($F:F)+3,FALSE),"Do not enter data")</f>
        <v>Do not enter data</v>
      </c>
      <c r="C50" s="158" t="str">
        <f>IFERROR(VLOOKUP(Government_revenues_table[[#This Row],[GFS Classification]],[2]!Table6_GFS_codes_classification[#Data],COLUMNS($F:G)+3,FALSE),"Do not enter data")</f>
        <v>Do not enter data</v>
      </c>
      <c r="D50" s="158" t="str">
        <f>IFERROR(VLOOKUP(Government_revenues_table[[#This Row],[GFS Classification]],[2]!Table6_GFS_codes_classification[#Data],COLUMNS($F:H)+3,FALSE),"Do not enter data")</f>
        <v>Do not enter data</v>
      </c>
      <c r="E50" s="158" t="str">
        <f>IFERROR(VLOOKUP(Government_revenues_table[[#This Row],[GFS Classification]],[2]!Table6_GFS_codes_classification[#Data],COLUMNS($F:I)+3,FALSE),"Do not enter data")</f>
        <v>Do not enter data</v>
      </c>
      <c r="F50" s="258" t="s">
        <v>797</v>
      </c>
      <c r="G50" s="296" t="s">
        <v>81</v>
      </c>
      <c r="H50" s="152" t="s">
        <v>838</v>
      </c>
      <c r="I50" s="297" t="s">
        <v>312</v>
      </c>
      <c r="J50" s="292">
        <f>SUMIF('Part 5 - Company data'!E20:E774,Government_revenues_table[[#This Row],[Revenue stream name]],'Part 5 - Company data'!J20:J774)</f>
        <v>51360600</v>
      </c>
      <c r="K50" s="198" t="s">
        <v>91</v>
      </c>
    </row>
    <row r="51" spans="1:20" x14ac:dyDescent="0.35">
      <c r="A51" s="224"/>
      <c r="B51" s="156"/>
      <c r="C51" s="156"/>
      <c r="D51" s="156"/>
      <c r="E51" s="156"/>
      <c r="F51" s="287"/>
      <c r="G51" s="295"/>
      <c r="J51" s="257"/>
    </row>
    <row r="52" spans="1:20" customFormat="1" thickBot="1" x14ac:dyDescent="0.35"/>
    <row r="53" spans="1:20" ht="16.8" thickBot="1" x14ac:dyDescent="0.4">
      <c r="I53" s="190" t="s">
        <v>839</v>
      </c>
      <c r="J53" s="155">
        <f>SUMIF(Government_revenues_table[Currency],"USD",Government_revenues_table[Revenue value])+(IFERROR(SUMIF(Government_revenues_table[Currency],"&lt;&gt;USD",Government_revenues_table[Revenue value])/'[2]Part 1 - About'!$E$45,0))</f>
        <v>1957270500.6976275</v>
      </c>
      <c r="T53" s="226"/>
    </row>
    <row r="54" spans="1:20" ht="15.6" thickBot="1" x14ac:dyDescent="0.4">
      <c r="I54" s="12"/>
      <c r="J54" s="225"/>
      <c r="T54" s="226"/>
    </row>
    <row r="55" spans="1:20" ht="16.8" thickBot="1" x14ac:dyDescent="0.4">
      <c r="I55" s="190" t="str">
        <f>"Total in "&amp;'[2]Part 1 - About'!E44</f>
        <v>Total in MNT</v>
      </c>
      <c r="J55" s="155">
        <f>IF('[2]Part 1 - About'!$E$44="USD",0,SUMIF(Government_revenues_table[Currency],'[2]Part 1 - About'!$E$44,Government_revenues_table[Revenue value]))+(IFERROR(SUMIF(Government_revenues_table[Currency],"USD",Government_revenues_table[Revenue value])*'[2]Part 1 - About'!$E$45,0))</f>
        <v>5350238059066.9785</v>
      </c>
      <c r="T55" s="226"/>
    </row>
    <row r="56" spans="1:20" x14ac:dyDescent="0.35">
      <c r="T56" s="226"/>
    </row>
    <row r="57" spans="1:20" x14ac:dyDescent="0.35">
      <c r="T57" s="226"/>
    </row>
    <row r="58" spans="1:20" x14ac:dyDescent="0.35">
      <c r="T58" s="226"/>
    </row>
    <row r="59" spans="1:20" ht="24" x14ac:dyDescent="0.35">
      <c r="F59" s="151" t="s">
        <v>840</v>
      </c>
      <c r="G59" s="151"/>
      <c r="H59" s="163"/>
      <c r="I59" s="163"/>
      <c r="J59" s="163"/>
      <c r="K59" s="163"/>
      <c r="T59" s="226"/>
    </row>
    <row r="60" spans="1:20" x14ac:dyDescent="0.35">
      <c r="F60" s="159" t="s">
        <v>841</v>
      </c>
      <c r="G60" s="160"/>
      <c r="H60" s="160"/>
      <c r="I60" s="160"/>
      <c r="J60" s="161"/>
      <c r="K60" s="160"/>
      <c r="T60" s="226"/>
    </row>
    <row r="61" spans="1:20" x14ac:dyDescent="0.35">
      <c r="F61" s="159"/>
      <c r="G61" s="160"/>
      <c r="H61" s="160"/>
      <c r="I61" s="160"/>
      <c r="J61" s="161"/>
      <c r="K61" s="160"/>
      <c r="T61" s="226"/>
    </row>
    <row r="62" spans="1:20" x14ac:dyDescent="0.35">
      <c r="F62" s="159"/>
      <c r="G62" s="160"/>
      <c r="H62" s="160"/>
      <c r="I62" s="160"/>
      <c r="J62" s="161"/>
      <c r="K62" s="160"/>
    </row>
    <row r="63" spans="1:20" x14ac:dyDescent="0.35">
      <c r="F63" s="159" t="s">
        <v>842</v>
      </c>
      <c r="G63" s="160" t="s">
        <v>843</v>
      </c>
      <c r="H63" s="160"/>
      <c r="I63" s="160"/>
      <c r="J63" s="161"/>
      <c r="K63" s="160"/>
    </row>
    <row r="64" spans="1:20" x14ac:dyDescent="0.35">
      <c r="F64" s="159" t="s">
        <v>844</v>
      </c>
      <c r="G64" s="160" t="s">
        <v>843</v>
      </c>
      <c r="H64" s="160"/>
      <c r="I64" s="160"/>
      <c r="J64" s="161"/>
      <c r="K64" s="160"/>
    </row>
    <row r="65" spans="6:11" x14ac:dyDescent="0.35">
      <c r="F65" s="159" t="s">
        <v>845</v>
      </c>
      <c r="G65" s="160" t="s">
        <v>843</v>
      </c>
      <c r="H65" s="160"/>
      <c r="I65" s="160"/>
      <c r="J65" s="161"/>
      <c r="K65" s="160"/>
    </row>
    <row r="66" spans="6:11" x14ac:dyDescent="0.35">
      <c r="F66" s="159" t="s">
        <v>846</v>
      </c>
      <c r="G66" s="160" t="s">
        <v>843</v>
      </c>
      <c r="H66" s="160"/>
      <c r="I66" s="160"/>
      <c r="J66" s="161"/>
      <c r="K66" s="160"/>
    </row>
    <row r="67" spans="6:11" x14ac:dyDescent="0.35">
      <c r="F67" s="159" t="s">
        <v>847</v>
      </c>
      <c r="G67" s="160" t="s">
        <v>843</v>
      </c>
      <c r="H67" s="160"/>
      <c r="I67" s="160"/>
      <c r="J67" s="161"/>
      <c r="K67" s="160"/>
    </row>
    <row r="68" spans="6:11" x14ac:dyDescent="0.35">
      <c r="F68" s="159"/>
      <c r="G68" s="160"/>
      <c r="H68" s="160"/>
      <c r="I68" s="160"/>
      <c r="J68" s="161"/>
      <c r="K68" s="160"/>
    </row>
    <row r="69" spans="6:11" x14ac:dyDescent="0.35">
      <c r="F69" s="159"/>
      <c r="G69" s="160"/>
      <c r="H69" s="160"/>
      <c r="I69" s="160"/>
      <c r="J69" s="161"/>
      <c r="K69" s="160"/>
    </row>
    <row r="70" spans="6:11" x14ac:dyDescent="0.35">
      <c r="F70" s="159"/>
      <c r="G70" s="160"/>
      <c r="H70" s="160"/>
      <c r="I70" s="160"/>
      <c r="J70" s="161"/>
      <c r="K70" s="160"/>
    </row>
    <row r="71" spans="6:11" x14ac:dyDescent="0.35">
      <c r="F71" s="159"/>
      <c r="G71" s="160"/>
      <c r="H71" s="160"/>
      <c r="I71" s="160"/>
      <c r="J71" s="161"/>
      <c r="K71" s="160"/>
    </row>
    <row r="72" spans="6:11" x14ac:dyDescent="0.35">
      <c r="F72" s="159"/>
      <c r="G72" s="160"/>
      <c r="H72" s="160"/>
      <c r="I72" s="160"/>
      <c r="J72" s="161"/>
      <c r="K72" s="160"/>
    </row>
    <row r="73" spans="6:11" x14ac:dyDescent="0.35">
      <c r="F73" s="159"/>
      <c r="G73" s="160"/>
      <c r="H73" s="160"/>
      <c r="I73" s="160"/>
      <c r="J73" s="161"/>
      <c r="K73" s="160"/>
    </row>
    <row r="74" spans="6:11" x14ac:dyDescent="0.35">
      <c r="F74" s="25"/>
      <c r="G74" s="25"/>
      <c r="H74" s="25"/>
      <c r="I74" s="25"/>
      <c r="J74" s="25"/>
      <c r="K74" s="25"/>
    </row>
    <row r="75" spans="6:11" ht="15.6" thickBot="1" x14ac:dyDescent="0.4">
      <c r="F75" s="215"/>
      <c r="G75" s="215"/>
      <c r="H75" s="215"/>
      <c r="I75" s="215"/>
      <c r="J75" s="215"/>
      <c r="K75" s="215"/>
    </row>
    <row r="76" spans="6:11" x14ac:dyDescent="0.35">
      <c r="F76" s="25"/>
      <c r="G76" s="25"/>
      <c r="H76" s="25"/>
      <c r="I76" s="25"/>
      <c r="J76" s="25"/>
      <c r="K76" s="25"/>
    </row>
    <row r="77" spans="6:11" ht="15.6" thickBot="1" x14ac:dyDescent="0.4">
      <c r="F77" s="211" t="s">
        <v>33</v>
      </c>
      <c r="G77" s="212"/>
      <c r="H77" s="212"/>
      <c r="I77" s="212"/>
      <c r="J77" s="212"/>
      <c r="K77" s="212"/>
    </row>
    <row r="78" spans="6:11" x14ac:dyDescent="0.35">
      <c r="F78" s="213" t="s">
        <v>34</v>
      </c>
      <c r="G78" s="214"/>
      <c r="H78" s="214"/>
      <c r="I78" s="214"/>
      <c r="J78" s="214"/>
      <c r="K78" s="214"/>
    </row>
    <row r="79" spans="6:11" ht="15.6" thickBot="1" x14ac:dyDescent="0.4">
      <c r="F79" s="188"/>
      <c r="G79" s="188"/>
      <c r="H79" s="188"/>
      <c r="I79" s="188"/>
      <c r="J79" s="188"/>
      <c r="K79" s="188"/>
    </row>
    <row r="80" spans="6:11" ht="27.75" customHeight="1" x14ac:dyDescent="0.35">
      <c r="F80" s="32" t="s">
        <v>35</v>
      </c>
      <c r="G80" s="32"/>
      <c r="H80" s="32"/>
      <c r="I80" s="32"/>
      <c r="J80" s="32"/>
      <c r="K80" s="32"/>
    </row>
    <row r="81" spans="6:14" ht="44.25" customHeight="1" x14ac:dyDescent="0.35">
      <c r="F81" s="210" t="s">
        <v>36</v>
      </c>
      <c r="G81" s="210"/>
      <c r="H81" s="210"/>
      <c r="I81" s="210"/>
      <c r="J81" s="210"/>
      <c r="K81" s="210"/>
    </row>
    <row r="82" spans="6:14" ht="30" customHeight="1" x14ac:dyDescent="0.35">
      <c r="F82" s="32" t="s">
        <v>38</v>
      </c>
      <c r="G82" s="32"/>
      <c r="H82" s="32"/>
      <c r="I82" s="32"/>
      <c r="J82" s="32"/>
      <c r="K82" s="32"/>
    </row>
    <row r="86" spans="6:14" ht="15.75" customHeight="1" thickBot="1" x14ac:dyDescent="0.4">
      <c r="L86" s="215"/>
      <c r="M86" s="215"/>
      <c r="N86" s="215"/>
    </row>
    <row r="87" spans="6:14" x14ac:dyDescent="0.35">
      <c r="L87" s="25"/>
      <c r="M87" s="25"/>
      <c r="N87" s="25"/>
    </row>
    <row r="88" spans="6:14" ht="15.6" thickBot="1" x14ac:dyDescent="0.4">
      <c r="L88" s="212"/>
      <c r="M88" s="212"/>
      <c r="N88" s="212"/>
    </row>
    <row r="89" spans="6:14" x14ac:dyDescent="0.35">
      <c r="L89" s="214"/>
      <c r="M89" s="214"/>
      <c r="N89" s="214"/>
    </row>
    <row r="90" spans="6:14" ht="15.6" thickBot="1" x14ac:dyDescent="0.4">
      <c r="L90" s="188"/>
      <c r="M90" s="188"/>
      <c r="N90" s="188"/>
    </row>
    <row r="91" spans="6:14" x14ac:dyDescent="0.35">
      <c r="L91" s="32"/>
      <c r="M91" s="32"/>
      <c r="N91" s="32"/>
    </row>
    <row r="92" spans="6:14" ht="15.75" customHeight="1" x14ac:dyDescent="0.35">
      <c r="L92" s="210"/>
      <c r="M92" s="210"/>
      <c r="N92" s="210"/>
    </row>
    <row r="93" spans="6:14" x14ac:dyDescent="0.35">
      <c r="L93" s="32"/>
      <c r="M93" s="32"/>
      <c r="N93" s="32"/>
    </row>
  </sheetData>
  <sheetProtection insertRows="0"/>
  <protectedRanges>
    <protectedRange algorithmName="SHA-512" hashValue="19r0bVvPR7yZA0UiYij7Tv1CBk3noIABvFePbLhCJ4nk3L6A+Fy+RdPPS3STf+a52x4pG2PQK4FAkXK9epnlIA==" saltValue="gQC4yrLvnbJqxYZ0KSEoZA==" spinCount="100000" sqref="K22:K53 F22:G52" name="Government revenues_3"/>
  </protectedRanges>
  <mergeCells count="17">
    <mergeCell ref="P30:U30"/>
    <mergeCell ref="F20:K20"/>
    <mergeCell ref="F16:N16"/>
    <mergeCell ref="M19:N19"/>
    <mergeCell ref="M27:N27"/>
    <mergeCell ref="M21:N21"/>
    <mergeCell ref="M22:N26"/>
    <mergeCell ref="F18:K18"/>
    <mergeCell ref="F13:N13"/>
    <mergeCell ref="F14:N14"/>
    <mergeCell ref="F15:N15"/>
    <mergeCell ref="M18:N18"/>
    <mergeCell ref="F8:N8"/>
    <mergeCell ref="F9:N9"/>
    <mergeCell ref="F10:N10"/>
    <mergeCell ref="F11:N11"/>
    <mergeCell ref="F12:N12"/>
  </mergeCells>
  <dataValidations xWindow="487" yWindow="486" count="9">
    <dataValidation allowBlank="1" showInputMessage="1" showErrorMessage="1" promptTitle="Receiving government agency" prompt="Input the name of the government recipient here._x000a__x000a_Please refrain from using acronyms, and input complete name." sqref="I40 I33" xr:uid="{B8723619-D947-4766-B2F0-78ECA2FE0236}"/>
    <dataValidation type="textLength" allowBlank="1" showInputMessage="1" showErrorMessage="1" errorTitle="Do not edit these cells" error="Please do not edit these cells" sqref="L91:N93 F80:K82" xr:uid="{51ADCF5D-CE1A-4148-BFA0-D69863945512}">
      <formula1>9999999</formula1>
      <formula2>99999999</formula2>
    </dataValidation>
    <dataValidation type="whole" allowBlank="1" showInputMessage="1" showErrorMessage="1" sqref="I53:J53 I55:J55" xr:uid="{A5507CB7-980A-4D7C-B084-32B01F4E3A18}">
      <formula1>1</formula1>
      <formula2>2</formula2>
    </dataValidation>
    <dataValidation type="textLength" allowBlank="1" showInputMessage="1" showErrorMessage="1" sqref="B75:E82 J54 I56:J58 K53:K58 B53:H58 F75:K79 B7:K20 L53:N90 A53:A93 O53:O85 L7:O51 A7:A51" xr:uid="{98FF8F5B-5410-4B29-821A-F526266E61E8}">
      <formula1>9999999</formula1>
      <formula2>99999999</formula2>
    </dataValidation>
    <dataValidation allowBlank="1" showInputMessage="1" showErrorMessage="1" errorTitle="Please do not edit these cells" error="Please do not edit these cells" sqref="I21" xr:uid="{1E39FB85-1E05-4817-892A-9A9A244066A6}"/>
    <dataValidation type="textLength" allowBlank="1" showInputMessage="1" showErrorMessage="1" errorTitle="Please do not edit these cells" error="Please do not edit these cells" sqref="J21:K21 F21:H21 F59:K60" xr:uid="{EC8B808D-692F-432F-B2C2-1791C6BDC50F}">
      <formula1>10000</formula1>
      <formula2>50000</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 H41 H27:H34" xr:uid="{51078C6C-D549-42CF-B822-A226E1DEA328}"/>
    <dataValidation type="whole" allowBlank="1" showInputMessage="1" showErrorMessage="1" errorTitle="Please do not edit those cells" error="Please do not edit those cells" sqref="F74:K74" xr:uid="{320761AF-8D42-4FA8-A523-A3E7E96EC7D3}">
      <formula1>10000</formula1>
      <formula2>50000</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51" xr:uid="{262680D5-9E09-4F04-B1B7-40AEE0DF9F2C}">
      <formula1>0.1</formula1>
      <formula2>0.2</formula2>
    </dataValidation>
  </dataValidations>
  <hyperlinks>
    <hyperlink ref="M19" r:id="rId1" location="r5-1" display="EITI Requirement 5.1" xr:uid="{2E71D679-6154-44B1-A261-879D95D5E265}"/>
    <hyperlink ref="F20" r:id="rId2" location="r4-1" display="EITI Requirement 4.1" xr:uid="{89C196B7-4C1F-4A9F-9851-0BACF5A92A20}"/>
    <hyperlink ref="F78:J78" r:id="rId3" display="Give us your feedback or report a conflict in the data! Write to us at  data@eiti.org" xr:uid="{ED330A73-31E1-40A7-925B-6984068FAA4D}"/>
    <hyperlink ref="F77:J77" r:id="rId4" display="For the latest version of Summary data templates, see  https://eiti.org/summary-data-template" xr:uid="{BA4DEDBE-E4C7-420E-B647-E71475325114}"/>
    <hyperlink ref="M27:N27" r:id="rId5" display="For more guidance, please visit https://eiti.org/summary-data-template" xr:uid="{10FD60B9-3FC3-4A61-BEE4-25A66F6B65A9}"/>
  </hyperlinks>
  <pageMargins left="0.7" right="0.7" top="0.75" bottom="0.75" header="0.3" footer="0.3"/>
  <pageSetup paperSize="9" orientation="portrait" r:id="rId6"/>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xWindow="487" yWindow="486" count="2">
        <x14:dataValidation type="list" allowBlank="1" showInputMessage="1" showErrorMessage="1" xr:uid="{C01FA081-E03B-4E68-B70E-92F44AA14496}">
          <x14:formula1>
            <xm:f>Lists!$S$3:$S$29</xm:f>
          </x14:formula1>
          <xm:sqref>F42 F39:F40 F44:F50 F22:F37</xm:sqref>
        </x14:dataValidation>
        <x14:dataValidation type="list" allowBlank="1" showInputMessage="1" showErrorMessage="1" xr:uid="{DE3E8509-A265-445A-87A4-006EA2B49A56}">
          <x14:formula1>
            <xm:f>Lists!$AA$2:$AA$9</xm:f>
          </x14:formula1>
          <xm:sqref>G22:G51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A9611-1157-46EE-85FE-AB6811380D2E}">
  <sheetPr codeName="Sheet6"/>
  <dimension ref="B2:O1666"/>
  <sheetViews>
    <sheetView showGridLines="0" topLeftCell="A13" zoomScaleNormal="100" workbookViewId="0">
      <selection activeCell="C748" sqref="C748"/>
    </sheetView>
  </sheetViews>
  <sheetFormatPr defaultColWidth="9.109375" defaultRowHeight="15" x14ac:dyDescent="0.35"/>
  <cols>
    <col min="1" max="1" width="3.88671875" style="12" customWidth="1"/>
    <col min="2" max="2" width="7.33203125" style="12" hidden="1" customWidth="1"/>
    <col min="3" max="3" width="18.88671875" style="12" customWidth="1"/>
    <col min="4" max="4" width="36.33203125" style="12" customWidth="1"/>
    <col min="5" max="5" width="30.5546875" style="12" bestFit="1" customWidth="1"/>
    <col min="6" max="6" width="30.5546875" style="12" customWidth="1"/>
    <col min="7" max="7" width="31.5546875" style="12" bestFit="1" customWidth="1"/>
    <col min="8" max="8" width="32" style="12" bestFit="1" customWidth="1"/>
    <col min="9" max="9" width="18.5546875" style="12" bestFit="1" customWidth="1"/>
    <col min="10" max="10" width="32.33203125" style="12" customWidth="1"/>
    <col min="11" max="11" width="28.44140625" style="12" customWidth="1"/>
    <col min="12" max="12" width="37.109375" style="12" bestFit="1" customWidth="1"/>
    <col min="13" max="13" width="38.5546875" style="12" bestFit="1" customWidth="1"/>
    <col min="14" max="14" width="26" style="12" bestFit="1" customWidth="1"/>
    <col min="15" max="15" width="16.88671875" style="12" bestFit="1" customWidth="1"/>
    <col min="16" max="16" width="4" style="12" customWidth="1"/>
    <col min="17" max="17" width="9.109375" style="12"/>
    <col min="18" max="34" width="15.88671875" style="12" customWidth="1"/>
    <col min="35" max="16384" width="9.109375" style="12"/>
  </cols>
  <sheetData>
    <row r="2" spans="2:15" s="198" customFormat="1" x14ac:dyDescent="0.35">
      <c r="C2" s="311" t="s">
        <v>848</v>
      </c>
      <c r="D2" s="311"/>
      <c r="E2" s="311"/>
      <c r="F2" s="311"/>
      <c r="G2" s="311"/>
      <c r="H2" s="311"/>
      <c r="I2" s="311"/>
      <c r="J2" s="311"/>
      <c r="K2" s="311"/>
      <c r="L2" s="311"/>
      <c r="M2" s="311"/>
      <c r="N2" s="311"/>
      <c r="O2" s="311"/>
    </row>
    <row r="3" spans="2:15" ht="21" customHeight="1" x14ac:dyDescent="0.35">
      <c r="C3" s="350" t="s">
        <v>849</v>
      </c>
      <c r="D3" s="350"/>
      <c r="E3" s="350"/>
      <c r="F3" s="350"/>
      <c r="G3" s="350"/>
      <c r="H3" s="350"/>
      <c r="I3" s="350"/>
      <c r="J3" s="350"/>
      <c r="K3" s="350"/>
      <c r="L3" s="350"/>
      <c r="M3" s="350"/>
      <c r="N3" s="350"/>
      <c r="O3" s="350"/>
    </row>
    <row r="4" spans="2:15" s="198" customFormat="1" ht="15.6" customHeight="1" x14ac:dyDescent="0.35">
      <c r="C4" s="347" t="s">
        <v>850</v>
      </c>
      <c r="D4" s="347"/>
      <c r="E4" s="347"/>
      <c r="F4" s="347"/>
      <c r="G4" s="347"/>
      <c r="H4" s="347"/>
      <c r="I4" s="347"/>
      <c r="J4" s="347"/>
      <c r="K4" s="347"/>
      <c r="L4" s="347"/>
      <c r="M4" s="347"/>
      <c r="N4" s="347"/>
      <c r="O4" s="347"/>
    </row>
    <row r="5" spans="2:15" s="198" customFormat="1" ht="15.6" customHeight="1" x14ac:dyDescent="0.35">
      <c r="C5" s="347" t="s">
        <v>851</v>
      </c>
      <c r="D5" s="347"/>
      <c r="E5" s="347"/>
      <c r="F5" s="347"/>
      <c r="G5" s="347"/>
      <c r="H5" s="347"/>
      <c r="I5" s="347"/>
      <c r="J5" s="347"/>
      <c r="K5" s="347"/>
      <c r="L5" s="347"/>
      <c r="M5" s="347"/>
      <c r="N5" s="347"/>
      <c r="O5" s="347"/>
    </row>
    <row r="6" spans="2:15" s="198" customFormat="1" ht="15.6" customHeight="1" x14ac:dyDescent="0.35">
      <c r="C6" s="347" t="s">
        <v>852</v>
      </c>
      <c r="D6" s="347"/>
      <c r="E6" s="347"/>
      <c r="F6" s="347"/>
      <c r="G6" s="347"/>
      <c r="H6" s="347"/>
      <c r="I6" s="347"/>
      <c r="J6" s="347"/>
      <c r="K6" s="347"/>
      <c r="L6" s="347"/>
      <c r="M6" s="347"/>
      <c r="N6" s="347"/>
      <c r="O6" s="347"/>
    </row>
    <row r="7" spans="2:15" s="198" customFormat="1" ht="15.6" customHeight="1" x14ac:dyDescent="0.35">
      <c r="C7" s="347" t="s">
        <v>853</v>
      </c>
      <c r="D7" s="347"/>
      <c r="E7" s="347"/>
      <c r="F7" s="347"/>
      <c r="G7" s="347"/>
      <c r="H7" s="347"/>
      <c r="I7" s="347"/>
      <c r="J7" s="347"/>
      <c r="K7" s="347"/>
      <c r="L7" s="347"/>
      <c r="M7" s="347"/>
      <c r="N7" s="347"/>
      <c r="O7" s="347"/>
    </row>
    <row r="8" spans="2:15" s="198" customFormat="1" ht="15.6" customHeight="1" x14ac:dyDescent="0.35">
      <c r="C8" s="347" t="s">
        <v>854</v>
      </c>
      <c r="D8" s="347"/>
      <c r="E8" s="347"/>
      <c r="F8" s="347"/>
      <c r="G8" s="347"/>
      <c r="H8" s="347"/>
      <c r="I8" s="347"/>
      <c r="J8" s="347"/>
      <c r="K8" s="347"/>
      <c r="L8" s="347"/>
      <c r="M8" s="347"/>
      <c r="N8" s="347"/>
      <c r="O8" s="347"/>
    </row>
    <row r="9" spans="2:15" s="198" customFormat="1" x14ac:dyDescent="0.35">
      <c r="C9" s="324" t="s">
        <v>762</v>
      </c>
      <c r="D9" s="324"/>
      <c r="E9" s="324"/>
      <c r="F9" s="324"/>
      <c r="G9" s="324"/>
      <c r="H9" s="324"/>
      <c r="I9" s="324"/>
      <c r="J9" s="324"/>
      <c r="K9" s="324"/>
      <c r="L9" s="324"/>
      <c r="M9" s="324"/>
      <c r="N9" s="324"/>
      <c r="O9" s="324"/>
    </row>
    <row r="10" spans="2:15" x14ac:dyDescent="0.35">
      <c r="C10" s="348"/>
      <c r="D10" s="348"/>
      <c r="E10" s="348"/>
      <c r="F10" s="348"/>
      <c r="G10" s="348"/>
      <c r="H10" s="348"/>
      <c r="I10" s="348"/>
      <c r="J10" s="348"/>
      <c r="K10" s="348"/>
      <c r="L10" s="348"/>
      <c r="M10" s="348"/>
      <c r="N10" s="348"/>
      <c r="O10" s="348"/>
    </row>
    <row r="11" spans="2:15" ht="24" x14ac:dyDescent="0.35">
      <c r="C11" s="327" t="s">
        <v>855</v>
      </c>
      <c r="D11" s="327"/>
      <c r="E11" s="327"/>
      <c r="F11" s="327"/>
      <c r="G11" s="327"/>
      <c r="H11" s="327"/>
      <c r="I11" s="327"/>
      <c r="J11" s="327"/>
      <c r="K11" s="327"/>
      <c r="L11" s="327"/>
      <c r="M11" s="327"/>
      <c r="N11" s="327"/>
      <c r="O11" s="327"/>
    </row>
    <row r="12" spans="2:15" s="198" customFormat="1" ht="14.25" customHeight="1" x14ac:dyDescent="0.35"/>
    <row r="13" spans="2:15" s="198" customFormat="1" ht="15.75" customHeight="1" x14ac:dyDescent="0.35">
      <c r="B13" s="342" t="s">
        <v>856</v>
      </c>
      <c r="C13" s="342"/>
      <c r="D13" s="342"/>
      <c r="E13" s="342"/>
      <c r="F13" s="342"/>
      <c r="G13" s="342"/>
      <c r="H13" s="342"/>
      <c r="I13" s="342"/>
      <c r="J13" s="342"/>
      <c r="K13" s="342"/>
      <c r="L13" s="342"/>
      <c r="M13" s="342"/>
      <c r="N13" s="342"/>
      <c r="O13" s="342"/>
    </row>
    <row r="14" spans="2:15" s="198" customFormat="1" x14ac:dyDescent="0.35">
      <c r="B14" s="198" t="s">
        <v>330</v>
      </c>
      <c r="C14" s="198" t="s">
        <v>857</v>
      </c>
      <c r="D14" s="198" t="s">
        <v>773</v>
      </c>
      <c r="E14" s="198" t="s">
        <v>772</v>
      </c>
      <c r="F14" s="198" t="s">
        <v>858</v>
      </c>
      <c r="G14" s="198" t="s">
        <v>859</v>
      </c>
      <c r="H14" s="198" t="s">
        <v>860</v>
      </c>
      <c r="I14" s="198" t="s">
        <v>861</v>
      </c>
      <c r="J14" s="198" t="s">
        <v>774</v>
      </c>
      <c r="K14" s="198" t="s">
        <v>862</v>
      </c>
      <c r="L14" s="198" t="s">
        <v>863</v>
      </c>
      <c r="M14" s="198" t="s">
        <v>864</v>
      </c>
      <c r="N14" s="198" t="s">
        <v>865</v>
      </c>
    </row>
    <row r="15" spans="2:15" s="198" customFormat="1" hidden="1" x14ac:dyDescent="0.35">
      <c r="B15" s="198" t="e">
        <f>VLOOKUP(C15,#REF!,3,FALSE)</f>
        <v>#REF!</v>
      </c>
      <c r="C15" s="198" t="s">
        <v>406</v>
      </c>
      <c r="D15" t="s">
        <v>316</v>
      </c>
      <c r="E15" s="293" t="s">
        <v>794</v>
      </c>
      <c r="I15" s="273" t="s">
        <v>91</v>
      </c>
      <c r="J15" s="149">
        <v>332692121.95999998</v>
      </c>
    </row>
    <row r="16" spans="2:15" s="198" customFormat="1" hidden="1" x14ac:dyDescent="0.35">
      <c r="B16" s="198" t="e">
        <f>VLOOKUP(C16,#REF!,3,FALSE)</f>
        <v>#REF!</v>
      </c>
      <c r="C16" s="198" t="s">
        <v>406</v>
      </c>
      <c r="D16" t="s">
        <v>311</v>
      </c>
      <c r="E16" s="152" t="s">
        <v>778</v>
      </c>
      <c r="I16" s="15" t="s">
        <v>91</v>
      </c>
      <c r="J16" s="149">
        <v>103470206.42</v>
      </c>
    </row>
    <row r="17" spans="2:10" s="198" customFormat="1" hidden="1" x14ac:dyDescent="0.35">
      <c r="B17" s="198" t="e">
        <f>VLOOKUP(C17,#REF!,3,FALSE)</f>
        <v>#REF!</v>
      </c>
      <c r="C17" s="198" t="s">
        <v>406</v>
      </c>
      <c r="D17" t="s">
        <v>321</v>
      </c>
      <c r="E17" s="198" t="s">
        <v>814</v>
      </c>
      <c r="I17" s="273" t="s">
        <v>91</v>
      </c>
      <c r="J17" s="149">
        <v>830818</v>
      </c>
    </row>
    <row r="18" spans="2:10" s="198" customFormat="1" hidden="1" x14ac:dyDescent="0.35">
      <c r="B18" s="198" t="e">
        <f>VLOOKUP(C18,#REF!,3,FALSE)</f>
        <v>#REF!</v>
      </c>
      <c r="C18" s="198" t="s">
        <v>406</v>
      </c>
      <c r="D18" s="198" t="s">
        <v>308</v>
      </c>
      <c r="E18" s="198" t="s">
        <v>788</v>
      </c>
      <c r="I18" s="15" t="s">
        <v>91</v>
      </c>
      <c r="J18" s="149">
        <v>539458680.14999998</v>
      </c>
    </row>
    <row r="19" spans="2:10" s="198" customFormat="1" hidden="1" x14ac:dyDescent="0.35">
      <c r="B19" s="198" t="e">
        <f>VLOOKUP(C19,#REF!,3,FALSE)</f>
        <v>#REF!</v>
      </c>
      <c r="C19" s="205" t="s">
        <v>437</v>
      </c>
      <c r="D19" s="198" t="s">
        <v>316</v>
      </c>
      <c r="E19" s="198" t="s">
        <v>782</v>
      </c>
      <c r="I19" s="15" t="s">
        <v>91</v>
      </c>
      <c r="J19" s="149">
        <v>7200000</v>
      </c>
    </row>
    <row r="20" spans="2:10" s="198" customFormat="1" hidden="1" x14ac:dyDescent="0.35">
      <c r="B20" s="198" t="e">
        <f>VLOOKUP(C20,#REF!,3,FALSE)</f>
        <v>#REF!</v>
      </c>
      <c r="C20" s="205" t="s">
        <v>437</v>
      </c>
      <c r="D20" s="198" t="s">
        <v>321</v>
      </c>
      <c r="E20" s="198" t="s">
        <v>814</v>
      </c>
      <c r="I20" s="273" t="s">
        <v>91</v>
      </c>
      <c r="J20" s="149">
        <v>49094317.730000004</v>
      </c>
    </row>
    <row r="21" spans="2:10" s="198" customFormat="1" hidden="1" x14ac:dyDescent="0.35">
      <c r="B21" s="198" t="e">
        <f>VLOOKUP(C21,#REF!,3,FALSE)</f>
        <v>#REF!</v>
      </c>
      <c r="C21" s="198" t="s">
        <v>387</v>
      </c>
      <c r="D21" s="198" t="s">
        <v>316</v>
      </c>
      <c r="E21" s="198" t="s">
        <v>782</v>
      </c>
      <c r="I21" s="15" t="s">
        <v>91</v>
      </c>
      <c r="J21" s="149">
        <v>131341690.08000001</v>
      </c>
    </row>
    <row r="22" spans="2:10" s="198" customFormat="1" hidden="1" x14ac:dyDescent="0.35">
      <c r="B22" s="198" t="e">
        <f>VLOOKUP(C22,#REF!,3,FALSE)</f>
        <v>#REF!</v>
      </c>
      <c r="C22" s="198" t="s">
        <v>387</v>
      </c>
      <c r="D22" s="198" t="s">
        <v>321</v>
      </c>
      <c r="E22" s="198" t="s">
        <v>814</v>
      </c>
      <c r="I22" s="273" t="s">
        <v>91</v>
      </c>
      <c r="J22" s="149">
        <v>76275945</v>
      </c>
    </row>
    <row r="23" spans="2:10" s="198" customFormat="1" hidden="1" x14ac:dyDescent="0.35">
      <c r="B23" s="198" t="e">
        <f>VLOOKUP(C23,#REF!,3,FALSE)</f>
        <v>#REF!</v>
      </c>
      <c r="C23" s="198" t="s">
        <v>387</v>
      </c>
      <c r="D23" s="198" t="s">
        <v>308</v>
      </c>
      <c r="E23" s="198" t="s">
        <v>788</v>
      </c>
      <c r="I23" s="15" t="s">
        <v>91</v>
      </c>
      <c r="J23" s="149">
        <v>1553566917.95</v>
      </c>
    </row>
    <row r="24" spans="2:10" s="198" customFormat="1" hidden="1" x14ac:dyDescent="0.35">
      <c r="B24" s="198" t="e">
        <f>VLOOKUP(C24,#REF!,3,FALSE)</f>
        <v>#REF!</v>
      </c>
      <c r="C24" s="198" t="s">
        <v>387</v>
      </c>
      <c r="D24" s="198" t="s">
        <v>313</v>
      </c>
      <c r="E24" s="198" t="s">
        <v>312</v>
      </c>
      <c r="I24" s="273" t="s">
        <v>91</v>
      </c>
      <c r="J24" s="149">
        <v>40327005</v>
      </c>
    </row>
    <row r="25" spans="2:10" s="198" customFormat="1" hidden="1" x14ac:dyDescent="0.35">
      <c r="B25" s="198" t="e">
        <f>VLOOKUP(C25,#REF!,3,FALSE)</f>
        <v>#REF!</v>
      </c>
      <c r="C25" s="198" t="s">
        <v>436</v>
      </c>
      <c r="D25" s="198" t="s">
        <v>316</v>
      </c>
      <c r="E25" s="198" t="s">
        <v>782</v>
      </c>
      <c r="I25" s="273" t="s">
        <v>91</v>
      </c>
      <c r="J25" s="149">
        <v>3884775.61</v>
      </c>
    </row>
    <row r="26" spans="2:10" s="198" customFormat="1" hidden="1" x14ac:dyDescent="0.35">
      <c r="B26" s="198" t="e">
        <f>VLOOKUP(C26,#REF!,3,FALSE)</f>
        <v>#REF!</v>
      </c>
      <c r="C26" s="198" t="s">
        <v>436</v>
      </c>
      <c r="D26" s="198" t="s">
        <v>316</v>
      </c>
      <c r="E26" s="293" t="s">
        <v>794</v>
      </c>
      <c r="I26" s="15" t="s">
        <v>91</v>
      </c>
      <c r="J26" s="149">
        <v>1044756.68</v>
      </c>
    </row>
    <row r="27" spans="2:10" s="198" customFormat="1" hidden="1" x14ac:dyDescent="0.35">
      <c r="B27" s="198" t="e">
        <f>VLOOKUP(C27,#REF!,3,FALSE)</f>
        <v>#REF!</v>
      </c>
      <c r="C27" s="198" t="s">
        <v>436</v>
      </c>
      <c r="D27" s="198" t="s">
        <v>321</v>
      </c>
      <c r="E27" s="198" t="s">
        <v>814</v>
      </c>
      <c r="I27" s="273" t="s">
        <v>91</v>
      </c>
      <c r="J27" s="149">
        <v>6328345.0200000005</v>
      </c>
    </row>
    <row r="28" spans="2:10" s="198" customFormat="1" hidden="1" x14ac:dyDescent="0.35">
      <c r="B28" s="198" t="e">
        <f>VLOOKUP(C28,#REF!,3,FALSE)</f>
        <v>#REF!</v>
      </c>
      <c r="C28" s="198" t="s">
        <v>436</v>
      </c>
      <c r="D28" s="198" t="s">
        <v>308</v>
      </c>
      <c r="E28" s="198" t="s">
        <v>788</v>
      </c>
      <c r="I28" s="15" t="s">
        <v>91</v>
      </c>
      <c r="J28" s="149">
        <v>41122520</v>
      </c>
    </row>
    <row r="29" spans="2:10" s="198" customFormat="1" hidden="1" x14ac:dyDescent="0.35">
      <c r="B29" s="152" t="e">
        <f>VLOOKUP(C29,#REF!,3,FALSE)</f>
        <v>#REF!</v>
      </c>
      <c r="C29" s="198" t="s">
        <v>380</v>
      </c>
      <c r="D29" s="198" t="s">
        <v>316</v>
      </c>
      <c r="E29" s="198" t="s">
        <v>782</v>
      </c>
      <c r="H29" s="152"/>
      <c r="I29" s="15" t="s">
        <v>91</v>
      </c>
      <c r="J29" s="149">
        <v>400000000</v>
      </c>
    </row>
    <row r="30" spans="2:10" s="198" customFormat="1" hidden="1" x14ac:dyDescent="0.35">
      <c r="B30" s="152" t="e">
        <f>VLOOKUP(C30,#REF!,3,FALSE)</f>
        <v>#REF!</v>
      </c>
      <c r="C30" s="198" t="s">
        <v>380</v>
      </c>
      <c r="D30" s="198" t="s">
        <v>316</v>
      </c>
      <c r="E30" s="198" t="s">
        <v>805</v>
      </c>
      <c r="H30" s="152"/>
      <c r="I30" s="273" t="s">
        <v>91</v>
      </c>
      <c r="J30" s="149">
        <v>178306840.25</v>
      </c>
    </row>
    <row r="31" spans="2:10" s="198" customFormat="1" hidden="1" x14ac:dyDescent="0.35">
      <c r="B31" s="152" t="e">
        <f>VLOOKUP(C31,#REF!,3,FALSE)</f>
        <v>#REF!</v>
      </c>
      <c r="C31" s="198" t="s">
        <v>380</v>
      </c>
      <c r="D31" s="198" t="s">
        <v>316</v>
      </c>
      <c r="E31" s="293" t="s">
        <v>794</v>
      </c>
      <c r="H31" s="152"/>
      <c r="I31" s="15" t="s">
        <v>91</v>
      </c>
      <c r="J31" s="149">
        <v>374444364.52999997</v>
      </c>
    </row>
    <row r="32" spans="2:10" s="198" customFormat="1" hidden="1" x14ac:dyDescent="0.35">
      <c r="B32" s="152" t="e">
        <f>VLOOKUP(C32,#REF!,3,FALSE)</f>
        <v>#REF!</v>
      </c>
      <c r="C32" s="198" t="s">
        <v>380</v>
      </c>
      <c r="D32" s="198" t="s">
        <v>321</v>
      </c>
      <c r="E32" s="198" t="s">
        <v>814</v>
      </c>
      <c r="H32" s="152"/>
      <c r="I32" s="273" t="s">
        <v>91</v>
      </c>
      <c r="J32" s="149">
        <v>15363766</v>
      </c>
    </row>
    <row r="33" spans="2:14" s="198" customFormat="1" hidden="1" x14ac:dyDescent="0.35">
      <c r="B33" s="152" t="e">
        <f>VLOOKUP(C33,#REF!,3,FALSE)</f>
        <v>#REF!</v>
      </c>
      <c r="C33" s="198" t="s">
        <v>380</v>
      </c>
      <c r="D33" s="198" t="s">
        <v>308</v>
      </c>
      <c r="E33" s="198" t="s">
        <v>788</v>
      </c>
      <c r="H33" s="152"/>
      <c r="I33" s="15" t="s">
        <v>91</v>
      </c>
      <c r="J33" s="149">
        <v>1244181128</v>
      </c>
    </row>
    <row r="34" spans="2:14" ht="23.25" hidden="1" customHeight="1" x14ac:dyDescent="0.35">
      <c r="B34" s="152" t="e">
        <f>VLOOKUP(C34,#REF!,3,FALSE)</f>
        <v>#REF!</v>
      </c>
      <c r="C34" s="198" t="s">
        <v>380</v>
      </c>
      <c r="D34" s="198" t="s">
        <v>308</v>
      </c>
      <c r="E34" s="198" t="s">
        <v>800</v>
      </c>
      <c r="F34" s="198"/>
      <c r="G34" s="198"/>
      <c r="H34" s="152"/>
      <c r="I34" s="273" t="s">
        <v>91</v>
      </c>
      <c r="J34" s="149">
        <v>1335347800</v>
      </c>
      <c r="K34" s="198"/>
      <c r="L34" s="198"/>
      <c r="M34" s="198"/>
      <c r="N34" s="198"/>
    </row>
    <row r="35" spans="2:14" s="198" customFormat="1" hidden="1" x14ac:dyDescent="0.35">
      <c r="B35" s="152" t="e">
        <f>VLOOKUP(C35,#REF!,3,FALSE)</f>
        <v>#REF!</v>
      </c>
      <c r="C35" s="198" t="s">
        <v>380</v>
      </c>
      <c r="D35" s="198" t="s">
        <v>313</v>
      </c>
      <c r="E35" s="198" t="s">
        <v>817</v>
      </c>
      <c r="H35" s="152"/>
      <c r="I35" s="15" t="s">
        <v>91</v>
      </c>
      <c r="J35" s="149">
        <v>2744822.7</v>
      </c>
    </row>
    <row r="36" spans="2:14" s="198" customFormat="1" hidden="1" x14ac:dyDescent="0.35">
      <c r="B36" s="152" t="e">
        <f>VLOOKUP(C36,#REF!,3,FALSE)</f>
        <v>#REF!</v>
      </c>
      <c r="C36" s="198" t="s">
        <v>380</v>
      </c>
      <c r="D36" s="198" t="s">
        <v>313</v>
      </c>
      <c r="E36" s="198" t="s">
        <v>312</v>
      </c>
      <c r="H36" s="152"/>
      <c r="I36" s="273" t="s">
        <v>91</v>
      </c>
      <c r="J36" s="149">
        <v>104200</v>
      </c>
    </row>
    <row r="37" spans="2:14" s="198" customFormat="1" hidden="1" x14ac:dyDescent="0.35">
      <c r="B37" s="152" t="e">
        <f>VLOOKUP(C37,#REF!,3,FALSE)</f>
        <v>#REF!</v>
      </c>
      <c r="C37" s="198" t="s">
        <v>397</v>
      </c>
      <c r="D37" s="198" t="s">
        <v>316</v>
      </c>
      <c r="E37" s="198" t="s">
        <v>782</v>
      </c>
      <c r="H37" s="152"/>
      <c r="I37" s="273" t="s">
        <v>91</v>
      </c>
      <c r="J37" s="149">
        <v>554100613.09000003</v>
      </c>
    </row>
    <row r="38" spans="2:14" s="198" customFormat="1" hidden="1" x14ac:dyDescent="0.35">
      <c r="B38" s="152" t="e">
        <f>VLOOKUP(C38,#REF!,3,FALSE)</f>
        <v>#REF!</v>
      </c>
      <c r="C38" s="198" t="s">
        <v>397</v>
      </c>
      <c r="D38" s="198" t="s">
        <v>321</v>
      </c>
      <c r="E38" s="198" t="s">
        <v>814</v>
      </c>
      <c r="H38" s="152"/>
      <c r="I38" s="15" t="s">
        <v>91</v>
      </c>
      <c r="J38" s="149">
        <v>27793130</v>
      </c>
    </row>
    <row r="39" spans="2:14" s="198" customFormat="1" hidden="1" x14ac:dyDescent="0.35">
      <c r="B39" s="152" t="e">
        <f>VLOOKUP(C39,#REF!,3,FALSE)</f>
        <v>#REF!</v>
      </c>
      <c r="C39" s="198" t="s">
        <v>397</v>
      </c>
      <c r="D39" s="198" t="s">
        <v>308</v>
      </c>
      <c r="E39" s="198" t="s">
        <v>788</v>
      </c>
      <c r="H39" s="152"/>
      <c r="I39" s="273" t="s">
        <v>91</v>
      </c>
      <c r="J39" s="149">
        <v>620934722.91999996</v>
      </c>
    </row>
    <row r="40" spans="2:14" s="198" customFormat="1" hidden="1" x14ac:dyDescent="0.35">
      <c r="B40" s="152" t="e">
        <f>VLOOKUP(C40,#REF!,3,FALSE)</f>
        <v>#REF!</v>
      </c>
      <c r="C40" s="198" t="s">
        <v>397</v>
      </c>
      <c r="D40" s="198" t="s">
        <v>313</v>
      </c>
      <c r="E40" s="198" t="s">
        <v>312</v>
      </c>
      <c r="H40" s="152"/>
      <c r="I40" s="15" t="s">
        <v>91</v>
      </c>
      <c r="J40" s="149">
        <v>28172500</v>
      </c>
    </row>
    <row r="41" spans="2:14" s="198" customFormat="1" hidden="1" x14ac:dyDescent="0.35">
      <c r="B41" s="152" t="e">
        <f>VLOOKUP(C41,#REF!,3,FALSE)</f>
        <v>#REF!</v>
      </c>
      <c r="C41" s="198" t="s">
        <v>402</v>
      </c>
      <c r="D41" s="198" t="s">
        <v>316</v>
      </c>
      <c r="E41" s="198" t="s">
        <v>782</v>
      </c>
      <c r="H41" s="152"/>
      <c r="I41" s="15" t="s">
        <v>91</v>
      </c>
      <c r="J41" s="149">
        <v>686657707.73000002</v>
      </c>
    </row>
    <row r="42" spans="2:14" s="198" customFormat="1" hidden="1" x14ac:dyDescent="0.35">
      <c r="B42" s="152" t="e">
        <f>VLOOKUP(C42,#REF!,3,FALSE)</f>
        <v>#REF!</v>
      </c>
      <c r="C42" s="198" t="s">
        <v>402</v>
      </c>
      <c r="D42" s="198" t="s">
        <v>316</v>
      </c>
      <c r="E42" s="293" t="s">
        <v>794</v>
      </c>
      <c r="H42" s="152"/>
      <c r="I42" s="273" t="s">
        <v>91</v>
      </c>
      <c r="J42" s="149">
        <v>580353626.40999997</v>
      </c>
    </row>
    <row r="43" spans="2:14" s="198" customFormat="1" hidden="1" x14ac:dyDescent="0.35">
      <c r="B43" s="152" t="e">
        <f>VLOOKUP(C43,#REF!,3,FALSE)</f>
        <v>#REF!</v>
      </c>
      <c r="C43" s="198" t="s">
        <v>402</v>
      </c>
      <c r="D43" s="198" t="s">
        <v>321</v>
      </c>
      <c r="E43" s="198" t="s">
        <v>814</v>
      </c>
      <c r="H43" s="152"/>
      <c r="I43" s="15" t="s">
        <v>91</v>
      </c>
      <c r="J43" s="149">
        <v>264045</v>
      </c>
    </row>
    <row r="44" spans="2:14" s="198" customFormat="1" hidden="1" x14ac:dyDescent="0.35">
      <c r="B44" s="152" t="e">
        <f>VLOOKUP(C44,#REF!,3,FALSE)</f>
        <v>#REF!</v>
      </c>
      <c r="C44" s="198" t="s">
        <v>402</v>
      </c>
      <c r="D44" s="198" t="s">
        <v>308</v>
      </c>
      <c r="E44" s="198" t="s">
        <v>788</v>
      </c>
      <c r="H44" s="152"/>
      <c r="I44" s="273" t="s">
        <v>91</v>
      </c>
      <c r="J44" s="149">
        <v>78200000</v>
      </c>
    </row>
    <row r="45" spans="2:14" s="198" customFormat="1" hidden="1" x14ac:dyDescent="0.35">
      <c r="B45" s="152" t="e">
        <f>VLOOKUP(C45,#REF!,3,FALSE)</f>
        <v>#REF!</v>
      </c>
      <c r="C45" s="198" t="s">
        <v>390</v>
      </c>
      <c r="D45" s="198" t="s">
        <v>316</v>
      </c>
      <c r="E45" s="198" t="s">
        <v>782</v>
      </c>
      <c r="H45" s="152"/>
      <c r="I45" s="273" t="s">
        <v>91</v>
      </c>
      <c r="J45" s="149">
        <v>81376401.120000005</v>
      </c>
    </row>
    <row r="46" spans="2:14" s="198" customFormat="1" ht="15.75" hidden="1" customHeight="1" x14ac:dyDescent="0.35">
      <c r="B46" s="152" t="e">
        <f>VLOOKUP(C46,#REF!,3,FALSE)</f>
        <v>#REF!</v>
      </c>
      <c r="C46" s="198" t="s">
        <v>390</v>
      </c>
      <c r="D46" s="198" t="s">
        <v>316</v>
      </c>
      <c r="E46" s="198" t="s">
        <v>805</v>
      </c>
      <c r="H46" s="152"/>
      <c r="I46" s="15" t="s">
        <v>91</v>
      </c>
      <c r="J46" s="149">
        <v>14177375.17</v>
      </c>
    </row>
    <row r="47" spans="2:14" s="198" customFormat="1" hidden="1" x14ac:dyDescent="0.35">
      <c r="B47" s="152" t="e">
        <f>VLOOKUP(C47,#REF!,3,FALSE)</f>
        <v>#REF!</v>
      </c>
      <c r="C47" s="198" t="s">
        <v>390</v>
      </c>
      <c r="D47" s="198" t="s">
        <v>316</v>
      </c>
      <c r="E47" s="293" t="s">
        <v>794</v>
      </c>
      <c r="H47" s="152"/>
      <c r="I47" s="273" t="s">
        <v>91</v>
      </c>
      <c r="J47" s="149">
        <v>8182929.3600000013</v>
      </c>
    </row>
    <row r="48" spans="2:14" hidden="1" x14ac:dyDescent="0.35">
      <c r="B48" s="152" t="e">
        <f>VLOOKUP(C48,#REF!,3,FALSE)</f>
        <v>#REF!</v>
      </c>
      <c r="C48" s="198" t="s">
        <v>390</v>
      </c>
      <c r="D48" s="198" t="s">
        <v>311</v>
      </c>
      <c r="E48" s="152" t="s">
        <v>778</v>
      </c>
      <c r="F48" s="198"/>
      <c r="G48" s="198"/>
      <c r="H48" s="152"/>
      <c r="I48" s="15" t="s">
        <v>91</v>
      </c>
      <c r="J48" s="149">
        <v>312720842.23000002</v>
      </c>
      <c r="K48" s="198"/>
      <c r="L48" s="198"/>
      <c r="M48" s="198"/>
      <c r="N48" s="198"/>
    </row>
    <row r="49" spans="2:14" hidden="1" x14ac:dyDescent="0.35">
      <c r="B49" s="152" t="e">
        <f>VLOOKUP(C49,#REF!,3,FALSE)</f>
        <v>#REF!</v>
      </c>
      <c r="C49" s="198" t="s">
        <v>390</v>
      </c>
      <c r="D49" s="198" t="s">
        <v>321</v>
      </c>
      <c r="E49" s="198" t="s">
        <v>814</v>
      </c>
      <c r="F49" s="198"/>
      <c r="G49" s="198"/>
      <c r="H49" s="152"/>
      <c r="I49" s="273" t="s">
        <v>91</v>
      </c>
      <c r="J49" s="149">
        <v>953100</v>
      </c>
      <c r="K49" s="198"/>
      <c r="L49" s="198"/>
      <c r="M49" s="198"/>
      <c r="N49" s="198"/>
    </row>
    <row r="50" spans="2:14" hidden="1" x14ac:dyDescent="0.35">
      <c r="B50" s="152" t="e">
        <f>VLOOKUP(C50,#REF!,3,FALSE)</f>
        <v>#REF!</v>
      </c>
      <c r="C50" s="198" t="s">
        <v>390</v>
      </c>
      <c r="D50" s="198" t="s">
        <v>308</v>
      </c>
      <c r="E50" s="198" t="s">
        <v>788</v>
      </c>
      <c r="F50" s="198"/>
      <c r="G50" s="198"/>
      <c r="H50" s="152"/>
      <c r="I50" s="15" t="s">
        <v>91</v>
      </c>
      <c r="J50" s="149">
        <v>1250532596</v>
      </c>
      <c r="K50" s="198"/>
      <c r="L50" s="198"/>
      <c r="M50" s="198"/>
      <c r="N50" s="198"/>
    </row>
    <row r="51" spans="2:14" hidden="1" x14ac:dyDescent="0.35">
      <c r="B51" s="152" t="e">
        <f>VLOOKUP(C51,#REF!,3,FALSE)</f>
        <v>#REF!</v>
      </c>
      <c r="C51" s="198" t="s">
        <v>390</v>
      </c>
      <c r="D51" s="198" t="s">
        <v>308</v>
      </c>
      <c r="E51" s="198" t="s">
        <v>800</v>
      </c>
      <c r="F51" s="198"/>
      <c r="G51" s="198"/>
      <c r="H51" s="152"/>
      <c r="I51" s="273" t="s">
        <v>91</v>
      </c>
      <c r="J51" s="149">
        <v>202800</v>
      </c>
      <c r="K51" s="198"/>
      <c r="L51" s="198"/>
      <c r="M51" s="198"/>
      <c r="N51" s="198"/>
    </row>
    <row r="52" spans="2:14" hidden="1" x14ac:dyDescent="0.35">
      <c r="B52" s="152" t="e">
        <f>VLOOKUP(C52,#REF!,3,FALSE)</f>
        <v>#REF!</v>
      </c>
      <c r="C52" s="198" t="s">
        <v>390</v>
      </c>
      <c r="D52" s="198" t="s">
        <v>313</v>
      </c>
      <c r="E52" s="198" t="s">
        <v>817</v>
      </c>
      <c r="F52" s="198"/>
      <c r="G52" s="198"/>
      <c r="H52" s="152"/>
      <c r="I52" s="15" t="s">
        <v>91</v>
      </c>
      <c r="J52" s="149">
        <v>510000</v>
      </c>
      <c r="K52" s="198"/>
      <c r="L52" s="198"/>
      <c r="M52" s="198"/>
      <c r="N52" s="198"/>
    </row>
    <row r="53" spans="2:14" hidden="1" x14ac:dyDescent="0.35">
      <c r="B53" s="152" t="e">
        <f>VLOOKUP(C53,#REF!,3,FALSE)</f>
        <v>#REF!</v>
      </c>
      <c r="C53" s="198" t="s">
        <v>390</v>
      </c>
      <c r="D53" s="198" t="s">
        <v>313</v>
      </c>
      <c r="E53" s="198" t="s">
        <v>312</v>
      </c>
      <c r="F53" s="198"/>
      <c r="G53" s="198"/>
      <c r="H53" s="152"/>
      <c r="I53" s="273" t="s">
        <v>91</v>
      </c>
      <c r="J53" s="149">
        <v>44600</v>
      </c>
      <c r="K53" s="198"/>
      <c r="L53" s="198"/>
      <c r="M53" s="198"/>
      <c r="N53" s="198"/>
    </row>
    <row r="54" spans="2:14" hidden="1" x14ac:dyDescent="0.35">
      <c r="B54" s="152" t="e">
        <f>VLOOKUP(C54,#REF!,3,FALSE)</f>
        <v>#REF!</v>
      </c>
      <c r="C54" s="198" t="s">
        <v>357</v>
      </c>
      <c r="D54" s="198" t="s">
        <v>316</v>
      </c>
      <c r="E54" s="198" t="s">
        <v>805</v>
      </c>
      <c r="F54" s="198"/>
      <c r="G54" s="198"/>
      <c r="H54" s="152"/>
      <c r="I54" s="273" t="s">
        <v>91</v>
      </c>
      <c r="J54" s="149">
        <v>165740013.65000001</v>
      </c>
      <c r="K54" s="198"/>
      <c r="L54" s="198"/>
      <c r="M54" s="198"/>
      <c r="N54" s="198"/>
    </row>
    <row r="55" spans="2:14" hidden="1" x14ac:dyDescent="0.35">
      <c r="B55" s="152" t="e">
        <f>VLOOKUP(C55,#REF!,3,FALSE)</f>
        <v>#REF!</v>
      </c>
      <c r="C55" s="198" t="s">
        <v>357</v>
      </c>
      <c r="D55" s="198" t="s">
        <v>316</v>
      </c>
      <c r="E55" s="293" t="s">
        <v>794</v>
      </c>
      <c r="F55" s="198"/>
      <c r="G55" s="198"/>
      <c r="H55" s="152"/>
      <c r="I55" s="15" t="s">
        <v>91</v>
      </c>
      <c r="J55" s="149">
        <v>6129123210.2200003</v>
      </c>
      <c r="K55" s="198"/>
      <c r="L55" s="198"/>
      <c r="M55" s="198"/>
      <c r="N55" s="198"/>
    </row>
    <row r="56" spans="2:14" hidden="1" x14ac:dyDescent="0.35">
      <c r="B56" s="152" t="e">
        <f>VLOOKUP(C56,#REF!,3,FALSE)</f>
        <v>#REF!</v>
      </c>
      <c r="C56" s="198" t="s">
        <v>357</v>
      </c>
      <c r="D56" s="198" t="s">
        <v>311</v>
      </c>
      <c r="E56" s="152" t="s">
        <v>778</v>
      </c>
      <c r="F56" s="198"/>
      <c r="G56" s="198"/>
      <c r="H56" s="152"/>
      <c r="I56" s="273" t="s">
        <v>91</v>
      </c>
      <c r="J56" s="149">
        <v>1115338838.3099999</v>
      </c>
      <c r="K56" s="198"/>
      <c r="L56" s="198"/>
      <c r="M56" s="198"/>
      <c r="N56" s="198"/>
    </row>
    <row r="57" spans="2:14" hidden="1" x14ac:dyDescent="0.35">
      <c r="B57" s="152" t="e">
        <f>VLOOKUP(C57,#REF!,3,FALSE)</f>
        <v>#REF!</v>
      </c>
      <c r="C57" s="198" t="s">
        <v>357</v>
      </c>
      <c r="D57" s="198" t="s">
        <v>321</v>
      </c>
      <c r="E57" s="198" t="s">
        <v>814</v>
      </c>
      <c r="F57" s="198"/>
      <c r="G57" s="198"/>
      <c r="H57" s="152"/>
      <c r="I57" s="15" t="s">
        <v>91</v>
      </c>
      <c r="J57" s="149">
        <v>26079057</v>
      </c>
      <c r="K57" s="198"/>
      <c r="L57" s="198"/>
      <c r="M57" s="198"/>
      <c r="N57" s="198"/>
    </row>
    <row r="58" spans="2:14" hidden="1" x14ac:dyDescent="0.35">
      <c r="B58" s="152" t="e">
        <f>VLOOKUP(C58,#REF!,3,FALSE)</f>
        <v>#REF!</v>
      </c>
      <c r="C58" s="198" t="s">
        <v>357</v>
      </c>
      <c r="D58" s="198" t="s">
        <v>308</v>
      </c>
      <c r="E58" s="198" t="s">
        <v>788</v>
      </c>
      <c r="F58" s="198"/>
      <c r="G58" s="198"/>
      <c r="H58" s="152"/>
      <c r="I58" s="273" t="s">
        <v>91</v>
      </c>
      <c r="J58" s="149">
        <v>9815703849</v>
      </c>
      <c r="K58" s="198"/>
      <c r="L58" s="198"/>
      <c r="M58" s="198"/>
      <c r="N58" s="198"/>
    </row>
    <row r="59" spans="2:14" hidden="1" x14ac:dyDescent="0.35">
      <c r="B59" s="152" t="e">
        <f>VLOOKUP(C59,#REF!,3,FALSE)</f>
        <v>#REF!</v>
      </c>
      <c r="C59" s="198" t="s">
        <v>357</v>
      </c>
      <c r="D59" s="198" t="s">
        <v>308</v>
      </c>
      <c r="E59" s="198" t="s">
        <v>800</v>
      </c>
      <c r="F59" s="198"/>
      <c r="G59" s="198"/>
      <c r="H59" s="152"/>
      <c r="I59" s="15" t="s">
        <v>91</v>
      </c>
      <c r="J59" s="149">
        <v>36200</v>
      </c>
      <c r="K59" s="198"/>
      <c r="L59" s="198"/>
      <c r="M59" s="198"/>
      <c r="N59" s="198"/>
    </row>
    <row r="60" spans="2:14" hidden="1" x14ac:dyDescent="0.35">
      <c r="B60" s="152" t="e">
        <f>VLOOKUP(C60,#REF!,3,FALSE)</f>
        <v>#REF!</v>
      </c>
      <c r="C60" s="198" t="s">
        <v>357</v>
      </c>
      <c r="D60" s="198" t="s">
        <v>313</v>
      </c>
      <c r="E60" s="198" t="s">
        <v>312</v>
      </c>
      <c r="F60" s="198"/>
      <c r="G60" s="198"/>
      <c r="H60" s="152"/>
      <c r="I60" s="273" t="s">
        <v>91</v>
      </c>
      <c r="J60" s="149">
        <v>7200</v>
      </c>
      <c r="K60" s="198"/>
      <c r="L60" s="198"/>
      <c r="M60" s="198"/>
      <c r="N60" s="198"/>
    </row>
    <row r="61" spans="2:14" hidden="1" x14ac:dyDescent="0.35">
      <c r="B61" s="152" t="e">
        <f>VLOOKUP(C61,#REF!,3,FALSE)</f>
        <v>#REF!</v>
      </c>
      <c r="C61" s="198" t="s">
        <v>381</v>
      </c>
      <c r="D61" s="198" t="s">
        <v>316</v>
      </c>
      <c r="E61" s="198" t="s">
        <v>782</v>
      </c>
      <c r="F61" s="198"/>
      <c r="G61" s="198"/>
      <c r="H61" s="152"/>
      <c r="I61" s="273" t="s">
        <v>91</v>
      </c>
      <c r="J61" s="149">
        <v>4141.95</v>
      </c>
      <c r="K61" s="198"/>
      <c r="L61" s="198"/>
      <c r="M61" s="198"/>
      <c r="N61" s="198"/>
    </row>
    <row r="62" spans="2:14" hidden="1" x14ac:dyDescent="0.35">
      <c r="B62" s="152" t="e">
        <f>VLOOKUP(C62,#REF!,3,FALSE)</f>
        <v>#REF!</v>
      </c>
      <c r="C62" s="198" t="s">
        <v>381</v>
      </c>
      <c r="D62" s="198" t="s">
        <v>316</v>
      </c>
      <c r="E62" s="198" t="s">
        <v>805</v>
      </c>
      <c r="F62" s="198"/>
      <c r="G62" s="198"/>
      <c r="H62" s="152"/>
      <c r="I62" s="15" t="s">
        <v>91</v>
      </c>
      <c r="J62" s="149">
        <v>5571259.7199999997</v>
      </c>
      <c r="K62" s="198"/>
      <c r="L62" s="198"/>
      <c r="M62" s="198"/>
      <c r="N62" s="198"/>
    </row>
    <row r="63" spans="2:14" hidden="1" x14ac:dyDescent="0.35">
      <c r="B63" s="152" t="e">
        <f>VLOOKUP(C63,#REF!,3,FALSE)</f>
        <v>#REF!</v>
      </c>
      <c r="C63" s="198" t="s">
        <v>381</v>
      </c>
      <c r="D63" s="198" t="s">
        <v>316</v>
      </c>
      <c r="E63" s="293" t="s">
        <v>794</v>
      </c>
      <c r="F63" s="198"/>
      <c r="G63" s="198"/>
      <c r="H63" s="152"/>
      <c r="I63" s="273" t="s">
        <v>91</v>
      </c>
      <c r="J63" s="149">
        <v>128293556.57999997</v>
      </c>
      <c r="K63" s="198"/>
      <c r="L63" s="198"/>
      <c r="M63" s="198"/>
      <c r="N63" s="198"/>
    </row>
    <row r="64" spans="2:14" hidden="1" x14ac:dyDescent="0.35">
      <c r="B64" s="152" t="e">
        <f>VLOOKUP(C64,#REF!,3,FALSE)</f>
        <v>#REF!</v>
      </c>
      <c r="C64" s="198" t="s">
        <v>381</v>
      </c>
      <c r="D64" s="198" t="s">
        <v>321</v>
      </c>
      <c r="E64" s="198" t="s">
        <v>814</v>
      </c>
      <c r="F64" s="198"/>
      <c r="G64" s="198"/>
      <c r="H64" s="152"/>
      <c r="I64" s="15" t="s">
        <v>91</v>
      </c>
      <c r="J64" s="149">
        <v>1052172997.5000001</v>
      </c>
      <c r="K64" s="198"/>
      <c r="L64" s="198"/>
      <c r="M64" s="198"/>
      <c r="N64" s="198"/>
    </row>
    <row r="65" spans="2:14" hidden="1" x14ac:dyDescent="0.35">
      <c r="B65" s="152" t="e">
        <f>VLOOKUP(C65,#REF!,3,FALSE)</f>
        <v>#REF!</v>
      </c>
      <c r="C65" s="198" t="s">
        <v>381</v>
      </c>
      <c r="D65" s="198" t="s">
        <v>308</v>
      </c>
      <c r="E65" s="198" t="s">
        <v>788</v>
      </c>
      <c r="F65" s="198"/>
      <c r="G65" s="198"/>
      <c r="H65" s="152"/>
      <c r="I65" s="273" t="s">
        <v>91</v>
      </c>
      <c r="J65" s="149">
        <v>1376031055.52</v>
      </c>
      <c r="K65" s="198"/>
      <c r="L65" s="198"/>
      <c r="M65" s="198"/>
      <c r="N65" s="198"/>
    </row>
    <row r="66" spans="2:14" hidden="1" x14ac:dyDescent="0.35">
      <c r="B66" s="152" t="e">
        <f>VLOOKUP(C66,#REF!,3,FALSE)</f>
        <v>#REF!</v>
      </c>
      <c r="C66" s="198" t="s">
        <v>381</v>
      </c>
      <c r="D66" s="198" t="s">
        <v>308</v>
      </c>
      <c r="E66" s="198" t="s">
        <v>800</v>
      </c>
      <c r="F66" s="198"/>
      <c r="G66" s="198"/>
      <c r="H66" s="152"/>
      <c r="I66" s="15" t="s">
        <v>91</v>
      </c>
      <c r="J66" s="149">
        <v>163800</v>
      </c>
      <c r="K66" s="198"/>
      <c r="L66" s="198"/>
      <c r="M66" s="198"/>
      <c r="N66" s="198"/>
    </row>
    <row r="67" spans="2:14" hidden="1" x14ac:dyDescent="0.35">
      <c r="B67" s="152" t="e">
        <f>VLOOKUP(C67,#REF!,3,FALSE)</f>
        <v>#REF!</v>
      </c>
      <c r="C67" s="198" t="s">
        <v>381</v>
      </c>
      <c r="D67" s="198" t="s">
        <v>313</v>
      </c>
      <c r="E67" s="198" t="s">
        <v>312</v>
      </c>
      <c r="F67" s="198"/>
      <c r="G67" s="198"/>
      <c r="H67" s="152"/>
      <c r="I67" s="273" t="s">
        <v>91</v>
      </c>
      <c r="J67" s="149">
        <v>44400</v>
      </c>
      <c r="K67" s="198"/>
      <c r="L67" s="198"/>
      <c r="M67" s="198"/>
      <c r="N67" s="198"/>
    </row>
    <row r="68" spans="2:14" hidden="1" x14ac:dyDescent="0.35">
      <c r="B68" s="152" t="e">
        <f>VLOOKUP(#REF!,#REF!,3,FALSE)</f>
        <v>#REF!</v>
      </c>
      <c r="C68" s="198" t="s">
        <v>431</v>
      </c>
      <c r="D68" s="198" t="s">
        <v>311</v>
      </c>
      <c r="E68" s="152" t="s">
        <v>778</v>
      </c>
      <c r="F68" s="198"/>
      <c r="G68" s="198"/>
      <c r="H68" s="152"/>
      <c r="I68" s="273" t="s">
        <v>91</v>
      </c>
      <c r="J68" s="149">
        <v>0.08</v>
      </c>
      <c r="K68" s="198"/>
      <c r="L68" s="198"/>
      <c r="M68" s="198"/>
      <c r="N68" s="198"/>
    </row>
    <row r="69" spans="2:14" hidden="1" x14ac:dyDescent="0.35">
      <c r="B69" s="152" t="e">
        <f>VLOOKUP(C69,#REF!,3,FALSE)</f>
        <v>#REF!</v>
      </c>
      <c r="C69" s="198" t="s">
        <v>431</v>
      </c>
      <c r="D69" s="198" t="s">
        <v>321</v>
      </c>
      <c r="E69" s="198" t="s">
        <v>814</v>
      </c>
      <c r="F69" s="198"/>
      <c r="G69" s="198"/>
      <c r="H69" s="152"/>
      <c r="I69" s="15" t="s">
        <v>91</v>
      </c>
      <c r="J69" s="149">
        <v>5856840</v>
      </c>
      <c r="K69" s="198"/>
      <c r="L69" s="198"/>
      <c r="M69" s="198"/>
      <c r="N69" s="198"/>
    </row>
    <row r="70" spans="2:14" hidden="1" x14ac:dyDescent="0.35">
      <c r="B70" s="152" t="e">
        <f>VLOOKUP(C70,#REF!,3,FALSE)</f>
        <v>#REF!</v>
      </c>
      <c r="C70" s="198" t="s">
        <v>431</v>
      </c>
      <c r="D70" s="198" t="s">
        <v>308</v>
      </c>
      <c r="E70" s="198" t="s">
        <v>788</v>
      </c>
      <c r="F70" s="198"/>
      <c r="G70" s="198"/>
      <c r="H70" s="152"/>
      <c r="I70" s="273" t="s">
        <v>91</v>
      </c>
      <c r="J70" s="149">
        <v>39282000</v>
      </c>
      <c r="K70" s="198"/>
      <c r="L70" s="198"/>
      <c r="M70" s="198"/>
      <c r="N70" s="198"/>
    </row>
    <row r="71" spans="2:14" hidden="1" x14ac:dyDescent="0.35">
      <c r="B71" s="152" t="e">
        <f>VLOOKUP(C71,#REF!,3,FALSE)</f>
        <v>#REF!</v>
      </c>
      <c r="C71" s="198" t="s">
        <v>431</v>
      </c>
      <c r="D71" s="198" t="s">
        <v>313</v>
      </c>
      <c r="E71" s="198" t="s">
        <v>312</v>
      </c>
      <c r="F71" s="198"/>
      <c r="G71" s="198"/>
      <c r="H71" s="152"/>
      <c r="I71" s="15" t="s">
        <v>91</v>
      </c>
      <c r="J71" s="149">
        <v>10611530</v>
      </c>
      <c r="K71" s="198"/>
      <c r="L71" s="198"/>
      <c r="M71" s="198"/>
      <c r="N71" s="198"/>
    </row>
    <row r="72" spans="2:14" hidden="1" x14ac:dyDescent="0.35">
      <c r="B72" s="152" t="e">
        <f>VLOOKUP(C72,#REF!,3,FALSE)</f>
        <v>#REF!</v>
      </c>
      <c r="C72" s="198" t="s">
        <v>360</v>
      </c>
      <c r="D72" s="198" t="s">
        <v>316</v>
      </c>
      <c r="E72" s="198" t="s">
        <v>782</v>
      </c>
      <c r="F72" s="198"/>
      <c r="G72" s="198"/>
      <c r="H72" s="152"/>
      <c r="I72" s="15" t="s">
        <v>91</v>
      </c>
      <c r="J72" s="149">
        <v>12573463949.559999</v>
      </c>
      <c r="K72" s="198"/>
      <c r="L72" s="198"/>
      <c r="M72" s="198"/>
      <c r="N72" s="198"/>
    </row>
    <row r="73" spans="2:14" hidden="1" x14ac:dyDescent="0.35">
      <c r="B73" s="152" t="e">
        <f>VLOOKUP(C73,#REF!,3,FALSE)</f>
        <v>#REF!</v>
      </c>
      <c r="C73" s="198" t="s">
        <v>360</v>
      </c>
      <c r="D73" s="198" t="s">
        <v>316</v>
      </c>
      <c r="E73" s="198" t="s">
        <v>805</v>
      </c>
      <c r="F73" s="198"/>
      <c r="G73" s="198"/>
      <c r="H73" s="152"/>
      <c r="I73" s="273" t="s">
        <v>91</v>
      </c>
      <c r="J73" s="149">
        <v>645463753.42999995</v>
      </c>
      <c r="K73" s="198"/>
      <c r="L73" s="198"/>
      <c r="M73" s="198"/>
      <c r="N73" s="198"/>
    </row>
    <row r="74" spans="2:14" hidden="1" x14ac:dyDescent="0.35">
      <c r="B74" s="152" t="e">
        <f>VLOOKUP(C74,#REF!,3,FALSE)</f>
        <v>#REF!</v>
      </c>
      <c r="C74" s="198" t="s">
        <v>360</v>
      </c>
      <c r="D74" s="198" t="s">
        <v>316</v>
      </c>
      <c r="E74" s="293" t="s">
        <v>794</v>
      </c>
      <c r="F74" s="198"/>
      <c r="G74" s="198"/>
      <c r="H74" s="152"/>
      <c r="I74" s="15" t="s">
        <v>91</v>
      </c>
      <c r="J74" s="149">
        <v>1782637614.0700002</v>
      </c>
      <c r="K74" s="198"/>
      <c r="L74" s="198"/>
      <c r="M74" s="198"/>
      <c r="N74" s="198"/>
    </row>
    <row r="75" spans="2:14" hidden="1" x14ac:dyDescent="0.35">
      <c r="B75" s="152" t="e">
        <f>VLOOKUP(C75,#REF!,3,FALSE)</f>
        <v>#REF!</v>
      </c>
      <c r="C75" s="198" t="s">
        <v>360</v>
      </c>
      <c r="D75" s="198" t="s">
        <v>311</v>
      </c>
      <c r="E75" s="152" t="s">
        <v>778</v>
      </c>
      <c r="F75" s="198"/>
      <c r="G75" s="198"/>
      <c r="H75" s="152"/>
      <c r="I75" s="273" t="s">
        <v>91</v>
      </c>
      <c r="J75" s="149">
        <v>34279711.579999998</v>
      </c>
      <c r="K75" s="198"/>
      <c r="L75" s="198"/>
      <c r="M75" s="198"/>
      <c r="N75" s="198"/>
    </row>
    <row r="76" spans="2:14" hidden="1" x14ac:dyDescent="0.35">
      <c r="B76" s="152" t="e">
        <f>VLOOKUP(C76,#REF!,3,FALSE)</f>
        <v>#REF!</v>
      </c>
      <c r="C76" s="198" t="s">
        <v>360</v>
      </c>
      <c r="D76" s="198" t="s">
        <v>321</v>
      </c>
      <c r="E76" s="198" t="s">
        <v>814</v>
      </c>
      <c r="F76" s="198"/>
      <c r="G76" s="198"/>
      <c r="H76" s="152"/>
      <c r="I76" s="15" t="s">
        <v>91</v>
      </c>
      <c r="J76" s="149">
        <v>217742730</v>
      </c>
      <c r="K76" s="198"/>
      <c r="L76" s="198"/>
      <c r="M76" s="198"/>
      <c r="N76" s="198"/>
    </row>
    <row r="77" spans="2:14" hidden="1" x14ac:dyDescent="0.35">
      <c r="B77" s="152" t="e">
        <f>VLOOKUP(C77,#REF!,3,FALSE)</f>
        <v>#REF!</v>
      </c>
      <c r="C77" s="198" t="s">
        <v>360</v>
      </c>
      <c r="D77" s="198" t="s">
        <v>308</v>
      </c>
      <c r="E77" s="198" t="s">
        <v>788</v>
      </c>
      <c r="F77" s="198"/>
      <c r="G77" s="198"/>
      <c r="H77" s="152"/>
      <c r="I77" s="273" t="s">
        <v>91</v>
      </c>
      <c r="J77" s="149">
        <v>4329411932.3299999</v>
      </c>
      <c r="K77" s="198"/>
      <c r="L77" s="198"/>
      <c r="M77" s="198"/>
      <c r="N77" s="198"/>
    </row>
    <row r="78" spans="2:14" hidden="1" x14ac:dyDescent="0.35">
      <c r="B78" s="152" t="e">
        <f>VLOOKUP(C78,#REF!,3,FALSE)</f>
        <v>#REF!</v>
      </c>
      <c r="C78" s="198" t="s">
        <v>360</v>
      </c>
      <c r="D78" s="198" t="s">
        <v>308</v>
      </c>
      <c r="E78" s="198" t="s">
        <v>800</v>
      </c>
      <c r="F78" s="198"/>
      <c r="G78" s="198"/>
      <c r="H78" s="152"/>
      <c r="I78" s="15" t="s">
        <v>91</v>
      </c>
      <c r="J78" s="149">
        <v>1053600</v>
      </c>
      <c r="K78" s="198"/>
      <c r="L78" s="198"/>
      <c r="M78" s="198"/>
      <c r="N78" s="198"/>
    </row>
    <row r="79" spans="2:14" hidden="1" x14ac:dyDescent="0.35">
      <c r="B79" s="152" t="e">
        <f>VLOOKUP(C79,#REF!,3,FALSE)</f>
        <v>#REF!</v>
      </c>
      <c r="C79" s="198" t="s">
        <v>360</v>
      </c>
      <c r="D79" s="198" t="s">
        <v>313</v>
      </c>
      <c r="E79" s="198" t="s">
        <v>817</v>
      </c>
      <c r="F79" s="198"/>
      <c r="G79" s="198"/>
      <c r="H79" s="152"/>
      <c r="I79" s="273" t="s">
        <v>91</v>
      </c>
      <c r="J79" s="149">
        <v>128000</v>
      </c>
      <c r="K79" s="198"/>
      <c r="L79" s="198"/>
      <c r="M79" s="198"/>
      <c r="N79" s="198"/>
    </row>
    <row r="80" spans="2:14" hidden="1" x14ac:dyDescent="0.35">
      <c r="B80" s="152" t="e">
        <f>VLOOKUP(C80,#REF!,3,FALSE)</f>
        <v>#REF!</v>
      </c>
      <c r="C80" s="198" t="s">
        <v>360</v>
      </c>
      <c r="D80" s="198" t="s">
        <v>313</v>
      </c>
      <c r="E80" s="198" t="s">
        <v>312</v>
      </c>
      <c r="F80" s="198"/>
      <c r="G80" s="198"/>
      <c r="H80" s="152"/>
      <c r="I80" s="15" t="s">
        <v>91</v>
      </c>
      <c r="J80" s="149">
        <v>49608955</v>
      </c>
      <c r="K80" s="198"/>
      <c r="L80" s="198"/>
      <c r="M80" s="198"/>
      <c r="N80" s="198"/>
    </row>
    <row r="81" spans="2:14" hidden="1" x14ac:dyDescent="0.35">
      <c r="B81" s="152" t="e">
        <f>VLOOKUP(C81,#REF!,3,FALSE)</f>
        <v>#REF!</v>
      </c>
      <c r="C81" s="198" t="s">
        <v>427</v>
      </c>
      <c r="D81" s="198" t="s">
        <v>316</v>
      </c>
      <c r="E81" s="198" t="s">
        <v>782</v>
      </c>
      <c r="F81" s="198"/>
      <c r="G81" s="198"/>
      <c r="H81" s="152"/>
      <c r="I81" s="15" t="s">
        <v>91</v>
      </c>
      <c r="J81" s="149">
        <v>264151188.99000004</v>
      </c>
      <c r="K81" s="198"/>
      <c r="L81" s="198"/>
      <c r="M81" s="198"/>
      <c r="N81" s="198"/>
    </row>
    <row r="82" spans="2:14" hidden="1" x14ac:dyDescent="0.35">
      <c r="B82" s="152" t="e">
        <f>VLOOKUP(C82,#REF!,3,FALSE)</f>
        <v>#REF!</v>
      </c>
      <c r="C82" s="198" t="s">
        <v>427</v>
      </c>
      <c r="D82" s="198" t="s">
        <v>316</v>
      </c>
      <c r="E82" s="198" t="s">
        <v>805</v>
      </c>
      <c r="F82" s="198"/>
      <c r="G82" s="198"/>
      <c r="H82" s="152"/>
      <c r="I82" s="273" t="s">
        <v>91</v>
      </c>
      <c r="J82" s="149">
        <v>49604271.229999997</v>
      </c>
      <c r="K82" s="198"/>
      <c r="L82" s="198"/>
      <c r="M82" s="198"/>
      <c r="N82" s="198"/>
    </row>
    <row r="83" spans="2:14" hidden="1" x14ac:dyDescent="0.35">
      <c r="B83" s="152" t="e">
        <f>VLOOKUP(C83,#REF!,3,FALSE)</f>
        <v>#REF!</v>
      </c>
      <c r="C83" s="198" t="s">
        <v>427</v>
      </c>
      <c r="D83" s="198" t="s">
        <v>316</v>
      </c>
      <c r="E83" s="293" t="s">
        <v>794</v>
      </c>
      <c r="F83" s="198"/>
      <c r="G83" s="198"/>
      <c r="H83" s="152"/>
      <c r="I83" s="15" t="s">
        <v>91</v>
      </c>
      <c r="J83" s="149">
        <v>104168969.58</v>
      </c>
      <c r="K83" s="198"/>
      <c r="L83" s="198"/>
      <c r="M83" s="198"/>
      <c r="N83" s="198"/>
    </row>
    <row r="84" spans="2:14" hidden="1" x14ac:dyDescent="0.35">
      <c r="B84" s="152" t="e">
        <f>VLOOKUP(C84,#REF!,3,FALSE)</f>
        <v>#REF!</v>
      </c>
      <c r="C84" s="198" t="s">
        <v>427</v>
      </c>
      <c r="D84" s="198" t="s">
        <v>321</v>
      </c>
      <c r="E84" s="198" t="s">
        <v>814</v>
      </c>
      <c r="F84" s="198"/>
      <c r="G84" s="198"/>
      <c r="H84" s="152"/>
      <c r="I84" s="273" t="s">
        <v>91</v>
      </c>
      <c r="J84" s="149">
        <v>8010742.0000000009</v>
      </c>
      <c r="K84" s="198"/>
      <c r="L84" s="198"/>
      <c r="M84" s="198"/>
      <c r="N84" s="198"/>
    </row>
    <row r="85" spans="2:14" hidden="1" x14ac:dyDescent="0.35">
      <c r="B85" s="152" t="e">
        <f>VLOOKUP(C85,#REF!,3,FALSE)</f>
        <v>#REF!</v>
      </c>
      <c r="C85" s="198" t="s">
        <v>427</v>
      </c>
      <c r="D85" s="198" t="s">
        <v>308</v>
      </c>
      <c r="E85" s="198" t="s">
        <v>788</v>
      </c>
      <c r="F85" s="198"/>
      <c r="G85" s="198"/>
      <c r="H85" s="152"/>
      <c r="I85" s="15" t="s">
        <v>91</v>
      </c>
      <c r="J85" s="149">
        <v>197967437.5</v>
      </c>
      <c r="K85" s="198"/>
      <c r="L85" s="198"/>
      <c r="M85" s="198"/>
      <c r="N85" s="198"/>
    </row>
    <row r="86" spans="2:14" hidden="1" x14ac:dyDescent="0.35">
      <c r="B86" s="152" t="e">
        <f>VLOOKUP(C86,#REF!,3,FALSE)</f>
        <v>#REF!</v>
      </c>
      <c r="C86" s="198" t="s">
        <v>427</v>
      </c>
      <c r="D86" s="198" t="s">
        <v>308</v>
      </c>
      <c r="E86" s="198" t="s">
        <v>800</v>
      </c>
      <c r="F86" s="198"/>
      <c r="G86" s="198"/>
      <c r="H86" s="152"/>
      <c r="I86" s="273" t="s">
        <v>91</v>
      </c>
      <c r="J86" s="149">
        <v>80800</v>
      </c>
      <c r="K86" s="198"/>
      <c r="L86" s="198"/>
      <c r="M86" s="198"/>
      <c r="N86" s="198"/>
    </row>
    <row r="87" spans="2:14" hidden="1" x14ac:dyDescent="0.35">
      <c r="B87" s="152" t="e">
        <f>VLOOKUP(C87,#REF!,3,FALSE)</f>
        <v>#REF!</v>
      </c>
      <c r="C87" s="198" t="s">
        <v>427</v>
      </c>
      <c r="D87" s="198" t="s">
        <v>313</v>
      </c>
      <c r="E87" s="198" t="s">
        <v>312</v>
      </c>
      <c r="F87" s="198"/>
      <c r="G87" s="198"/>
      <c r="H87" s="152"/>
      <c r="I87" s="15" t="s">
        <v>91</v>
      </c>
      <c r="J87" s="149">
        <v>19861559</v>
      </c>
      <c r="K87" s="198"/>
      <c r="L87" s="198"/>
      <c r="M87" s="198"/>
      <c r="N87" s="198"/>
    </row>
    <row r="88" spans="2:14" hidden="1" x14ac:dyDescent="0.35">
      <c r="B88" s="152" t="e">
        <f>VLOOKUP(C88,#REF!,3,FALSE)</f>
        <v>#REF!</v>
      </c>
      <c r="C88" s="198" t="s">
        <v>394</v>
      </c>
      <c r="D88" s="198" t="s">
        <v>316</v>
      </c>
      <c r="E88" s="198" t="s">
        <v>782</v>
      </c>
      <c r="F88" s="198"/>
      <c r="G88" s="198"/>
      <c r="H88" s="152"/>
      <c r="I88" s="15" t="s">
        <v>91</v>
      </c>
      <c r="J88" s="149">
        <v>183024490.30000001</v>
      </c>
      <c r="K88" s="198"/>
      <c r="L88" s="198"/>
      <c r="M88" s="198"/>
      <c r="N88" s="198"/>
    </row>
    <row r="89" spans="2:14" hidden="1" x14ac:dyDescent="0.35">
      <c r="B89" s="152" t="e">
        <f>VLOOKUP(C89,#REF!,3,FALSE)</f>
        <v>#REF!</v>
      </c>
      <c r="C89" s="198" t="s">
        <v>394</v>
      </c>
      <c r="D89" s="198" t="s">
        <v>316</v>
      </c>
      <c r="E89" s="293" t="s">
        <v>794</v>
      </c>
      <c r="F89" s="198"/>
      <c r="G89" s="198"/>
      <c r="H89" s="152"/>
      <c r="I89" s="273" t="s">
        <v>91</v>
      </c>
      <c r="J89" s="149">
        <v>544614578.91999996</v>
      </c>
      <c r="K89" s="198"/>
      <c r="L89" s="198"/>
      <c r="M89" s="198"/>
      <c r="N89" s="198"/>
    </row>
    <row r="90" spans="2:14" hidden="1" x14ac:dyDescent="0.35">
      <c r="B90" s="152" t="e">
        <f>VLOOKUP(C90,#REF!,3,FALSE)</f>
        <v>#REF!</v>
      </c>
      <c r="C90" s="198" t="s">
        <v>394</v>
      </c>
      <c r="D90" s="198" t="s">
        <v>311</v>
      </c>
      <c r="E90" s="152" t="s">
        <v>778</v>
      </c>
      <c r="F90" s="198"/>
      <c r="G90" s="198"/>
      <c r="H90" s="152"/>
      <c r="I90" s="15" t="s">
        <v>91</v>
      </c>
      <c r="J90" s="149">
        <v>313544428.99000001</v>
      </c>
      <c r="K90" s="198"/>
      <c r="L90" s="198"/>
      <c r="M90" s="198"/>
      <c r="N90" s="198"/>
    </row>
    <row r="91" spans="2:14" hidden="1" x14ac:dyDescent="0.35">
      <c r="B91" s="152" t="e">
        <f>VLOOKUP(C91,#REF!,3,FALSE)</f>
        <v>#REF!</v>
      </c>
      <c r="C91" s="198" t="s">
        <v>394</v>
      </c>
      <c r="D91" s="198" t="s">
        <v>321</v>
      </c>
      <c r="E91" s="198" t="s">
        <v>814</v>
      </c>
      <c r="F91" s="198"/>
      <c r="G91" s="198"/>
      <c r="H91" s="152"/>
      <c r="I91" s="273" t="s">
        <v>91</v>
      </c>
      <c r="J91" s="149">
        <v>4217615</v>
      </c>
      <c r="K91" s="198"/>
      <c r="L91" s="198"/>
      <c r="M91" s="198"/>
      <c r="N91" s="198"/>
    </row>
    <row r="92" spans="2:14" hidden="1" x14ac:dyDescent="0.35">
      <c r="B92" s="152" t="e">
        <f>VLOOKUP(C92,#REF!,3,FALSE)</f>
        <v>#REF!</v>
      </c>
      <c r="C92" s="198" t="s">
        <v>394</v>
      </c>
      <c r="D92" s="198" t="s">
        <v>308</v>
      </c>
      <c r="E92" s="198" t="s">
        <v>788</v>
      </c>
      <c r="F92" s="198"/>
      <c r="G92" s="198"/>
      <c r="H92" s="152"/>
      <c r="I92" s="15" t="s">
        <v>91</v>
      </c>
      <c r="J92" s="149">
        <v>335000000</v>
      </c>
      <c r="K92" s="198"/>
      <c r="L92" s="198"/>
      <c r="M92" s="198"/>
      <c r="N92" s="198"/>
    </row>
    <row r="93" spans="2:14" hidden="1" x14ac:dyDescent="0.35">
      <c r="B93" s="152" t="e">
        <f>VLOOKUP(C93,#REF!,3,FALSE)</f>
        <v>#REF!</v>
      </c>
      <c r="C93" s="198" t="s">
        <v>416</v>
      </c>
      <c r="D93" s="198" t="s">
        <v>316</v>
      </c>
      <c r="E93" s="198" t="s">
        <v>782</v>
      </c>
      <c r="F93" s="198"/>
      <c r="G93" s="198"/>
      <c r="H93" s="152"/>
      <c r="I93" s="15" t="s">
        <v>91</v>
      </c>
      <c r="J93" s="149">
        <v>4689348.3899999997</v>
      </c>
      <c r="K93" s="198"/>
      <c r="L93" s="198"/>
      <c r="M93" s="198"/>
      <c r="N93" s="198"/>
    </row>
    <row r="94" spans="2:14" hidden="1" x14ac:dyDescent="0.35">
      <c r="B94" s="152" t="e">
        <f>VLOOKUP(C94,#REF!,3,FALSE)</f>
        <v>#REF!</v>
      </c>
      <c r="C94" s="198" t="s">
        <v>416</v>
      </c>
      <c r="D94" s="198" t="s">
        <v>316</v>
      </c>
      <c r="E94" s="293" t="s">
        <v>794</v>
      </c>
      <c r="F94" s="198"/>
      <c r="G94" s="198"/>
      <c r="H94" s="152"/>
      <c r="I94" s="273" t="s">
        <v>91</v>
      </c>
      <c r="J94" s="149">
        <v>4024383.33</v>
      </c>
      <c r="K94" s="198"/>
      <c r="L94" s="198"/>
      <c r="M94" s="198"/>
      <c r="N94" s="198"/>
    </row>
    <row r="95" spans="2:14" hidden="1" x14ac:dyDescent="0.35">
      <c r="B95" s="152" t="e">
        <f>VLOOKUP(C95,#REF!,3,FALSE)</f>
        <v>#REF!</v>
      </c>
      <c r="C95" s="198" t="s">
        <v>416</v>
      </c>
      <c r="D95" s="198" t="s">
        <v>311</v>
      </c>
      <c r="E95" s="152" t="s">
        <v>778</v>
      </c>
      <c r="F95" s="198"/>
      <c r="G95" s="198"/>
      <c r="H95" s="152"/>
      <c r="I95" s="15" t="s">
        <v>91</v>
      </c>
      <c r="J95" s="149">
        <v>626135702.58000004</v>
      </c>
      <c r="K95" s="198"/>
      <c r="L95" s="198"/>
      <c r="M95" s="198"/>
      <c r="N95" s="198"/>
    </row>
    <row r="96" spans="2:14" hidden="1" x14ac:dyDescent="0.35">
      <c r="B96" s="152" t="e">
        <f>VLOOKUP(C96,#REF!,3,FALSE)</f>
        <v>#REF!</v>
      </c>
      <c r="C96" s="198" t="s">
        <v>416</v>
      </c>
      <c r="D96" s="198" t="s">
        <v>321</v>
      </c>
      <c r="E96" s="198" t="s">
        <v>814</v>
      </c>
      <c r="F96" s="198"/>
      <c r="G96" s="198"/>
      <c r="H96" s="152"/>
      <c r="I96" s="273" t="s">
        <v>91</v>
      </c>
      <c r="J96" s="149">
        <v>21950235</v>
      </c>
      <c r="K96" s="198"/>
      <c r="L96" s="198"/>
      <c r="M96" s="198"/>
      <c r="N96" s="198"/>
    </row>
    <row r="97" spans="2:14" hidden="1" x14ac:dyDescent="0.35">
      <c r="B97" s="152" t="e">
        <f>VLOOKUP(C97,#REF!,3,FALSE)</f>
        <v>#REF!</v>
      </c>
      <c r="C97" s="198" t="s">
        <v>416</v>
      </c>
      <c r="D97" s="198" t="s">
        <v>311</v>
      </c>
      <c r="E97" s="198" t="s">
        <v>809</v>
      </c>
      <c r="F97" s="198"/>
      <c r="G97" s="198"/>
      <c r="H97" s="152"/>
      <c r="I97" s="15" t="s">
        <v>91</v>
      </c>
      <c r="J97" s="149">
        <v>227212850</v>
      </c>
      <c r="K97" s="198"/>
      <c r="L97" s="198"/>
      <c r="M97" s="198"/>
      <c r="N97" s="198"/>
    </row>
    <row r="98" spans="2:14" hidden="1" x14ac:dyDescent="0.35">
      <c r="B98" s="152" t="e">
        <f>VLOOKUP(C98,#REF!,3,FALSE)</f>
        <v>#REF!</v>
      </c>
      <c r="C98" s="198" t="s">
        <v>416</v>
      </c>
      <c r="D98" s="198" t="s">
        <v>308</v>
      </c>
      <c r="E98" s="198" t="s">
        <v>788</v>
      </c>
      <c r="F98" s="198"/>
      <c r="G98" s="198"/>
      <c r="H98" s="152"/>
      <c r="I98" s="273" t="s">
        <v>91</v>
      </c>
      <c r="J98" s="149">
        <v>95950172.969999999</v>
      </c>
      <c r="K98" s="198"/>
      <c r="L98" s="198"/>
      <c r="M98" s="198"/>
      <c r="N98" s="198"/>
    </row>
    <row r="99" spans="2:14" hidden="1" x14ac:dyDescent="0.35">
      <c r="B99" s="152" t="e">
        <f>VLOOKUP(C99,#REF!,3,FALSE)</f>
        <v>#REF!</v>
      </c>
      <c r="C99" s="198" t="s">
        <v>414</v>
      </c>
      <c r="D99" s="198" t="s">
        <v>316</v>
      </c>
      <c r="E99" s="198" t="s">
        <v>782</v>
      </c>
      <c r="F99" s="198"/>
      <c r="G99" s="198"/>
      <c r="H99" s="152"/>
      <c r="I99" s="273" t="s">
        <v>91</v>
      </c>
      <c r="J99" s="149">
        <v>25214159.870000001</v>
      </c>
      <c r="K99" s="198"/>
      <c r="L99" s="198"/>
      <c r="M99" s="198"/>
      <c r="N99" s="198"/>
    </row>
    <row r="100" spans="2:14" hidden="1" x14ac:dyDescent="0.35">
      <c r="B100" s="152" t="e">
        <f>VLOOKUP(C100,#REF!,3,FALSE)</f>
        <v>#REF!</v>
      </c>
      <c r="C100" s="198" t="s">
        <v>414</v>
      </c>
      <c r="D100" s="198" t="s">
        <v>311</v>
      </c>
      <c r="E100" s="152" t="s">
        <v>778</v>
      </c>
      <c r="F100" s="198"/>
      <c r="G100" s="198"/>
      <c r="H100" s="152"/>
      <c r="I100" s="15" t="s">
        <v>91</v>
      </c>
      <c r="J100" s="149">
        <v>811415077.79999995</v>
      </c>
      <c r="K100" s="198"/>
      <c r="L100" s="198"/>
      <c r="M100" s="198"/>
      <c r="N100" s="198"/>
    </row>
    <row r="101" spans="2:14" hidden="1" x14ac:dyDescent="0.35">
      <c r="B101" s="152" t="e">
        <f>VLOOKUP(C101,#REF!,3,FALSE)</f>
        <v>#REF!</v>
      </c>
      <c r="C101" s="198" t="s">
        <v>414</v>
      </c>
      <c r="D101" s="198" t="s">
        <v>321</v>
      </c>
      <c r="E101" s="198" t="s">
        <v>814</v>
      </c>
      <c r="F101" s="198"/>
      <c r="G101" s="198"/>
      <c r="H101" s="152"/>
      <c r="I101" s="273" t="s">
        <v>91</v>
      </c>
      <c r="J101" s="149">
        <v>1297605</v>
      </c>
      <c r="K101" s="198"/>
      <c r="L101" s="198"/>
      <c r="M101" s="198"/>
      <c r="N101" s="198"/>
    </row>
    <row r="102" spans="2:14" hidden="1" x14ac:dyDescent="0.35">
      <c r="B102" s="152" t="e">
        <f>VLOOKUP(C102,#REF!,3,FALSE)</f>
        <v>#REF!</v>
      </c>
      <c r="C102" s="198" t="s">
        <v>414</v>
      </c>
      <c r="D102" s="198" t="s">
        <v>311</v>
      </c>
      <c r="E102" s="198" t="s">
        <v>809</v>
      </c>
      <c r="F102" s="198"/>
      <c r="G102" s="198"/>
      <c r="H102" s="152"/>
      <c r="I102" s="15" t="s">
        <v>91</v>
      </c>
      <c r="J102" s="149">
        <v>91253290</v>
      </c>
      <c r="K102" s="198"/>
      <c r="L102" s="198"/>
      <c r="M102" s="198"/>
      <c r="N102" s="198"/>
    </row>
    <row r="103" spans="2:14" hidden="1" x14ac:dyDescent="0.35">
      <c r="B103" s="152" t="e">
        <f>VLOOKUP(C103,#REF!,3,FALSE)</f>
        <v>#REF!</v>
      </c>
      <c r="C103" s="198" t="s">
        <v>414</v>
      </c>
      <c r="D103" s="198" t="s">
        <v>308</v>
      </c>
      <c r="E103" s="198" t="s">
        <v>788</v>
      </c>
      <c r="F103" s="198"/>
      <c r="G103" s="198"/>
      <c r="H103" s="152"/>
      <c r="I103" s="273" t="s">
        <v>91</v>
      </c>
      <c r="J103" s="149">
        <v>45182280.049999997</v>
      </c>
      <c r="K103" s="198"/>
      <c r="L103" s="198"/>
      <c r="M103" s="198"/>
      <c r="N103" s="198"/>
    </row>
    <row r="104" spans="2:14" hidden="1" x14ac:dyDescent="0.35">
      <c r="B104" s="152" t="e">
        <f>VLOOKUP(C104,#REF!,3,FALSE)</f>
        <v>#REF!</v>
      </c>
      <c r="C104" s="198" t="s">
        <v>422</v>
      </c>
      <c r="D104" s="198" t="s">
        <v>316</v>
      </c>
      <c r="E104" s="198" t="s">
        <v>782</v>
      </c>
      <c r="F104" s="198"/>
      <c r="G104" s="198"/>
      <c r="H104" s="152"/>
      <c r="I104" s="273" t="s">
        <v>91</v>
      </c>
      <c r="J104" s="149">
        <v>274485704.69</v>
      </c>
      <c r="K104" s="198"/>
      <c r="L104" s="198"/>
      <c r="M104" s="198"/>
      <c r="N104" s="198"/>
    </row>
    <row r="105" spans="2:14" hidden="1" x14ac:dyDescent="0.35">
      <c r="B105" s="152" t="e">
        <f>VLOOKUP(C105,#REF!,3,FALSE)</f>
        <v>#REF!</v>
      </c>
      <c r="C105" s="198" t="s">
        <v>422</v>
      </c>
      <c r="D105" s="198" t="s">
        <v>316</v>
      </c>
      <c r="E105" s="198" t="s">
        <v>805</v>
      </c>
      <c r="F105" s="198"/>
      <c r="G105" s="198"/>
      <c r="H105" s="152"/>
      <c r="I105" s="15" t="s">
        <v>91</v>
      </c>
      <c r="J105" s="149">
        <v>4783008.5599999996</v>
      </c>
      <c r="K105" s="198"/>
      <c r="L105" s="198"/>
      <c r="M105" s="198"/>
      <c r="N105" s="198"/>
    </row>
    <row r="106" spans="2:14" hidden="1" x14ac:dyDescent="0.35">
      <c r="B106" s="152" t="e">
        <f>VLOOKUP(C106,#REF!,3,FALSE)</f>
        <v>#REF!</v>
      </c>
      <c r="C106" s="198" t="s">
        <v>422</v>
      </c>
      <c r="D106" s="198" t="s">
        <v>316</v>
      </c>
      <c r="E106" s="293" t="s">
        <v>794</v>
      </c>
      <c r="F106" s="198"/>
      <c r="G106" s="198"/>
      <c r="H106" s="152"/>
      <c r="I106" s="273" t="s">
        <v>91</v>
      </c>
      <c r="J106" s="149">
        <v>5261309.42</v>
      </c>
      <c r="K106" s="198"/>
      <c r="L106" s="198"/>
      <c r="M106" s="198"/>
      <c r="N106" s="198"/>
    </row>
    <row r="107" spans="2:14" hidden="1" x14ac:dyDescent="0.35">
      <c r="B107" s="152" t="e">
        <f>VLOOKUP(C107,#REF!,3,FALSE)</f>
        <v>#REF!</v>
      </c>
      <c r="C107" s="198" t="s">
        <v>422</v>
      </c>
      <c r="D107" s="198" t="s">
        <v>321</v>
      </c>
      <c r="E107" s="198" t="s">
        <v>814</v>
      </c>
      <c r="F107" s="198"/>
      <c r="G107" s="198"/>
      <c r="H107" s="152"/>
      <c r="I107" s="15" t="s">
        <v>91</v>
      </c>
      <c r="J107" s="149">
        <v>52698100</v>
      </c>
      <c r="K107" s="198"/>
      <c r="L107" s="198"/>
      <c r="M107" s="198"/>
      <c r="N107" s="198"/>
    </row>
    <row r="108" spans="2:14" hidden="1" x14ac:dyDescent="0.35">
      <c r="B108" s="152" t="e">
        <f>VLOOKUP(C108,#REF!,3,FALSE)</f>
        <v>#REF!</v>
      </c>
      <c r="C108" s="198" t="s">
        <v>422</v>
      </c>
      <c r="D108" s="198" t="s">
        <v>308</v>
      </c>
      <c r="E108" s="198" t="s">
        <v>788</v>
      </c>
      <c r="F108" s="198"/>
      <c r="G108" s="198"/>
      <c r="H108" s="152"/>
      <c r="I108" s="273" t="s">
        <v>91</v>
      </c>
      <c r="J108" s="149">
        <v>220460590</v>
      </c>
      <c r="K108" s="198"/>
      <c r="L108" s="198"/>
      <c r="M108" s="198"/>
      <c r="N108" s="198"/>
    </row>
    <row r="109" spans="2:14" hidden="1" x14ac:dyDescent="0.35">
      <c r="B109" s="152" t="e">
        <f>VLOOKUP(C109,#REF!,3,FALSE)</f>
        <v>#REF!</v>
      </c>
      <c r="C109" s="198" t="s">
        <v>422</v>
      </c>
      <c r="D109" s="198" t="s">
        <v>308</v>
      </c>
      <c r="E109" s="198" t="s">
        <v>800</v>
      </c>
      <c r="F109" s="198"/>
      <c r="G109" s="198"/>
      <c r="H109" s="152"/>
      <c r="I109" s="15" t="s">
        <v>91</v>
      </c>
      <c r="J109" s="149">
        <v>8200</v>
      </c>
      <c r="K109" s="198"/>
      <c r="L109" s="198"/>
      <c r="M109" s="198"/>
      <c r="N109" s="198"/>
    </row>
    <row r="110" spans="2:14" hidden="1" x14ac:dyDescent="0.35">
      <c r="B110" s="152" t="e">
        <f>VLOOKUP(C110,#REF!,3,FALSE)</f>
        <v>#REF!</v>
      </c>
      <c r="C110" s="198" t="s">
        <v>422</v>
      </c>
      <c r="D110" s="198" t="s">
        <v>313</v>
      </c>
      <c r="E110" s="198" t="s">
        <v>312</v>
      </c>
      <c r="F110" s="198"/>
      <c r="G110" s="198"/>
      <c r="H110" s="152"/>
      <c r="I110" s="273" t="s">
        <v>91</v>
      </c>
      <c r="J110" s="149">
        <v>16615620</v>
      </c>
      <c r="K110" s="198"/>
      <c r="L110" s="198"/>
      <c r="M110" s="198"/>
      <c r="N110" s="198"/>
    </row>
    <row r="111" spans="2:14" hidden="1" x14ac:dyDescent="0.35">
      <c r="B111" s="152" t="e">
        <f>VLOOKUP(C111,#REF!,3,FALSE)</f>
        <v>#REF!</v>
      </c>
      <c r="C111" s="198" t="s">
        <v>439</v>
      </c>
      <c r="D111" s="198" t="s">
        <v>321</v>
      </c>
      <c r="E111" s="198" t="s">
        <v>814</v>
      </c>
      <c r="F111" s="198"/>
      <c r="G111" s="198"/>
      <c r="H111" s="152"/>
      <c r="I111" s="273" t="s">
        <v>91</v>
      </c>
      <c r="J111" s="149">
        <v>790100</v>
      </c>
      <c r="K111" s="198"/>
      <c r="L111" s="198"/>
      <c r="M111" s="198"/>
      <c r="N111" s="198"/>
    </row>
    <row r="112" spans="2:14" hidden="1" x14ac:dyDescent="0.35">
      <c r="B112" s="152" t="e">
        <f>VLOOKUP(C112,#REF!,3,FALSE)</f>
        <v>#REF!</v>
      </c>
      <c r="C112" s="198" t="s">
        <v>439</v>
      </c>
      <c r="D112" s="198" t="s">
        <v>308</v>
      </c>
      <c r="E112" s="198" t="s">
        <v>788</v>
      </c>
      <c r="F112" s="198"/>
      <c r="G112" s="198"/>
      <c r="H112" s="152"/>
      <c r="I112" s="15" t="s">
        <v>91</v>
      </c>
      <c r="J112" s="149">
        <v>16102752.250000002</v>
      </c>
      <c r="K112" s="198"/>
      <c r="L112" s="198"/>
      <c r="M112" s="198"/>
      <c r="N112" s="198"/>
    </row>
    <row r="113" spans="2:14" hidden="1" x14ac:dyDescent="0.35">
      <c r="B113" s="152" t="e">
        <f>VLOOKUP(C113,#REF!,3,FALSE)</f>
        <v>#REF!</v>
      </c>
      <c r="C113" s="198" t="s">
        <v>353</v>
      </c>
      <c r="D113" s="198" t="s">
        <v>316</v>
      </c>
      <c r="E113" s="198" t="s">
        <v>782</v>
      </c>
      <c r="F113" s="198"/>
      <c r="G113" s="198"/>
      <c r="H113" s="152"/>
      <c r="I113" s="15" t="s">
        <v>91</v>
      </c>
      <c r="J113" s="149">
        <v>11869264354.73</v>
      </c>
      <c r="K113" s="198"/>
      <c r="L113" s="198"/>
      <c r="M113" s="198"/>
      <c r="N113" s="198"/>
    </row>
    <row r="114" spans="2:14" hidden="1" x14ac:dyDescent="0.35">
      <c r="B114" s="152" t="e">
        <f>VLOOKUP(C114,#REF!,3,FALSE)</f>
        <v>#REF!</v>
      </c>
      <c r="C114" s="198" t="s">
        <v>353</v>
      </c>
      <c r="D114" s="198" t="s">
        <v>316</v>
      </c>
      <c r="E114" s="198" t="s">
        <v>805</v>
      </c>
      <c r="F114" s="198"/>
      <c r="G114" s="198"/>
      <c r="H114" s="152"/>
      <c r="I114" s="273" t="s">
        <v>91</v>
      </c>
      <c r="J114" s="149">
        <v>1458962481.23</v>
      </c>
      <c r="K114" s="198"/>
      <c r="L114" s="198"/>
      <c r="M114" s="198"/>
      <c r="N114" s="198"/>
    </row>
    <row r="115" spans="2:14" hidden="1" x14ac:dyDescent="0.35">
      <c r="B115" s="152" t="e">
        <f>VLOOKUP(C115,#REF!,3,FALSE)</f>
        <v>#REF!</v>
      </c>
      <c r="C115" s="198" t="s">
        <v>353</v>
      </c>
      <c r="D115" s="198" t="s">
        <v>316</v>
      </c>
      <c r="E115" s="293" t="s">
        <v>794</v>
      </c>
      <c r="F115" s="198"/>
      <c r="G115" s="198"/>
      <c r="H115" s="152"/>
      <c r="I115" s="15" t="s">
        <v>91</v>
      </c>
      <c r="J115" s="149">
        <v>3194600914.75</v>
      </c>
      <c r="K115" s="198"/>
      <c r="L115" s="198"/>
      <c r="M115" s="198"/>
      <c r="N115" s="198"/>
    </row>
    <row r="116" spans="2:14" hidden="1" x14ac:dyDescent="0.35">
      <c r="B116" s="152" t="e">
        <f>VLOOKUP(C116,#REF!,3,FALSE)</f>
        <v>#REF!</v>
      </c>
      <c r="C116" s="198" t="s">
        <v>353</v>
      </c>
      <c r="D116" s="198" t="s">
        <v>311</v>
      </c>
      <c r="E116" s="152" t="s">
        <v>778</v>
      </c>
      <c r="F116" s="198"/>
      <c r="G116" s="198"/>
      <c r="H116" s="152"/>
      <c r="I116" s="273" t="s">
        <v>91</v>
      </c>
      <c r="J116" s="149">
        <v>13402252889.709999</v>
      </c>
      <c r="K116" s="198"/>
      <c r="L116" s="198"/>
      <c r="M116" s="198"/>
      <c r="N116" s="198"/>
    </row>
    <row r="117" spans="2:14" hidden="1" x14ac:dyDescent="0.35">
      <c r="B117" s="152" t="e">
        <f>VLOOKUP(C117,#REF!,3,FALSE)</f>
        <v>#REF!</v>
      </c>
      <c r="C117" s="198" t="s">
        <v>353</v>
      </c>
      <c r="D117" s="198" t="s">
        <v>321</v>
      </c>
      <c r="E117" s="198" t="s">
        <v>814</v>
      </c>
      <c r="F117" s="198"/>
      <c r="G117" s="198"/>
      <c r="H117" s="152"/>
      <c r="I117" s="15" t="s">
        <v>91</v>
      </c>
      <c r="J117" s="149">
        <v>53103740</v>
      </c>
      <c r="K117" s="198"/>
      <c r="L117" s="198"/>
      <c r="M117" s="198"/>
      <c r="N117" s="198"/>
    </row>
    <row r="118" spans="2:14" hidden="1" x14ac:dyDescent="0.35">
      <c r="B118" s="152" t="e">
        <f>VLOOKUP(C118,#REF!,3,FALSE)</f>
        <v>#REF!</v>
      </c>
      <c r="C118" s="198" t="s">
        <v>353</v>
      </c>
      <c r="D118" s="198" t="s">
        <v>308</v>
      </c>
      <c r="E118" s="198" t="s">
        <v>788</v>
      </c>
      <c r="F118" s="198"/>
      <c r="G118" s="198"/>
      <c r="H118" s="152"/>
      <c r="I118" s="273" t="s">
        <v>91</v>
      </c>
      <c r="J118" s="149">
        <v>12097135445.120001</v>
      </c>
      <c r="K118" s="198"/>
      <c r="L118" s="198"/>
      <c r="M118" s="198"/>
      <c r="N118" s="198"/>
    </row>
    <row r="119" spans="2:14" hidden="1" x14ac:dyDescent="0.35">
      <c r="B119" s="152" t="e">
        <f>VLOOKUP(C119,#REF!,3,FALSE)</f>
        <v>#REF!</v>
      </c>
      <c r="C119" s="198" t="s">
        <v>353</v>
      </c>
      <c r="D119" s="198" t="s">
        <v>308</v>
      </c>
      <c r="E119" s="198" t="s">
        <v>800</v>
      </c>
      <c r="F119" s="198"/>
      <c r="G119" s="198"/>
      <c r="H119" s="152"/>
      <c r="I119" s="15" t="s">
        <v>91</v>
      </c>
      <c r="J119" s="149">
        <v>3633700600</v>
      </c>
      <c r="K119" s="198"/>
      <c r="L119" s="198"/>
      <c r="M119" s="198"/>
      <c r="N119" s="198"/>
    </row>
    <row r="120" spans="2:14" hidden="1" x14ac:dyDescent="0.35">
      <c r="B120" s="152" t="e">
        <f>VLOOKUP(C120,#REF!,3,FALSE)</f>
        <v>#REF!</v>
      </c>
      <c r="C120" s="198" t="s">
        <v>353</v>
      </c>
      <c r="D120" s="198" t="s">
        <v>313</v>
      </c>
      <c r="E120" s="198" t="s">
        <v>817</v>
      </c>
      <c r="F120" s="198"/>
      <c r="G120" s="198"/>
      <c r="H120" s="152"/>
      <c r="I120" s="273" t="s">
        <v>91</v>
      </c>
      <c r="J120" s="149">
        <v>528000</v>
      </c>
      <c r="K120" s="198"/>
      <c r="L120" s="198"/>
      <c r="M120" s="198"/>
      <c r="N120" s="198"/>
    </row>
    <row r="121" spans="2:14" hidden="1" x14ac:dyDescent="0.35">
      <c r="B121" s="152" t="e">
        <f>VLOOKUP(C121,#REF!,3,FALSE)</f>
        <v>#REF!</v>
      </c>
      <c r="C121" s="198" t="s">
        <v>353</v>
      </c>
      <c r="D121" s="198" t="s">
        <v>313</v>
      </c>
      <c r="E121" s="198" t="s">
        <v>312</v>
      </c>
      <c r="F121" s="198"/>
      <c r="G121" s="198"/>
      <c r="H121" s="152"/>
      <c r="I121" s="15" t="s">
        <v>91</v>
      </c>
      <c r="J121" s="149">
        <v>1028400</v>
      </c>
      <c r="K121" s="198"/>
      <c r="L121" s="198"/>
      <c r="M121" s="198"/>
      <c r="N121" s="198"/>
    </row>
    <row r="122" spans="2:14" hidden="1" x14ac:dyDescent="0.35">
      <c r="B122" s="152" t="e">
        <f>VLOOKUP(C122,#REF!,3,FALSE)</f>
        <v>#REF!</v>
      </c>
      <c r="C122" s="198" t="s">
        <v>353</v>
      </c>
      <c r="D122" s="198" t="s">
        <v>318</v>
      </c>
      <c r="E122" s="198" t="s">
        <v>803</v>
      </c>
      <c r="F122" s="198"/>
      <c r="G122" s="198"/>
      <c r="H122" s="152"/>
      <c r="I122" s="15" t="s">
        <v>91</v>
      </c>
      <c r="J122" s="149">
        <v>37755000</v>
      </c>
      <c r="K122" s="198"/>
      <c r="L122" s="198"/>
      <c r="M122" s="198"/>
      <c r="N122" s="198"/>
    </row>
    <row r="123" spans="2:14" hidden="1" x14ac:dyDescent="0.35">
      <c r="B123" s="152" t="e">
        <f>VLOOKUP(C123,#REF!,3,FALSE)</f>
        <v>#REF!</v>
      </c>
      <c r="C123" s="198" t="s">
        <v>353</v>
      </c>
      <c r="D123" s="198" t="s">
        <v>320</v>
      </c>
      <c r="E123" s="198" t="s">
        <v>811</v>
      </c>
      <c r="F123" s="198"/>
      <c r="G123" s="198"/>
      <c r="H123" s="152"/>
      <c r="I123" s="273" t="s">
        <v>91</v>
      </c>
      <c r="J123" s="149">
        <v>162000000</v>
      </c>
      <c r="K123" s="198"/>
      <c r="L123" s="198"/>
      <c r="M123" s="198"/>
      <c r="N123" s="198"/>
    </row>
    <row r="124" spans="2:14" hidden="1" x14ac:dyDescent="0.35">
      <c r="B124" s="152" t="e">
        <f>VLOOKUP(C124,#REF!,3,FALSE)</f>
        <v>#REF!</v>
      </c>
      <c r="C124" s="198" t="s">
        <v>353</v>
      </c>
      <c r="D124" s="198" t="s">
        <v>315</v>
      </c>
      <c r="E124" s="198" t="s">
        <v>830</v>
      </c>
      <c r="F124" s="198"/>
      <c r="G124" s="198"/>
      <c r="H124" s="152"/>
      <c r="I124" s="15" t="s">
        <v>91</v>
      </c>
      <c r="J124" s="149">
        <v>302405000</v>
      </c>
      <c r="K124" s="198"/>
      <c r="L124" s="198"/>
      <c r="M124" s="198"/>
      <c r="N124" s="198"/>
    </row>
    <row r="125" spans="2:14" hidden="1" x14ac:dyDescent="0.35">
      <c r="B125" s="152" t="e">
        <f>VLOOKUP(C125,#REF!,3,FALSE)</f>
        <v>#REF!</v>
      </c>
      <c r="C125" s="198" t="s">
        <v>353</v>
      </c>
      <c r="D125" s="31" t="s">
        <v>312</v>
      </c>
      <c r="E125" s="198" t="s">
        <v>823</v>
      </c>
      <c r="F125" s="198"/>
      <c r="G125" s="198"/>
      <c r="H125" s="152"/>
      <c r="I125" s="273" t="s">
        <v>91</v>
      </c>
      <c r="J125" s="149">
        <v>228000000</v>
      </c>
      <c r="K125" s="198"/>
      <c r="L125" s="198"/>
      <c r="M125" s="198"/>
      <c r="N125" s="198"/>
    </row>
    <row r="126" spans="2:14" hidden="1" x14ac:dyDescent="0.35">
      <c r="B126" s="152" t="e">
        <f>VLOOKUP(C126,#REF!,3,FALSE)</f>
        <v>#REF!</v>
      </c>
      <c r="C126" s="198" t="s">
        <v>353</v>
      </c>
      <c r="D126" s="198" t="s">
        <v>313</v>
      </c>
      <c r="E126" s="198" t="s">
        <v>785</v>
      </c>
      <c r="F126" s="198"/>
      <c r="G126" s="198"/>
      <c r="H126" s="152"/>
      <c r="I126" s="15" t="s">
        <v>91</v>
      </c>
      <c r="J126" s="149">
        <v>11100000</v>
      </c>
      <c r="K126" s="198"/>
      <c r="L126" s="198"/>
      <c r="M126" s="198"/>
      <c r="N126" s="198"/>
    </row>
    <row r="127" spans="2:14" hidden="1" x14ac:dyDescent="0.35">
      <c r="B127" s="152" t="e">
        <f>VLOOKUP(C127,#REF!,3,FALSE)</f>
        <v>#REF!</v>
      </c>
      <c r="C127" s="198" t="s">
        <v>353</v>
      </c>
      <c r="D127" s="198" t="s">
        <v>313</v>
      </c>
      <c r="E127" s="198" t="s">
        <v>817</v>
      </c>
      <c r="F127" s="198"/>
      <c r="G127" s="198"/>
      <c r="H127" s="152"/>
      <c r="I127" s="273" t="s">
        <v>91</v>
      </c>
      <c r="J127" s="149">
        <v>78705500</v>
      </c>
      <c r="K127" s="198"/>
      <c r="L127" s="198"/>
      <c r="M127" s="198"/>
      <c r="N127" s="198"/>
    </row>
    <row r="128" spans="2:14" hidden="1" x14ac:dyDescent="0.35">
      <c r="B128" s="152" t="e">
        <f>VLOOKUP(C128,#REF!,3,FALSE)</f>
        <v>#REF!</v>
      </c>
      <c r="C128" s="198" t="s">
        <v>353</v>
      </c>
      <c r="D128" s="198" t="s">
        <v>313</v>
      </c>
      <c r="E128" s="198" t="s">
        <v>312</v>
      </c>
      <c r="F128" s="198"/>
      <c r="G128" s="198"/>
      <c r="H128" s="152"/>
      <c r="I128" s="15" t="s">
        <v>91</v>
      </c>
      <c r="J128" s="149">
        <v>62706000</v>
      </c>
      <c r="K128" s="198"/>
      <c r="L128" s="198"/>
      <c r="M128" s="198"/>
      <c r="N128" s="198"/>
    </row>
    <row r="129" spans="2:14" hidden="1" x14ac:dyDescent="0.35">
      <c r="B129" s="152" t="e">
        <f>VLOOKUP(C129,#REF!,3,FALSE)</f>
        <v>#REF!</v>
      </c>
      <c r="C129" s="198" t="s">
        <v>353</v>
      </c>
      <c r="D129" s="198" t="s">
        <v>313</v>
      </c>
      <c r="E129" s="198" t="s">
        <v>820</v>
      </c>
      <c r="F129" s="198"/>
      <c r="G129" s="198"/>
      <c r="H129" s="152"/>
      <c r="I129" s="273" t="s">
        <v>91</v>
      </c>
      <c r="J129" s="149">
        <v>464440000</v>
      </c>
      <c r="K129" s="198"/>
      <c r="L129" s="198"/>
      <c r="M129" s="198"/>
      <c r="N129" s="198"/>
    </row>
    <row r="130" spans="2:14" hidden="1" x14ac:dyDescent="0.35">
      <c r="B130" s="152" t="e">
        <f>VLOOKUP(C130,#REF!,3,FALSE)</f>
        <v>#REF!</v>
      </c>
      <c r="C130" s="198" t="s">
        <v>353</v>
      </c>
      <c r="D130" s="198" t="s">
        <v>312</v>
      </c>
      <c r="E130" s="198" t="s">
        <v>832</v>
      </c>
      <c r="F130" s="198"/>
      <c r="G130" s="198"/>
      <c r="H130" s="152"/>
      <c r="I130" s="15" t="s">
        <v>91</v>
      </c>
      <c r="J130" s="149">
        <v>170000000</v>
      </c>
      <c r="K130" s="198"/>
      <c r="L130" s="198"/>
      <c r="M130" s="198"/>
      <c r="N130" s="198"/>
    </row>
    <row r="131" spans="2:14" hidden="1" x14ac:dyDescent="0.35">
      <c r="B131" s="152" t="e">
        <f>VLOOKUP(C131,#REF!,3,FALSE)</f>
        <v>#REF!</v>
      </c>
      <c r="C131" s="198" t="s">
        <v>353</v>
      </c>
      <c r="D131" s="198" t="s">
        <v>312</v>
      </c>
      <c r="E131" s="198" t="s">
        <v>833</v>
      </c>
      <c r="F131" s="198"/>
      <c r="G131" s="198"/>
      <c r="H131" s="152"/>
      <c r="I131" s="273" t="s">
        <v>91</v>
      </c>
      <c r="J131" s="149">
        <v>91357396</v>
      </c>
      <c r="K131" s="198"/>
      <c r="L131" s="198"/>
      <c r="M131" s="198"/>
      <c r="N131" s="198"/>
    </row>
    <row r="132" spans="2:14" hidden="1" x14ac:dyDescent="0.35">
      <c r="B132" s="152" t="e">
        <f>VLOOKUP(C132,#REF!,3,FALSE)</f>
        <v>#REF!</v>
      </c>
      <c r="C132" s="198" t="s">
        <v>353</v>
      </c>
      <c r="D132" s="198" t="s">
        <v>312</v>
      </c>
      <c r="E132" s="198" t="s">
        <v>834</v>
      </c>
      <c r="F132" s="198"/>
      <c r="G132" s="198"/>
      <c r="H132" s="152"/>
      <c r="I132" s="15" t="s">
        <v>91</v>
      </c>
      <c r="J132" s="149">
        <v>55000000</v>
      </c>
      <c r="K132" s="198"/>
      <c r="L132" s="198"/>
      <c r="M132" s="198"/>
      <c r="N132" s="198"/>
    </row>
    <row r="133" spans="2:14" hidden="1" x14ac:dyDescent="0.35">
      <c r="B133" s="152" t="e">
        <f>VLOOKUP(C133,#REF!,3,FALSE)</f>
        <v>#REF!</v>
      </c>
      <c r="C133" s="198" t="s">
        <v>353</v>
      </c>
      <c r="D133" s="198" t="s">
        <v>313</v>
      </c>
      <c r="E133" s="198" t="s">
        <v>828</v>
      </c>
      <c r="F133" s="198"/>
      <c r="G133" s="198"/>
      <c r="H133" s="152"/>
      <c r="I133" s="273" t="s">
        <v>91</v>
      </c>
      <c r="J133" s="149">
        <v>79750000</v>
      </c>
      <c r="K133" s="198"/>
      <c r="L133" s="198"/>
      <c r="M133" s="198"/>
      <c r="N133" s="198"/>
    </row>
    <row r="134" spans="2:14" hidden="1" x14ac:dyDescent="0.35">
      <c r="B134" s="152" t="e">
        <f>VLOOKUP(C135,#REF!,3,FALSE)</f>
        <v>#REF!</v>
      </c>
      <c r="C134" s="198"/>
      <c r="D134" s="198" t="s">
        <v>316</v>
      </c>
      <c r="E134" s="198" t="s">
        <v>782</v>
      </c>
      <c r="F134" s="198"/>
      <c r="G134" s="198"/>
      <c r="H134" s="152"/>
      <c r="I134" s="15" t="s">
        <v>91</v>
      </c>
      <c r="J134" s="149">
        <v>29117721747.630001</v>
      </c>
      <c r="K134" s="198"/>
      <c r="L134" s="198"/>
      <c r="M134" s="198"/>
      <c r="N134" s="198"/>
    </row>
    <row r="135" spans="2:14" hidden="1" x14ac:dyDescent="0.35">
      <c r="B135" s="152" t="e">
        <f>VLOOKUP(C136,#REF!,3,FALSE)</f>
        <v>#REF!</v>
      </c>
      <c r="C135" s="198" t="s">
        <v>352</v>
      </c>
      <c r="D135" s="198" t="s">
        <v>316</v>
      </c>
      <c r="E135" s="198" t="s">
        <v>805</v>
      </c>
      <c r="F135" s="198"/>
      <c r="G135" s="198"/>
      <c r="H135" s="152"/>
      <c r="I135" s="273" t="s">
        <v>91</v>
      </c>
      <c r="J135" s="149">
        <v>1381023295.1199999</v>
      </c>
      <c r="K135" s="198"/>
      <c r="L135" s="198"/>
      <c r="M135" s="198"/>
      <c r="N135" s="198"/>
    </row>
    <row r="136" spans="2:14" hidden="1" x14ac:dyDescent="0.35">
      <c r="B136" s="152" t="e">
        <f>VLOOKUP(C137,#REF!,3,FALSE)</f>
        <v>#REF!</v>
      </c>
      <c r="C136" s="198" t="s">
        <v>352</v>
      </c>
      <c r="D136" s="198" t="s">
        <v>316</v>
      </c>
      <c r="E136" s="293" t="s">
        <v>794</v>
      </c>
      <c r="F136" s="198"/>
      <c r="G136" s="198"/>
      <c r="H136" s="152"/>
      <c r="I136" s="15" t="s">
        <v>91</v>
      </c>
      <c r="J136" s="149">
        <v>2987710516.1300001</v>
      </c>
      <c r="K136" s="198"/>
      <c r="L136" s="198"/>
      <c r="M136" s="198"/>
      <c r="N136" s="198"/>
    </row>
    <row r="137" spans="2:14" hidden="1" x14ac:dyDescent="0.35">
      <c r="B137" s="152" t="e">
        <f>VLOOKUP(C138,#REF!,3,FALSE)</f>
        <v>#REF!</v>
      </c>
      <c r="C137" s="198" t="s">
        <v>352</v>
      </c>
      <c r="D137" s="198" t="s">
        <v>311</v>
      </c>
      <c r="E137" s="152" t="s">
        <v>778</v>
      </c>
      <c r="F137" s="198"/>
      <c r="G137" s="198"/>
      <c r="H137" s="152"/>
      <c r="I137" s="273" t="s">
        <v>91</v>
      </c>
      <c r="J137" s="149">
        <v>16373166797.34</v>
      </c>
      <c r="K137" s="198"/>
      <c r="L137" s="198"/>
      <c r="M137" s="198"/>
      <c r="N137" s="198"/>
    </row>
    <row r="138" spans="2:14" hidden="1" x14ac:dyDescent="0.35">
      <c r="B138" s="152" t="e">
        <f>VLOOKUP(C139,#REF!,3,FALSE)</f>
        <v>#REF!</v>
      </c>
      <c r="C138" s="198" t="s">
        <v>352</v>
      </c>
      <c r="D138" s="198" t="s">
        <v>321</v>
      </c>
      <c r="E138" s="198" t="s">
        <v>814</v>
      </c>
      <c r="F138" s="198"/>
      <c r="G138" s="198"/>
      <c r="H138" s="152"/>
      <c r="I138" s="15" t="s">
        <v>91</v>
      </c>
      <c r="J138" s="149">
        <v>105060588.09999999</v>
      </c>
      <c r="K138" s="198"/>
      <c r="L138" s="198"/>
      <c r="M138" s="198"/>
      <c r="N138" s="198"/>
    </row>
    <row r="139" spans="2:14" hidden="1" x14ac:dyDescent="0.35">
      <c r="B139" s="152" t="e">
        <f>VLOOKUP(C140,#REF!,3,FALSE)</f>
        <v>#REF!</v>
      </c>
      <c r="C139" s="198" t="s">
        <v>352</v>
      </c>
      <c r="D139" s="198" t="s">
        <v>308</v>
      </c>
      <c r="E139" s="198" t="s">
        <v>788</v>
      </c>
      <c r="F139" s="198"/>
      <c r="G139" s="198"/>
      <c r="H139" s="152"/>
      <c r="I139" s="273" t="s">
        <v>91</v>
      </c>
      <c r="J139" s="149">
        <v>3160815763.0599999</v>
      </c>
      <c r="K139" s="198"/>
      <c r="L139" s="198"/>
      <c r="M139" s="198"/>
      <c r="N139" s="198"/>
    </row>
    <row r="140" spans="2:14" hidden="1" x14ac:dyDescent="0.35">
      <c r="B140" s="152" t="e">
        <f>VLOOKUP(C141,#REF!,3,FALSE)</f>
        <v>#REF!</v>
      </c>
      <c r="C140" s="198" t="s">
        <v>352</v>
      </c>
      <c r="D140" s="198" t="s">
        <v>308</v>
      </c>
      <c r="E140" s="198" t="s">
        <v>800</v>
      </c>
      <c r="F140" s="198"/>
      <c r="G140" s="198"/>
      <c r="H140" s="152"/>
      <c r="I140" s="15" t="s">
        <v>91</v>
      </c>
      <c r="J140" s="149">
        <v>2082599.9999999998</v>
      </c>
      <c r="K140" s="198"/>
      <c r="L140" s="198"/>
      <c r="M140" s="198"/>
      <c r="N140" s="198"/>
    </row>
    <row r="141" spans="2:14" hidden="1" x14ac:dyDescent="0.35">
      <c r="B141" s="152" t="e">
        <f>VLOOKUP(#REF!,#REF!,3,FALSE)</f>
        <v>#REF!</v>
      </c>
      <c r="C141" s="198" t="s">
        <v>352</v>
      </c>
      <c r="D141" s="198" t="s">
        <v>313</v>
      </c>
      <c r="E141" s="198" t="s">
        <v>312</v>
      </c>
      <c r="F141" s="198"/>
      <c r="G141" s="198"/>
      <c r="H141" s="152"/>
      <c r="I141" s="273" t="s">
        <v>91</v>
      </c>
      <c r="J141" s="149">
        <v>81194995</v>
      </c>
      <c r="K141" s="198"/>
      <c r="L141" s="198"/>
      <c r="M141" s="198"/>
      <c r="N141" s="198"/>
    </row>
    <row r="142" spans="2:14" hidden="1" x14ac:dyDescent="0.35">
      <c r="B142" s="152" t="e">
        <f>VLOOKUP(#REF!,#REF!,3,FALSE)</f>
        <v>#REF!</v>
      </c>
      <c r="C142" s="198" t="s">
        <v>441</v>
      </c>
      <c r="D142" s="198" t="s">
        <v>321</v>
      </c>
      <c r="E142" s="198" t="s">
        <v>814</v>
      </c>
      <c r="F142" s="198"/>
      <c r="G142" s="198"/>
      <c r="H142" s="152"/>
      <c r="I142" s="273" t="s">
        <v>91</v>
      </c>
      <c r="J142" s="149">
        <v>7886985</v>
      </c>
      <c r="K142" s="198"/>
      <c r="L142" s="198"/>
      <c r="M142" s="198"/>
      <c r="N142" s="198"/>
    </row>
    <row r="143" spans="2:14" hidden="1" x14ac:dyDescent="0.35">
      <c r="B143" s="152" t="e">
        <f>VLOOKUP(C143,#REF!,3,FALSE)</f>
        <v>#REF!</v>
      </c>
      <c r="C143" s="198" t="s">
        <v>383</v>
      </c>
      <c r="D143" s="198" t="s">
        <v>316</v>
      </c>
      <c r="E143" s="198" t="s">
        <v>805</v>
      </c>
      <c r="F143" s="198"/>
      <c r="G143" s="198"/>
      <c r="H143" s="152"/>
      <c r="I143" s="15" t="s">
        <v>91</v>
      </c>
      <c r="J143" s="149">
        <v>133646865.23</v>
      </c>
      <c r="K143" s="198"/>
      <c r="L143" s="198"/>
      <c r="M143" s="198"/>
      <c r="N143" s="198"/>
    </row>
    <row r="144" spans="2:14" hidden="1" x14ac:dyDescent="0.35">
      <c r="B144" s="152" t="e">
        <f>VLOOKUP(C144,#REF!,3,FALSE)</f>
        <v>#REF!</v>
      </c>
      <c r="C144" s="198" t="s">
        <v>383</v>
      </c>
      <c r="D144" s="198" t="s">
        <v>316</v>
      </c>
      <c r="E144" s="293" t="s">
        <v>794</v>
      </c>
      <c r="F144" s="198"/>
      <c r="G144" s="198"/>
      <c r="H144" s="152"/>
      <c r="I144" s="273" t="s">
        <v>91</v>
      </c>
      <c r="J144" s="149">
        <v>280658417.01999998</v>
      </c>
      <c r="K144" s="198"/>
      <c r="L144" s="198"/>
      <c r="M144" s="198"/>
      <c r="N144" s="198"/>
    </row>
    <row r="145" spans="2:14" hidden="1" x14ac:dyDescent="0.35">
      <c r="B145" s="152" t="e">
        <f>VLOOKUP(C145,#REF!,3,FALSE)</f>
        <v>#REF!</v>
      </c>
      <c r="C145" s="198" t="s">
        <v>383</v>
      </c>
      <c r="D145" s="198" t="s">
        <v>321</v>
      </c>
      <c r="E145" s="198" t="s">
        <v>814</v>
      </c>
      <c r="F145" s="198"/>
      <c r="G145" s="198"/>
      <c r="H145" s="152"/>
      <c r="I145" s="15" t="s">
        <v>91</v>
      </c>
      <c r="J145" s="149">
        <v>50990050</v>
      </c>
      <c r="K145" s="198"/>
      <c r="L145" s="198"/>
      <c r="M145" s="198"/>
      <c r="N145" s="198"/>
    </row>
    <row r="146" spans="2:14" hidden="1" x14ac:dyDescent="0.35">
      <c r="B146" s="152" t="e">
        <f>VLOOKUP(C146,#REF!,3,FALSE)</f>
        <v>#REF!</v>
      </c>
      <c r="C146" s="198" t="s">
        <v>383</v>
      </c>
      <c r="D146" s="198" t="s">
        <v>308</v>
      </c>
      <c r="E146" s="198" t="s">
        <v>788</v>
      </c>
      <c r="F146" s="198"/>
      <c r="G146" s="198"/>
      <c r="H146" s="152"/>
      <c r="I146" s="273" t="s">
        <v>91</v>
      </c>
      <c r="J146" s="149">
        <v>2637000992</v>
      </c>
      <c r="K146" s="198"/>
      <c r="L146" s="198"/>
      <c r="M146" s="198"/>
      <c r="N146" s="198"/>
    </row>
    <row r="147" spans="2:14" hidden="1" x14ac:dyDescent="0.35">
      <c r="B147" s="152" t="e">
        <f>VLOOKUP(C147,#REF!,3,FALSE)</f>
        <v>#REF!</v>
      </c>
      <c r="C147" s="198" t="s">
        <v>383</v>
      </c>
      <c r="D147" s="198" t="s">
        <v>308</v>
      </c>
      <c r="E147" s="198" t="s">
        <v>800</v>
      </c>
      <c r="F147" s="198"/>
      <c r="G147" s="198"/>
      <c r="H147" s="152"/>
      <c r="I147" s="15" t="s">
        <v>91</v>
      </c>
      <c r="J147" s="149">
        <v>263800</v>
      </c>
      <c r="K147" s="198"/>
      <c r="L147" s="198"/>
      <c r="M147" s="198"/>
      <c r="N147" s="198"/>
    </row>
    <row r="148" spans="2:14" hidden="1" x14ac:dyDescent="0.35">
      <c r="B148" s="152" t="e">
        <f>VLOOKUP(C148,#REF!,3,FALSE)</f>
        <v>#REF!</v>
      </c>
      <c r="C148" s="198" t="s">
        <v>383</v>
      </c>
      <c r="D148" s="198" t="s">
        <v>313</v>
      </c>
      <c r="E148" s="198" t="s">
        <v>817</v>
      </c>
      <c r="F148" s="198"/>
      <c r="G148" s="198"/>
      <c r="H148" s="152"/>
      <c r="I148" s="273" t="s">
        <v>91</v>
      </c>
      <c r="J148" s="149">
        <v>20000</v>
      </c>
      <c r="K148" s="198"/>
      <c r="L148" s="198"/>
      <c r="M148" s="198"/>
      <c r="N148" s="198"/>
    </row>
    <row r="149" spans="2:14" hidden="1" x14ac:dyDescent="0.35">
      <c r="B149" s="152" t="e">
        <f>VLOOKUP(C149,#REF!,3,FALSE)</f>
        <v>#REF!</v>
      </c>
      <c r="C149" s="198" t="s">
        <v>383</v>
      </c>
      <c r="D149" s="198" t="s">
        <v>313</v>
      </c>
      <c r="E149" s="198" t="s">
        <v>312</v>
      </c>
      <c r="F149" s="198"/>
      <c r="G149" s="198"/>
      <c r="H149" s="152"/>
      <c r="I149" s="15" t="s">
        <v>91</v>
      </c>
      <c r="J149" s="149">
        <v>85834118</v>
      </c>
      <c r="K149" s="198"/>
      <c r="L149" s="198"/>
      <c r="M149" s="198"/>
      <c r="N149" s="198"/>
    </row>
    <row r="150" spans="2:14" hidden="1" x14ac:dyDescent="0.35">
      <c r="B150" s="152" t="e">
        <f>VLOOKUP(#REF!,#REF!,3,FALSE)</f>
        <v>#REF!</v>
      </c>
      <c r="C150" s="198" t="s">
        <v>400</v>
      </c>
      <c r="D150" s="198" t="s">
        <v>316</v>
      </c>
      <c r="E150" s="198" t="s">
        <v>782</v>
      </c>
      <c r="F150" s="198"/>
      <c r="G150" s="198"/>
      <c r="H150" s="152"/>
      <c r="I150" s="15" t="s">
        <v>91</v>
      </c>
      <c r="J150" s="149">
        <v>9421287.8000000007</v>
      </c>
      <c r="K150" s="198"/>
      <c r="L150" s="198"/>
      <c r="M150" s="198"/>
      <c r="N150" s="198"/>
    </row>
    <row r="151" spans="2:14" hidden="1" x14ac:dyDescent="0.35">
      <c r="B151" s="152" t="e">
        <f>VLOOKUP(C151,#REF!,3,FALSE)</f>
        <v>#REF!</v>
      </c>
      <c r="C151" s="198" t="s">
        <v>400</v>
      </c>
      <c r="D151" s="198" t="s">
        <v>316</v>
      </c>
      <c r="E151" s="198" t="s">
        <v>805</v>
      </c>
      <c r="F151" s="198"/>
      <c r="G151" s="198"/>
      <c r="H151" s="152"/>
      <c r="I151" s="273" t="s">
        <v>91</v>
      </c>
      <c r="J151" s="149">
        <v>171750516.31</v>
      </c>
      <c r="K151" s="198"/>
      <c r="L151" s="198"/>
      <c r="M151" s="198"/>
      <c r="N151" s="198"/>
    </row>
    <row r="152" spans="2:14" hidden="1" x14ac:dyDescent="0.35">
      <c r="B152" s="152" t="e">
        <f>VLOOKUP(C152,#REF!,3,FALSE)</f>
        <v>#REF!</v>
      </c>
      <c r="C152" s="198" t="s">
        <v>400</v>
      </c>
      <c r="D152" s="198" t="s">
        <v>316</v>
      </c>
      <c r="E152" s="293" t="s">
        <v>794</v>
      </c>
      <c r="F152" s="198"/>
      <c r="G152" s="198"/>
      <c r="H152" s="152"/>
      <c r="I152" s="15" t="s">
        <v>91</v>
      </c>
      <c r="J152" s="149">
        <v>350695826.62</v>
      </c>
      <c r="K152" s="198"/>
      <c r="L152" s="198"/>
      <c r="M152" s="198"/>
      <c r="N152" s="198"/>
    </row>
    <row r="153" spans="2:14" hidden="1" x14ac:dyDescent="0.35">
      <c r="B153" s="152" t="e">
        <f>VLOOKUP(C153,#REF!,3,FALSE)</f>
        <v>#REF!</v>
      </c>
      <c r="C153" s="198" t="s">
        <v>400</v>
      </c>
      <c r="D153" s="198" t="s">
        <v>321</v>
      </c>
      <c r="E153" s="198" t="s">
        <v>814</v>
      </c>
      <c r="F153" s="198"/>
      <c r="G153" s="198"/>
      <c r="H153" s="152"/>
      <c r="I153" s="273" t="s">
        <v>91</v>
      </c>
      <c r="J153" s="149">
        <v>1610865</v>
      </c>
      <c r="K153" s="198"/>
      <c r="L153" s="198"/>
      <c r="M153" s="198"/>
      <c r="N153" s="198"/>
    </row>
    <row r="154" spans="2:14" hidden="1" x14ac:dyDescent="0.35">
      <c r="B154" s="152" t="e">
        <f>VLOOKUP(C154,#REF!,3,FALSE)</f>
        <v>#REF!</v>
      </c>
      <c r="C154" s="198" t="s">
        <v>400</v>
      </c>
      <c r="D154" s="198" t="s">
        <v>308</v>
      </c>
      <c r="E154" s="198" t="s">
        <v>788</v>
      </c>
      <c r="F154" s="198"/>
      <c r="G154" s="198"/>
      <c r="H154" s="152"/>
      <c r="I154" s="15" t="s">
        <v>91</v>
      </c>
      <c r="J154" s="149">
        <v>595803717.78999996</v>
      </c>
      <c r="K154" s="198"/>
      <c r="L154" s="198"/>
      <c r="M154" s="198"/>
      <c r="N154" s="198"/>
    </row>
    <row r="155" spans="2:14" hidden="1" x14ac:dyDescent="0.35">
      <c r="B155" s="152" t="e">
        <f>VLOOKUP(C155,#REF!,3,FALSE)</f>
        <v>#REF!</v>
      </c>
      <c r="C155" s="198" t="s">
        <v>400</v>
      </c>
      <c r="D155" s="198" t="s">
        <v>308</v>
      </c>
      <c r="E155" s="198" t="s">
        <v>800</v>
      </c>
      <c r="F155" s="198"/>
      <c r="G155" s="198"/>
      <c r="H155" s="152"/>
      <c r="I155" s="273" t="s">
        <v>91</v>
      </c>
      <c r="J155" s="149">
        <v>647000</v>
      </c>
      <c r="K155" s="198"/>
      <c r="L155" s="198"/>
      <c r="M155" s="198"/>
      <c r="N155" s="198"/>
    </row>
    <row r="156" spans="2:14" hidden="1" x14ac:dyDescent="0.35">
      <c r="B156" s="152" t="e">
        <f>VLOOKUP(C156,#REF!,3,FALSE)</f>
        <v>#REF!</v>
      </c>
      <c r="C156" s="198" t="s">
        <v>400</v>
      </c>
      <c r="D156" s="198" t="s">
        <v>313</v>
      </c>
      <c r="E156" s="198" t="s">
        <v>817</v>
      </c>
      <c r="F156" s="198"/>
      <c r="G156" s="198"/>
      <c r="H156" s="152"/>
      <c r="I156" s="15" t="s">
        <v>91</v>
      </c>
      <c r="J156" s="149">
        <v>1350000</v>
      </c>
      <c r="K156" s="198"/>
      <c r="L156" s="198"/>
      <c r="M156" s="198"/>
      <c r="N156" s="198"/>
    </row>
    <row r="157" spans="2:14" hidden="1" x14ac:dyDescent="0.35">
      <c r="B157" s="152" t="e">
        <f>VLOOKUP(C157,#REF!,3,FALSE)</f>
        <v>#REF!</v>
      </c>
      <c r="C157" s="198" t="s">
        <v>400</v>
      </c>
      <c r="D157" s="198" t="s">
        <v>313</v>
      </c>
      <c r="E157" s="198" t="s">
        <v>312</v>
      </c>
      <c r="F157" s="198"/>
      <c r="G157" s="198"/>
      <c r="H157" s="152"/>
      <c r="I157" s="273" t="s">
        <v>91</v>
      </c>
      <c r="J157" s="149">
        <v>122400</v>
      </c>
      <c r="K157" s="198"/>
      <c r="L157" s="198"/>
      <c r="M157" s="198"/>
      <c r="N157" s="198"/>
    </row>
    <row r="158" spans="2:14" hidden="1" x14ac:dyDescent="0.35">
      <c r="B158" s="152" t="e">
        <f>VLOOKUP(C158,#REF!,3,FALSE)</f>
        <v>#REF!</v>
      </c>
      <c r="C158" s="198" t="s">
        <v>404</v>
      </c>
      <c r="D158" s="198" t="s">
        <v>316</v>
      </c>
      <c r="E158" s="198" t="s">
        <v>782</v>
      </c>
      <c r="F158" s="198"/>
      <c r="G158" s="198"/>
      <c r="H158" s="152"/>
      <c r="I158" s="273" t="s">
        <v>91</v>
      </c>
      <c r="J158" s="149">
        <v>126208659.12</v>
      </c>
      <c r="K158" s="198"/>
      <c r="L158" s="198"/>
      <c r="M158" s="198"/>
      <c r="N158" s="198"/>
    </row>
    <row r="159" spans="2:14" hidden="1" x14ac:dyDescent="0.35">
      <c r="B159" s="152" t="e">
        <f>VLOOKUP(C159,#REF!,3,FALSE)</f>
        <v>#REF!</v>
      </c>
      <c r="C159" s="198" t="s">
        <v>404</v>
      </c>
      <c r="D159" s="198" t="s">
        <v>316</v>
      </c>
      <c r="E159" s="198" t="s">
        <v>805</v>
      </c>
      <c r="F159" s="198"/>
      <c r="G159" s="198"/>
      <c r="H159" s="152"/>
      <c r="I159" s="15" t="s">
        <v>91</v>
      </c>
      <c r="J159" s="149">
        <v>212250648.38999999</v>
      </c>
      <c r="K159" s="198"/>
      <c r="L159" s="198"/>
      <c r="M159" s="198"/>
      <c r="N159" s="198"/>
    </row>
    <row r="160" spans="2:14" hidden="1" x14ac:dyDescent="0.35">
      <c r="B160" s="152" t="e">
        <f>VLOOKUP(C160,#REF!,3,FALSE)</f>
        <v>#REF!</v>
      </c>
      <c r="C160" s="198" t="s">
        <v>404</v>
      </c>
      <c r="D160" s="198" t="s">
        <v>316</v>
      </c>
      <c r="E160" s="293" t="s">
        <v>794</v>
      </c>
      <c r="F160" s="198"/>
      <c r="G160" s="198"/>
      <c r="H160" s="152"/>
      <c r="I160" s="273" t="s">
        <v>91</v>
      </c>
      <c r="J160" s="149">
        <v>445726361.62</v>
      </c>
      <c r="K160" s="198"/>
      <c r="L160" s="198"/>
      <c r="M160" s="198"/>
      <c r="N160" s="198"/>
    </row>
    <row r="161" spans="2:14" hidden="1" x14ac:dyDescent="0.35">
      <c r="B161" s="152" t="e">
        <f>VLOOKUP(C161,#REF!,3,FALSE)</f>
        <v>#REF!</v>
      </c>
      <c r="C161" s="198" t="s">
        <v>404</v>
      </c>
      <c r="D161" s="198" t="s">
        <v>308</v>
      </c>
      <c r="E161" s="198" t="s">
        <v>788</v>
      </c>
      <c r="F161" s="198"/>
      <c r="G161" s="198"/>
      <c r="H161" s="152"/>
      <c r="I161" s="15" t="s">
        <v>91</v>
      </c>
      <c r="J161" s="149">
        <v>368783849.04000002</v>
      </c>
      <c r="K161" s="198"/>
      <c r="L161" s="198"/>
      <c r="M161" s="198"/>
      <c r="N161" s="198"/>
    </row>
    <row r="162" spans="2:14" hidden="1" x14ac:dyDescent="0.35">
      <c r="B162" s="152" t="e">
        <f>VLOOKUP(C162,#REF!,3,FALSE)</f>
        <v>#REF!</v>
      </c>
      <c r="C162" s="198" t="s">
        <v>404</v>
      </c>
      <c r="D162" s="198" t="s">
        <v>308</v>
      </c>
      <c r="E162" s="198" t="s">
        <v>800</v>
      </c>
      <c r="F162" s="198"/>
      <c r="G162" s="198"/>
      <c r="H162" s="152"/>
      <c r="I162" s="273" t="s">
        <v>91</v>
      </c>
      <c r="J162" s="149">
        <v>219000</v>
      </c>
      <c r="K162" s="198"/>
      <c r="L162" s="198"/>
      <c r="M162" s="198"/>
      <c r="N162" s="198"/>
    </row>
    <row r="163" spans="2:14" hidden="1" x14ac:dyDescent="0.35">
      <c r="B163" s="152" t="e">
        <f>VLOOKUP(C163,#REF!,3,FALSE)</f>
        <v>#REF!</v>
      </c>
      <c r="C163" s="198" t="s">
        <v>404</v>
      </c>
      <c r="D163" s="198" t="s">
        <v>313</v>
      </c>
      <c r="E163" s="198" t="s">
        <v>817</v>
      </c>
      <c r="F163" s="198"/>
      <c r="G163" s="198"/>
      <c r="H163" s="152"/>
      <c r="I163" s="15" t="s">
        <v>91</v>
      </c>
      <c r="J163" s="149">
        <v>182000</v>
      </c>
      <c r="K163" s="198"/>
      <c r="L163" s="198"/>
      <c r="M163" s="198"/>
      <c r="N163" s="198"/>
    </row>
    <row r="164" spans="2:14" hidden="1" x14ac:dyDescent="0.35">
      <c r="B164" s="152" t="e">
        <f>VLOOKUP(C164,#REF!,3,FALSE)</f>
        <v>#REF!</v>
      </c>
      <c r="C164" s="198" t="s">
        <v>404</v>
      </c>
      <c r="D164" s="198" t="s">
        <v>313</v>
      </c>
      <c r="E164" s="198" t="s">
        <v>312</v>
      </c>
      <c r="F164" s="198"/>
      <c r="G164" s="198"/>
      <c r="H164" s="152"/>
      <c r="I164" s="273" t="s">
        <v>91</v>
      </c>
      <c r="J164" s="149">
        <v>62400</v>
      </c>
      <c r="K164" s="198"/>
      <c r="L164" s="198"/>
      <c r="M164" s="198"/>
      <c r="N164" s="198"/>
    </row>
    <row r="165" spans="2:14" hidden="1" x14ac:dyDescent="0.35">
      <c r="B165" s="152" t="e">
        <f>VLOOKUP(C165,#REF!,3,FALSE)</f>
        <v>#REF!</v>
      </c>
      <c r="C165" s="198" t="s">
        <v>443</v>
      </c>
      <c r="D165" s="198" t="s">
        <v>321</v>
      </c>
      <c r="E165" s="198" t="s">
        <v>814</v>
      </c>
      <c r="F165" s="198"/>
      <c r="G165" s="198"/>
      <c r="H165" s="152"/>
      <c r="I165" s="273" t="s">
        <v>91</v>
      </c>
      <c r="J165" s="149">
        <v>3347338</v>
      </c>
      <c r="K165" s="198"/>
      <c r="L165" s="198"/>
      <c r="M165" s="198"/>
      <c r="N165" s="198"/>
    </row>
    <row r="166" spans="2:14" hidden="1" x14ac:dyDescent="0.35">
      <c r="B166" s="152" t="e">
        <f>VLOOKUP(C166,#REF!,3,FALSE)</f>
        <v>#REF!</v>
      </c>
      <c r="C166" s="198" t="s">
        <v>388</v>
      </c>
      <c r="D166" s="198" t="s">
        <v>316</v>
      </c>
      <c r="E166" s="198" t="s">
        <v>782</v>
      </c>
      <c r="F166" s="198"/>
      <c r="G166" s="198"/>
      <c r="H166" s="152"/>
      <c r="I166" s="15" t="s">
        <v>91</v>
      </c>
      <c r="J166" s="149">
        <v>161957806.05000001</v>
      </c>
      <c r="K166" s="198"/>
      <c r="L166" s="198"/>
      <c r="M166" s="198"/>
      <c r="N166" s="198"/>
    </row>
    <row r="167" spans="2:14" hidden="1" x14ac:dyDescent="0.35">
      <c r="B167" s="152" t="e">
        <f>VLOOKUP(C167,#REF!,3,FALSE)</f>
        <v>#REF!</v>
      </c>
      <c r="C167" s="198" t="s">
        <v>388</v>
      </c>
      <c r="D167" s="198" t="s">
        <v>316</v>
      </c>
      <c r="E167" s="293" t="s">
        <v>794</v>
      </c>
      <c r="F167" s="198"/>
      <c r="G167" s="198"/>
      <c r="H167" s="152"/>
      <c r="I167" s="273" t="s">
        <v>91</v>
      </c>
      <c r="J167" s="149">
        <v>5315683.93</v>
      </c>
      <c r="K167" s="198"/>
      <c r="L167" s="198"/>
      <c r="M167" s="198"/>
      <c r="N167" s="198"/>
    </row>
    <row r="168" spans="2:14" hidden="1" x14ac:dyDescent="0.35">
      <c r="B168" s="152" t="e">
        <f>VLOOKUP(C168,#REF!,3,FALSE)</f>
        <v>#REF!</v>
      </c>
      <c r="C168" s="198" t="s">
        <v>388</v>
      </c>
      <c r="D168" s="198" t="s">
        <v>311</v>
      </c>
      <c r="E168" s="152" t="s">
        <v>778</v>
      </c>
      <c r="F168" s="198"/>
      <c r="G168" s="198"/>
      <c r="H168" s="152"/>
      <c r="I168" s="15" t="s">
        <v>91</v>
      </c>
      <c r="J168" s="149">
        <v>2109932731.76</v>
      </c>
      <c r="K168" s="198"/>
      <c r="L168" s="198"/>
      <c r="M168" s="198"/>
      <c r="N168" s="198"/>
    </row>
    <row r="169" spans="2:14" hidden="1" x14ac:dyDescent="0.35">
      <c r="B169" s="152" t="e">
        <f>VLOOKUP(C169,#REF!,3,FALSE)</f>
        <v>#REF!</v>
      </c>
      <c r="C169" s="198" t="s">
        <v>388</v>
      </c>
      <c r="D169" s="198" t="s">
        <v>321</v>
      </c>
      <c r="E169" s="198" t="s">
        <v>814</v>
      </c>
      <c r="F169" s="198"/>
      <c r="G169" s="198"/>
      <c r="H169" s="152"/>
      <c r="I169" s="273" t="s">
        <v>91</v>
      </c>
      <c r="J169" s="149">
        <v>39791045</v>
      </c>
      <c r="K169" s="198"/>
      <c r="L169" s="198"/>
      <c r="M169" s="198"/>
      <c r="N169" s="198"/>
    </row>
    <row r="170" spans="2:14" hidden="1" x14ac:dyDescent="0.35">
      <c r="B170" s="152" t="e">
        <f>VLOOKUP(C170,#REF!,3,FALSE)</f>
        <v>#REF!</v>
      </c>
      <c r="C170" s="198" t="s">
        <v>388</v>
      </c>
      <c r="D170" s="198" t="s">
        <v>311</v>
      </c>
      <c r="E170" s="198" t="s">
        <v>809</v>
      </c>
      <c r="F170" s="198"/>
      <c r="G170" s="198"/>
      <c r="H170" s="152"/>
      <c r="I170" s="15" t="s">
        <v>91</v>
      </c>
      <c r="J170" s="149">
        <v>237091380</v>
      </c>
      <c r="K170" s="198"/>
      <c r="L170" s="198"/>
      <c r="M170" s="198"/>
      <c r="N170" s="198"/>
    </row>
    <row r="171" spans="2:14" hidden="1" x14ac:dyDescent="0.35">
      <c r="B171" s="152" t="e">
        <f>VLOOKUP(C171,#REF!,3,FALSE)</f>
        <v>#REF!</v>
      </c>
      <c r="C171" s="198" t="s">
        <v>388</v>
      </c>
      <c r="D171" s="198" t="s">
        <v>308</v>
      </c>
      <c r="E171" s="198" t="s">
        <v>788</v>
      </c>
      <c r="F171" s="198"/>
      <c r="G171" s="198"/>
      <c r="H171" s="152"/>
      <c r="I171" s="273" t="s">
        <v>91</v>
      </c>
      <c r="J171" s="149">
        <v>89801967.230000004</v>
      </c>
      <c r="K171" s="198"/>
      <c r="L171" s="198"/>
      <c r="M171" s="198"/>
      <c r="N171" s="198"/>
    </row>
    <row r="172" spans="2:14" hidden="1" x14ac:dyDescent="0.35">
      <c r="B172" s="152" t="e">
        <f>VLOOKUP(#REF!,#REF!,3,FALSE)</f>
        <v>#REF!</v>
      </c>
      <c r="C172" s="198" t="s">
        <v>362</v>
      </c>
      <c r="D172" s="198" t="s">
        <v>316</v>
      </c>
      <c r="E172" s="198" t="s">
        <v>782</v>
      </c>
      <c r="F172" s="198"/>
      <c r="G172" s="198"/>
      <c r="H172" s="152"/>
      <c r="I172" s="273" t="s">
        <v>91</v>
      </c>
      <c r="J172" s="149">
        <v>1415000000</v>
      </c>
      <c r="K172" s="198"/>
      <c r="L172" s="198"/>
      <c r="M172" s="198"/>
      <c r="N172" s="198"/>
    </row>
    <row r="173" spans="2:14" hidden="1" x14ac:dyDescent="0.35">
      <c r="B173" s="152" t="e">
        <f>VLOOKUP(C173,#REF!,3,FALSE)</f>
        <v>#REF!</v>
      </c>
      <c r="C173" s="198" t="s">
        <v>362</v>
      </c>
      <c r="D173" s="198" t="s">
        <v>316</v>
      </c>
      <c r="E173" s="198" t="s">
        <v>805</v>
      </c>
      <c r="F173" s="198"/>
      <c r="G173" s="198"/>
      <c r="H173" s="152"/>
      <c r="I173" s="15" t="s">
        <v>91</v>
      </c>
      <c r="J173" s="149">
        <v>427476178.68000001</v>
      </c>
      <c r="K173" s="198"/>
      <c r="L173" s="198"/>
      <c r="M173" s="198"/>
      <c r="N173" s="198"/>
    </row>
    <row r="174" spans="2:14" hidden="1" x14ac:dyDescent="0.35">
      <c r="B174" s="152" t="e">
        <f>VLOOKUP(C174,#REF!,3,FALSE)</f>
        <v>#REF!</v>
      </c>
      <c r="C174" s="198" t="s">
        <v>362</v>
      </c>
      <c r="D174" s="198" t="s">
        <v>316</v>
      </c>
      <c r="E174" s="293" t="s">
        <v>794</v>
      </c>
      <c r="F174" s="198"/>
      <c r="G174" s="198"/>
      <c r="H174" s="152"/>
      <c r="I174" s="273" t="s">
        <v>91</v>
      </c>
      <c r="J174" s="149">
        <v>1783992051.76</v>
      </c>
      <c r="K174" s="198"/>
      <c r="L174" s="198"/>
      <c r="M174" s="198"/>
      <c r="N174" s="198"/>
    </row>
    <row r="175" spans="2:14" hidden="1" x14ac:dyDescent="0.35">
      <c r="B175" s="152" t="e">
        <f>VLOOKUP(C175,#REF!,3,FALSE)</f>
        <v>#REF!</v>
      </c>
      <c r="C175" s="198" t="s">
        <v>362</v>
      </c>
      <c r="D175" s="198" t="s">
        <v>311</v>
      </c>
      <c r="E175" s="152" t="s">
        <v>778</v>
      </c>
      <c r="F175" s="198"/>
      <c r="G175" s="198"/>
      <c r="H175" s="152"/>
      <c r="I175" s="15" t="s">
        <v>91</v>
      </c>
      <c r="J175" s="149">
        <v>2047443251.3800001</v>
      </c>
      <c r="K175" s="198"/>
      <c r="L175" s="198"/>
      <c r="M175" s="198"/>
      <c r="N175" s="198"/>
    </row>
    <row r="176" spans="2:14" hidden="1" x14ac:dyDescent="0.35">
      <c r="B176" s="152" t="e">
        <f>VLOOKUP(C176,#REF!,3,FALSE)</f>
        <v>#REF!</v>
      </c>
      <c r="C176" s="198" t="s">
        <v>362</v>
      </c>
      <c r="D176" s="198" t="s">
        <v>321</v>
      </c>
      <c r="E176" s="198" t="s">
        <v>814</v>
      </c>
      <c r="F176" s="198"/>
      <c r="G176" s="198"/>
      <c r="H176" s="152"/>
      <c r="I176" s="273" t="s">
        <v>91</v>
      </c>
      <c r="J176" s="149">
        <v>36268727.5</v>
      </c>
      <c r="K176" s="198"/>
      <c r="L176" s="198"/>
      <c r="M176" s="198"/>
      <c r="N176" s="198"/>
    </row>
    <row r="177" spans="2:14" hidden="1" x14ac:dyDescent="0.35">
      <c r="B177" s="152" t="e">
        <f>VLOOKUP(C177,#REF!,3,FALSE)</f>
        <v>#REF!</v>
      </c>
      <c r="C177" s="198" t="s">
        <v>362</v>
      </c>
      <c r="D177" s="198" t="s">
        <v>308</v>
      </c>
      <c r="E177" s="198" t="s">
        <v>788</v>
      </c>
      <c r="F177" s="198"/>
      <c r="G177" s="198"/>
      <c r="H177" s="152"/>
      <c r="I177" s="15" t="s">
        <v>91</v>
      </c>
      <c r="J177" s="149">
        <v>9348705119.9699993</v>
      </c>
      <c r="K177" s="198"/>
      <c r="L177" s="198"/>
      <c r="M177" s="198"/>
      <c r="N177" s="198"/>
    </row>
    <row r="178" spans="2:14" hidden="1" x14ac:dyDescent="0.35">
      <c r="B178" s="152" t="e">
        <f>VLOOKUP(C178,#REF!,3,FALSE)</f>
        <v>#REF!</v>
      </c>
      <c r="C178" s="198" t="s">
        <v>362</v>
      </c>
      <c r="D178" s="198" t="s">
        <v>308</v>
      </c>
      <c r="E178" s="198" t="s">
        <v>800</v>
      </c>
      <c r="F178" s="198"/>
      <c r="G178" s="198"/>
      <c r="H178" s="152"/>
      <c r="I178" s="273" t="s">
        <v>91</v>
      </c>
      <c r="J178" s="149">
        <v>161384810.5</v>
      </c>
      <c r="K178" s="198"/>
      <c r="L178" s="198"/>
      <c r="M178" s="198"/>
      <c r="N178" s="198"/>
    </row>
    <row r="179" spans="2:14" hidden="1" x14ac:dyDescent="0.35">
      <c r="B179" s="152" t="e">
        <f>VLOOKUP(C179,#REF!,3,FALSE)</f>
        <v>#REF!</v>
      </c>
      <c r="C179" s="198" t="s">
        <v>362</v>
      </c>
      <c r="D179" s="198" t="s">
        <v>313</v>
      </c>
      <c r="E179" s="198" t="s">
        <v>817</v>
      </c>
      <c r="F179" s="198"/>
      <c r="G179" s="198"/>
      <c r="H179" s="152"/>
      <c r="I179" s="15" t="s">
        <v>91</v>
      </c>
      <c r="J179" s="149">
        <v>2222000</v>
      </c>
      <c r="K179" s="198"/>
      <c r="L179" s="198"/>
      <c r="M179" s="198"/>
      <c r="N179" s="198"/>
    </row>
    <row r="180" spans="2:14" hidden="1" x14ac:dyDescent="0.35">
      <c r="B180" s="152" t="e">
        <f>VLOOKUP(C180,#REF!,3,FALSE)</f>
        <v>#REF!</v>
      </c>
      <c r="C180" s="198" t="s">
        <v>362</v>
      </c>
      <c r="D180" s="198" t="s">
        <v>313</v>
      </c>
      <c r="E180" s="198" t="s">
        <v>312</v>
      </c>
      <c r="F180" s="198"/>
      <c r="G180" s="198"/>
      <c r="H180" s="152"/>
      <c r="I180" s="273" t="s">
        <v>91</v>
      </c>
      <c r="J180" s="149">
        <v>1231000</v>
      </c>
      <c r="K180" s="198"/>
      <c r="L180" s="198"/>
      <c r="M180" s="198"/>
      <c r="N180" s="198"/>
    </row>
    <row r="181" spans="2:14" hidden="1" x14ac:dyDescent="0.35">
      <c r="B181" s="152" t="e">
        <f>VLOOKUP(C181,#REF!,3,FALSE)</f>
        <v>#REF!</v>
      </c>
      <c r="C181" s="198" t="s">
        <v>377</v>
      </c>
      <c r="D181" s="198" t="s">
        <v>316</v>
      </c>
      <c r="E181" s="198" t="s">
        <v>782</v>
      </c>
      <c r="F181" s="198"/>
      <c r="G181" s="198"/>
      <c r="H181" s="152"/>
      <c r="I181" s="273" t="s">
        <v>91</v>
      </c>
      <c r="J181" s="149">
        <v>759412.77</v>
      </c>
      <c r="K181" s="198"/>
      <c r="L181" s="198"/>
      <c r="M181" s="198"/>
      <c r="N181" s="198"/>
    </row>
    <row r="182" spans="2:14" hidden="1" x14ac:dyDescent="0.35">
      <c r="B182" s="152" t="e">
        <f>VLOOKUP(C182,#REF!,3,FALSE)</f>
        <v>#REF!</v>
      </c>
      <c r="C182" s="198" t="s">
        <v>377</v>
      </c>
      <c r="D182" s="198" t="s">
        <v>321</v>
      </c>
      <c r="E182" s="198" t="s">
        <v>814</v>
      </c>
      <c r="F182" s="198"/>
      <c r="G182" s="198"/>
      <c r="H182" s="152"/>
      <c r="I182" s="15" t="s">
        <v>91</v>
      </c>
      <c r="J182" s="149">
        <v>34116775</v>
      </c>
      <c r="K182" s="198"/>
      <c r="L182" s="198"/>
      <c r="M182" s="198"/>
      <c r="N182" s="198"/>
    </row>
    <row r="183" spans="2:14" hidden="1" x14ac:dyDescent="0.35">
      <c r="B183" s="152" t="e">
        <f>VLOOKUP(C183,#REF!,3,FALSE)</f>
        <v>#REF!</v>
      </c>
      <c r="C183" s="198" t="s">
        <v>377</v>
      </c>
      <c r="D183" s="198" t="s">
        <v>308</v>
      </c>
      <c r="E183" s="198" t="s">
        <v>788</v>
      </c>
      <c r="F183" s="198"/>
      <c r="G183" s="198"/>
      <c r="H183" s="152"/>
      <c r="I183" s="273" t="s">
        <v>91</v>
      </c>
      <c r="J183" s="149">
        <v>535693610.72000003</v>
      </c>
      <c r="K183" s="198"/>
      <c r="L183" s="198"/>
      <c r="M183" s="198"/>
      <c r="N183" s="198"/>
    </row>
    <row r="184" spans="2:14" hidden="1" x14ac:dyDescent="0.35">
      <c r="B184" s="152" t="e">
        <f>VLOOKUP(C184,#REF!,3,FALSE)</f>
        <v>#REF!</v>
      </c>
      <c r="C184" s="198" t="s">
        <v>377</v>
      </c>
      <c r="D184" s="198" t="s">
        <v>312</v>
      </c>
      <c r="E184" s="198" t="s">
        <v>835</v>
      </c>
      <c r="F184" s="198"/>
      <c r="G184" s="198"/>
      <c r="H184" s="152"/>
      <c r="I184" s="15" t="s">
        <v>91</v>
      </c>
      <c r="J184" s="149">
        <v>170940000</v>
      </c>
      <c r="K184" s="198"/>
      <c r="L184" s="198"/>
      <c r="M184" s="198"/>
      <c r="N184" s="198"/>
    </row>
    <row r="185" spans="2:14" hidden="1" x14ac:dyDescent="0.35">
      <c r="B185" s="152" t="e">
        <f>VLOOKUP(C185,#REF!,3,FALSE)</f>
        <v>#REF!</v>
      </c>
      <c r="C185" s="198" t="s">
        <v>377</v>
      </c>
      <c r="D185" s="198" t="s">
        <v>312</v>
      </c>
      <c r="E185" s="198" t="s">
        <v>836</v>
      </c>
      <c r="F185" s="198"/>
      <c r="G185" s="198"/>
      <c r="H185" s="152"/>
      <c r="I185" s="273" t="s">
        <v>91</v>
      </c>
      <c r="J185" s="149">
        <v>85470000</v>
      </c>
      <c r="K185" s="198"/>
      <c r="L185" s="198"/>
      <c r="M185" s="198"/>
      <c r="N185" s="198"/>
    </row>
    <row r="186" spans="2:14" hidden="1" x14ac:dyDescent="0.35">
      <c r="B186" s="152" t="e">
        <f>VLOOKUP(C186,#REF!,3,FALSE)</f>
        <v>#REF!</v>
      </c>
      <c r="C186" s="198" t="s">
        <v>377</v>
      </c>
      <c r="D186" s="198" t="s">
        <v>312</v>
      </c>
      <c r="E186" s="198" t="s">
        <v>837</v>
      </c>
      <c r="F186" s="198"/>
      <c r="G186" s="198"/>
      <c r="H186" s="152"/>
      <c r="I186" s="15" t="s">
        <v>91</v>
      </c>
      <c r="J186" s="149">
        <v>3135174118.3299999</v>
      </c>
      <c r="K186" s="198"/>
      <c r="L186" s="198"/>
      <c r="M186" s="198"/>
      <c r="N186" s="198"/>
    </row>
    <row r="187" spans="2:14" hidden="1" x14ac:dyDescent="0.35">
      <c r="B187" s="152" t="e">
        <f>VLOOKUP(C187,#REF!,3,FALSE)</f>
        <v>#REF!</v>
      </c>
      <c r="C187" s="198" t="s">
        <v>377</v>
      </c>
      <c r="D187" s="198" t="s">
        <v>312</v>
      </c>
      <c r="E187" s="198" t="s">
        <v>838</v>
      </c>
      <c r="F187" s="198"/>
      <c r="G187" s="198"/>
      <c r="H187" s="152"/>
      <c r="I187" s="273" t="s">
        <v>91</v>
      </c>
      <c r="J187" s="149">
        <v>51360600</v>
      </c>
      <c r="K187" s="198"/>
      <c r="L187" s="198"/>
      <c r="M187" s="198"/>
      <c r="N187" s="198"/>
    </row>
    <row r="188" spans="2:14" hidden="1" x14ac:dyDescent="0.35">
      <c r="B188" s="152" t="e">
        <f>VLOOKUP(C188,#REF!,3,FALSE)</f>
        <v>#REF!</v>
      </c>
      <c r="C188" s="198" t="s">
        <v>384</v>
      </c>
      <c r="D188" s="198" t="s">
        <v>311</v>
      </c>
      <c r="E188" s="152" t="s">
        <v>778</v>
      </c>
      <c r="F188" s="198"/>
      <c r="G188" s="198"/>
      <c r="H188" s="152"/>
      <c r="I188" s="15" t="s">
        <v>91</v>
      </c>
      <c r="J188" s="149">
        <v>2177463984.7600002</v>
      </c>
      <c r="K188" s="198"/>
      <c r="L188" s="198"/>
      <c r="M188" s="198"/>
      <c r="N188" s="198"/>
    </row>
    <row r="189" spans="2:14" hidden="1" x14ac:dyDescent="0.35">
      <c r="B189" s="152" t="e">
        <f>VLOOKUP(C189,#REF!,3,FALSE)</f>
        <v>#REF!</v>
      </c>
      <c r="C189" s="198" t="s">
        <v>384</v>
      </c>
      <c r="D189" s="198" t="s">
        <v>321</v>
      </c>
      <c r="E189" s="198" t="s">
        <v>814</v>
      </c>
      <c r="F189" s="198"/>
      <c r="G189" s="198"/>
      <c r="H189" s="152"/>
      <c r="I189" s="273" t="s">
        <v>91</v>
      </c>
      <c r="J189" s="149">
        <v>210997000</v>
      </c>
      <c r="K189" s="198"/>
      <c r="L189" s="198"/>
      <c r="M189" s="198"/>
      <c r="N189" s="198"/>
    </row>
    <row r="190" spans="2:14" hidden="1" x14ac:dyDescent="0.35">
      <c r="B190" s="152" t="e">
        <f>VLOOKUP(C190,#REF!,3,FALSE)</f>
        <v>#REF!</v>
      </c>
      <c r="C190" s="198" t="s">
        <v>384</v>
      </c>
      <c r="D190" s="198" t="s">
        <v>311</v>
      </c>
      <c r="E190" s="198" t="s">
        <v>809</v>
      </c>
      <c r="F190" s="198"/>
      <c r="G190" s="198"/>
      <c r="H190" s="152"/>
      <c r="I190" s="15" t="s">
        <v>91</v>
      </c>
      <c r="J190" s="149">
        <v>212943860</v>
      </c>
      <c r="K190" s="198"/>
      <c r="L190" s="198"/>
      <c r="M190" s="198"/>
      <c r="N190" s="198"/>
    </row>
    <row r="191" spans="2:14" hidden="1" x14ac:dyDescent="0.35">
      <c r="B191" s="152" t="e">
        <f>VLOOKUP(C191,#REF!,3,FALSE)</f>
        <v>#REF!</v>
      </c>
      <c r="C191" s="198" t="s">
        <v>384</v>
      </c>
      <c r="D191" s="198" t="s">
        <v>308</v>
      </c>
      <c r="E191" s="198" t="s">
        <v>788</v>
      </c>
      <c r="F191" s="198"/>
      <c r="G191" s="198"/>
      <c r="H191" s="152"/>
      <c r="I191" s="273" t="s">
        <v>91</v>
      </c>
      <c r="J191" s="149">
        <v>251189780.18000001</v>
      </c>
      <c r="K191" s="198"/>
      <c r="L191" s="198"/>
      <c r="M191" s="198"/>
      <c r="N191" s="198"/>
    </row>
    <row r="192" spans="2:14" hidden="1" x14ac:dyDescent="0.35">
      <c r="B192" s="152" t="e">
        <f>VLOOKUP(C192,#REF!,3,FALSE)</f>
        <v>#REF!</v>
      </c>
      <c r="C192" s="198" t="s">
        <v>440</v>
      </c>
      <c r="D192" s="198" t="s">
        <v>321</v>
      </c>
      <c r="E192" s="198" t="s">
        <v>814</v>
      </c>
      <c r="F192" s="198"/>
      <c r="G192" s="198"/>
      <c r="H192" s="152"/>
      <c r="I192" s="273" t="s">
        <v>91</v>
      </c>
      <c r="J192" s="149">
        <v>639232.5</v>
      </c>
      <c r="K192" s="198"/>
      <c r="L192" s="198"/>
      <c r="M192" s="198"/>
      <c r="N192" s="198"/>
    </row>
    <row r="193" spans="2:14" hidden="1" x14ac:dyDescent="0.35">
      <c r="B193" s="152" t="e">
        <f>VLOOKUP(C193,#REF!,3,FALSE)</f>
        <v>#REF!</v>
      </c>
      <c r="C193" s="198" t="s">
        <v>440</v>
      </c>
      <c r="D193" s="198" t="s">
        <v>308</v>
      </c>
      <c r="E193" s="198" t="s">
        <v>788</v>
      </c>
      <c r="F193" s="198"/>
      <c r="G193" s="198"/>
      <c r="H193" s="152"/>
      <c r="I193" s="15" t="s">
        <v>91</v>
      </c>
      <c r="J193" s="149">
        <v>6000000</v>
      </c>
      <c r="K193" s="198"/>
      <c r="L193" s="198"/>
      <c r="M193" s="198"/>
      <c r="N193" s="198"/>
    </row>
    <row r="194" spans="2:14" hidden="1" x14ac:dyDescent="0.35">
      <c r="B194" s="152" t="e">
        <f>VLOOKUP(C194,#REF!,3,FALSE)</f>
        <v>#REF!</v>
      </c>
      <c r="C194" s="198" t="s">
        <v>421</v>
      </c>
      <c r="D194" s="198" t="s">
        <v>321</v>
      </c>
      <c r="E194" s="198" t="s">
        <v>814</v>
      </c>
      <c r="F194" s="198"/>
      <c r="G194" s="198"/>
      <c r="H194" s="152"/>
      <c r="I194" s="15" t="s">
        <v>91</v>
      </c>
      <c r="J194" s="149">
        <v>488011699.07999998</v>
      </c>
      <c r="K194" s="198"/>
      <c r="L194" s="198"/>
      <c r="M194" s="198"/>
      <c r="N194" s="198"/>
    </row>
    <row r="195" spans="2:14" hidden="1" x14ac:dyDescent="0.35">
      <c r="B195" s="152" t="e">
        <f>VLOOKUP(C195,#REF!,3,FALSE)</f>
        <v>#REF!</v>
      </c>
      <c r="C195" s="198" t="s">
        <v>421</v>
      </c>
      <c r="D195" s="198" t="s">
        <v>312</v>
      </c>
      <c r="E195" s="198" t="s">
        <v>835</v>
      </c>
      <c r="F195" s="198"/>
      <c r="G195" s="198"/>
      <c r="H195" s="152"/>
      <c r="I195" s="273" t="s">
        <v>91</v>
      </c>
      <c r="J195" s="149">
        <v>167097418.31999999</v>
      </c>
      <c r="K195" s="198"/>
      <c r="L195" s="198"/>
      <c r="M195" s="198"/>
      <c r="N195" s="198"/>
    </row>
    <row r="196" spans="2:14" hidden="1" x14ac:dyDescent="0.35">
      <c r="B196" s="152" t="e">
        <f>VLOOKUP(C196,#REF!,3,FALSE)</f>
        <v>#REF!</v>
      </c>
      <c r="C196" s="198" t="s">
        <v>421</v>
      </c>
      <c r="D196" s="198" t="s">
        <v>312</v>
      </c>
      <c r="E196" s="198" t="s">
        <v>836</v>
      </c>
      <c r="F196" s="198"/>
      <c r="G196" s="198"/>
      <c r="H196" s="152"/>
      <c r="I196" s="15" t="s">
        <v>91</v>
      </c>
      <c r="J196" s="149">
        <v>281057103.16000003</v>
      </c>
      <c r="K196" s="198"/>
      <c r="L196" s="198"/>
      <c r="M196" s="198"/>
      <c r="N196" s="198"/>
    </row>
    <row r="197" spans="2:14" hidden="1" x14ac:dyDescent="0.35">
      <c r="B197" s="152" t="e">
        <f>VLOOKUP(C197,#REF!,3,FALSE)</f>
        <v>#REF!</v>
      </c>
      <c r="C197" s="198" t="s">
        <v>424</v>
      </c>
      <c r="D197" s="198" t="s">
        <v>316</v>
      </c>
      <c r="E197" s="198" t="s">
        <v>782</v>
      </c>
      <c r="F197" s="198"/>
      <c r="G197" s="198"/>
      <c r="H197" s="152"/>
      <c r="I197" s="273" t="s">
        <v>91</v>
      </c>
      <c r="J197" s="149">
        <v>42094161.170000002</v>
      </c>
      <c r="K197" s="198"/>
      <c r="L197" s="198"/>
      <c r="M197" s="198"/>
      <c r="N197" s="198"/>
    </row>
    <row r="198" spans="2:14" hidden="1" x14ac:dyDescent="0.35">
      <c r="B198" s="152" t="e">
        <f>VLOOKUP(C198,#REF!,3,FALSE)</f>
        <v>#REF!</v>
      </c>
      <c r="C198" s="198" t="s">
        <v>424</v>
      </c>
      <c r="D198" s="198" t="s">
        <v>321</v>
      </c>
      <c r="E198" s="198" t="s">
        <v>814</v>
      </c>
      <c r="F198" s="198"/>
      <c r="G198" s="198"/>
      <c r="H198" s="152"/>
      <c r="I198" s="15" t="s">
        <v>91</v>
      </c>
      <c r="J198" s="149">
        <v>59983028</v>
      </c>
      <c r="K198" s="198"/>
      <c r="L198" s="198"/>
      <c r="M198" s="198"/>
      <c r="N198" s="198"/>
    </row>
    <row r="199" spans="2:14" hidden="1" x14ac:dyDescent="0.35">
      <c r="B199" s="152" t="e">
        <f>VLOOKUP(C199,#REF!,3,FALSE)</f>
        <v>#REF!</v>
      </c>
      <c r="C199" s="198" t="s">
        <v>424</v>
      </c>
      <c r="D199" s="198" t="s">
        <v>308</v>
      </c>
      <c r="E199" s="198" t="s">
        <v>788</v>
      </c>
      <c r="F199" s="198"/>
      <c r="G199" s="198"/>
      <c r="H199" s="152"/>
      <c r="I199" s="273" t="s">
        <v>91</v>
      </c>
      <c r="J199" s="149">
        <v>517924060.00000006</v>
      </c>
      <c r="K199" s="198"/>
      <c r="L199" s="198"/>
      <c r="M199" s="198"/>
      <c r="N199" s="198"/>
    </row>
    <row r="200" spans="2:14" hidden="1" x14ac:dyDescent="0.35">
      <c r="B200" s="152" t="e">
        <f>VLOOKUP(C200,#REF!,3,FALSE)</f>
        <v>#REF!</v>
      </c>
      <c r="C200" s="198" t="s">
        <v>424</v>
      </c>
      <c r="D200" s="198" t="s">
        <v>313</v>
      </c>
      <c r="E200" s="198" t="s">
        <v>312</v>
      </c>
      <c r="F200" s="198"/>
      <c r="G200" s="198"/>
      <c r="H200" s="152"/>
      <c r="I200" s="15" t="s">
        <v>91</v>
      </c>
      <c r="J200" s="149">
        <v>17134960</v>
      </c>
      <c r="K200" s="198"/>
      <c r="L200" s="198"/>
      <c r="M200" s="198"/>
      <c r="N200" s="198"/>
    </row>
    <row r="201" spans="2:14" hidden="1" x14ac:dyDescent="0.35">
      <c r="B201" s="152" t="e">
        <f>VLOOKUP(C201,#REF!,3,FALSE)</f>
        <v>#REF!</v>
      </c>
      <c r="C201" s="198" t="s">
        <v>418</v>
      </c>
      <c r="D201" s="198" t="s">
        <v>311</v>
      </c>
      <c r="E201" s="152" t="s">
        <v>778</v>
      </c>
      <c r="F201" s="198"/>
      <c r="G201" s="198"/>
      <c r="H201" s="152"/>
      <c r="I201" s="15" t="s">
        <v>91</v>
      </c>
      <c r="J201" s="149">
        <v>87801763.069999993</v>
      </c>
      <c r="K201" s="198"/>
      <c r="L201" s="198"/>
      <c r="M201" s="198"/>
      <c r="N201" s="198"/>
    </row>
    <row r="202" spans="2:14" hidden="1" x14ac:dyDescent="0.35">
      <c r="B202" s="152" t="e">
        <f>VLOOKUP(C202,#REF!,3,FALSE)</f>
        <v>#REF!</v>
      </c>
      <c r="C202" s="198" t="s">
        <v>418</v>
      </c>
      <c r="D202" s="198" t="s">
        <v>321</v>
      </c>
      <c r="E202" s="198" t="s">
        <v>814</v>
      </c>
      <c r="F202" s="198"/>
      <c r="G202" s="198"/>
      <c r="H202" s="152"/>
      <c r="I202" s="273" t="s">
        <v>91</v>
      </c>
      <c r="J202" s="149">
        <v>17770020</v>
      </c>
      <c r="K202" s="198"/>
      <c r="L202" s="198"/>
      <c r="M202" s="198"/>
      <c r="N202" s="198"/>
    </row>
    <row r="203" spans="2:14" hidden="1" x14ac:dyDescent="0.35">
      <c r="B203" s="152" t="e">
        <f>VLOOKUP(C203,#REF!,3,FALSE)</f>
        <v>#REF!</v>
      </c>
      <c r="C203" s="198" t="s">
        <v>418</v>
      </c>
      <c r="D203" s="198" t="s">
        <v>308</v>
      </c>
      <c r="E203" s="198" t="s">
        <v>788</v>
      </c>
      <c r="F203" s="198"/>
      <c r="G203" s="198"/>
      <c r="H203" s="152"/>
      <c r="I203" s="15" t="s">
        <v>91</v>
      </c>
      <c r="J203" s="149">
        <v>612935089.5</v>
      </c>
      <c r="K203" s="198"/>
      <c r="L203" s="198"/>
      <c r="M203" s="198"/>
      <c r="N203" s="198"/>
    </row>
    <row r="204" spans="2:14" hidden="1" x14ac:dyDescent="0.35">
      <c r="B204" s="152" t="e">
        <f>VLOOKUP(C204,#REF!,3,FALSE)</f>
        <v>#REF!</v>
      </c>
      <c r="C204" s="198" t="s">
        <v>432</v>
      </c>
      <c r="D204" s="198" t="s">
        <v>316</v>
      </c>
      <c r="E204" s="198" t="s">
        <v>782</v>
      </c>
      <c r="F204" s="198"/>
      <c r="G204" s="198"/>
      <c r="H204" s="152"/>
      <c r="I204" s="15" t="s">
        <v>91</v>
      </c>
      <c r="J204" s="149">
        <v>254740174.59999999</v>
      </c>
      <c r="K204" s="198"/>
      <c r="L204" s="198"/>
      <c r="M204" s="198"/>
      <c r="N204" s="198"/>
    </row>
    <row r="205" spans="2:14" hidden="1" x14ac:dyDescent="0.35">
      <c r="B205" s="152" t="e">
        <f>VLOOKUP(C205,#REF!,3,FALSE)</f>
        <v>#REF!</v>
      </c>
      <c r="C205" s="198" t="s">
        <v>432</v>
      </c>
      <c r="D205" s="198" t="s">
        <v>321</v>
      </c>
      <c r="E205" s="198" t="s">
        <v>814</v>
      </c>
      <c r="F205" s="198"/>
      <c r="G205" s="198"/>
      <c r="H205" s="152"/>
      <c r="I205" s="273" t="s">
        <v>91</v>
      </c>
      <c r="J205" s="149">
        <v>18117094</v>
      </c>
      <c r="K205" s="198"/>
      <c r="L205" s="198"/>
      <c r="M205" s="198"/>
      <c r="N205" s="198"/>
    </row>
    <row r="206" spans="2:14" hidden="1" x14ac:dyDescent="0.35">
      <c r="B206" s="152" t="e">
        <f>VLOOKUP(C206,#REF!,3,FALSE)</f>
        <v>#REF!</v>
      </c>
      <c r="C206" s="198" t="s">
        <v>432</v>
      </c>
      <c r="D206" s="198" t="s">
        <v>308</v>
      </c>
      <c r="E206" s="198" t="s">
        <v>788</v>
      </c>
      <c r="F206" s="198"/>
      <c r="G206" s="198"/>
      <c r="H206" s="152"/>
      <c r="I206" s="15" t="s">
        <v>91</v>
      </c>
      <c r="J206" s="149">
        <v>111633450</v>
      </c>
      <c r="K206" s="198"/>
      <c r="L206" s="198"/>
      <c r="M206" s="198"/>
      <c r="N206" s="198"/>
    </row>
    <row r="207" spans="2:14" hidden="1" x14ac:dyDescent="0.35">
      <c r="B207" s="152" t="e">
        <f>VLOOKUP(C207,#REF!,3,FALSE)</f>
        <v>#REF!</v>
      </c>
      <c r="C207" s="198" t="s">
        <v>432</v>
      </c>
      <c r="D207" s="198" t="s">
        <v>313</v>
      </c>
      <c r="E207" s="198" t="s">
        <v>312</v>
      </c>
      <c r="F207" s="198"/>
      <c r="G207" s="198"/>
      <c r="H207" s="152"/>
      <c r="I207" s="273" t="s">
        <v>91</v>
      </c>
      <c r="J207" s="149">
        <v>6656155</v>
      </c>
      <c r="K207" s="198"/>
      <c r="L207" s="198"/>
      <c r="M207" s="198"/>
      <c r="N207" s="198"/>
    </row>
    <row r="208" spans="2:14" hidden="1" x14ac:dyDescent="0.35">
      <c r="B208" s="152" t="e">
        <f>VLOOKUP(#REF!,#REF!,3,FALSE)</f>
        <v>#REF!</v>
      </c>
      <c r="C208" s="198" t="s">
        <v>396</v>
      </c>
      <c r="D208" s="198" t="s">
        <v>316</v>
      </c>
      <c r="E208" s="198" t="s">
        <v>782</v>
      </c>
      <c r="F208" s="198"/>
      <c r="G208" s="198"/>
      <c r="H208" s="152"/>
      <c r="I208" s="273" t="s">
        <v>91</v>
      </c>
      <c r="J208" s="149">
        <v>509092487.75</v>
      </c>
      <c r="K208" s="198"/>
      <c r="L208" s="198"/>
      <c r="M208" s="198"/>
      <c r="N208" s="198"/>
    </row>
    <row r="209" spans="2:14" hidden="1" x14ac:dyDescent="0.35">
      <c r="B209" s="152" t="e">
        <f>VLOOKUP(C209,#REF!,3,FALSE)</f>
        <v>#REF!</v>
      </c>
      <c r="C209" s="198" t="s">
        <v>396</v>
      </c>
      <c r="D209" s="198" t="s">
        <v>316</v>
      </c>
      <c r="E209" s="293" t="s">
        <v>794</v>
      </c>
      <c r="F209" s="198"/>
      <c r="G209" s="198"/>
      <c r="H209" s="152"/>
      <c r="I209" s="15" t="s">
        <v>91</v>
      </c>
      <c r="J209" s="149">
        <v>104284799.27</v>
      </c>
      <c r="K209" s="198"/>
      <c r="L209" s="198"/>
      <c r="M209" s="198"/>
      <c r="N209" s="198"/>
    </row>
    <row r="210" spans="2:14" hidden="1" x14ac:dyDescent="0.35">
      <c r="B210" s="152" t="e">
        <f>VLOOKUP(C210,#REF!,3,FALSE)</f>
        <v>#REF!</v>
      </c>
      <c r="C210" s="198" t="s">
        <v>396</v>
      </c>
      <c r="D210" s="198" t="s">
        <v>311</v>
      </c>
      <c r="E210" s="152" t="s">
        <v>778</v>
      </c>
      <c r="F210" s="198"/>
      <c r="G210" s="198"/>
      <c r="H210" s="152"/>
      <c r="I210" s="273" t="s">
        <v>91</v>
      </c>
      <c r="J210" s="149">
        <v>641240988.87</v>
      </c>
      <c r="K210" s="198"/>
      <c r="L210" s="198"/>
      <c r="M210" s="198"/>
      <c r="N210" s="198"/>
    </row>
    <row r="211" spans="2:14" hidden="1" x14ac:dyDescent="0.35">
      <c r="B211" s="152" t="e">
        <f>VLOOKUP(C211,#REF!,3,FALSE)</f>
        <v>#REF!</v>
      </c>
      <c r="C211" s="198" t="s">
        <v>396</v>
      </c>
      <c r="D211" s="198" t="s">
        <v>321</v>
      </c>
      <c r="E211" s="198" t="s">
        <v>814</v>
      </c>
      <c r="F211" s="198"/>
      <c r="G211" s="198"/>
      <c r="H211" s="152"/>
      <c r="I211" s="15" t="s">
        <v>91</v>
      </c>
      <c r="J211" s="149">
        <v>4197750</v>
      </c>
      <c r="K211" s="198"/>
      <c r="L211" s="198"/>
      <c r="M211" s="198"/>
      <c r="N211" s="198"/>
    </row>
    <row r="212" spans="2:14" hidden="1" x14ac:dyDescent="0.35">
      <c r="B212" s="152" t="e">
        <f>VLOOKUP(C212,#REF!,3,FALSE)</f>
        <v>#REF!</v>
      </c>
      <c r="C212" s="198" t="s">
        <v>396</v>
      </c>
      <c r="D212" s="198" t="s">
        <v>308</v>
      </c>
      <c r="E212" s="198" t="s">
        <v>788</v>
      </c>
      <c r="F212" s="198"/>
      <c r="G212" s="198"/>
      <c r="H212" s="152"/>
      <c r="I212" s="273" t="s">
        <v>91</v>
      </c>
      <c r="J212" s="149">
        <v>237743395.66999999</v>
      </c>
      <c r="K212" s="198"/>
      <c r="L212" s="198"/>
      <c r="M212" s="198"/>
      <c r="N212" s="198"/>
    </row>
    <row r="213" spans="2:14" hidden="1" x14ac:dyDescent="0.35">
      <c r="B213" s="152" t="e">
        <f>VLOOKUP(C213,#REF!,3,FALSE)</f>
        <v>#REF!</v>
      </c>
      <c r="C213" s="198" t="s">
        <v>358</v>
      </c>
      <c r="D213" s="198" t="s">
        <v>316</v>
      </c>
      <c r="E213" s="198" t="s">
        <v>805</v>
      </c>
      <c r="F213" s="198"/>
      <c r="G213" s="198"/>
      <c r="H213" s="152"/>
      <c r="I213" s="273" t="s">
        <v>91</v>
      </c>
      <c r="J213" s="149">
        <v>621197148.82000005</v>
      </c>
      <c r="K213" s="198"/>
      <c r="L213" s="198"/>
      <c r="M213" s="198"/>
      <c r="N213" s="198"/>
    </row>
    <row r="214" spans="2:14" hidden="1" x14ac:dyDescent="0.35">
      <c r="B214" s="152" t="e">
        <f>VLOOKUP(C214,#REF!,3,FALSE)</f>
        <v>#REF!</v>
      </c>
      <c r="C214" s="198" t="s">
        <v>358</v>
      </c>
      <c r="D214" s="198" t="s">
        <v>316</v>
      </c>
      <c r="E214" s="293" t="s">
        <v>794</v>
      </c>
      <c r="F214" s="198"/>
      <c r="G214" s="198"/>
      <c r="H214" s="152"/>
      <c r="I214" s="15" t="s">
        <v>91</v>
      </c>
      <c r="J214" s="149">
        <v>17625412670.389999</v>
      </c>
      <c r="K214" s="198"/>
      <c r="L214" s="198"/>
      <c r="M214" s="198"/>
      <c r="N214" s="198"/>
    </row>
    <row r="215" spans="2:14" hidden="1" x14ac:dyDescent="0.35">
      <c r="B215" s="152" t="e">
        <f>VLOOKUP(C215,#REF!,3,FALSE)</f>
        <v>#REF!</v>
      </c>
      <c r="C215" s="198" t="s">
        <v>358</v>
      </c>
      <c r="D215" s="198" t="s">
        <v>311</v>
      </c>
      <c r="E215" s="152" t="s">
        <v>778</v>
      </c>
      <c r="F215" s="198"/>
      <c r="G215" s="198"/>
      <c r="H215" s="152"/>
      <c r="I215" s="273" t="s">
        <v>91</v>
      </c>
      <c r="J215" s="149">
        <v>417879587.33000004</v>
      </c>
      <c r="K215" s="198"/>
      <c r="L215" s="198"/>
      <c r="M215" s="198"/>
      <c r="N215" s="198"/>
    </row>
    <row r="216" spans="2:14" hidden="1" x14ac:dyDescent="0.35">
      <c r="B216" s="152" t="e">
        <f>VLOOKUP(C216,#REF!,3,FALSE)</f>
        <v>#REF!</v>
      </c>
      <c r="C216" s="198" t="s">
        <v>358</v>
      </c>
      <c r="D216" s="198" t="s">
        <v>321</v>
      </c>
      <c r="E216" s="198" t="s">
        <v>814</v>
      </c>
      <c r="F216" s="198"/>
      <c r="G216" s="198"/>
      <c r="H216" s="152"/>
      <c r="I216" s="15" t="s">
        <v>91</v>
      </c>
      <c r="J216" s="149">
        <v>21673099.25</v>
      </c>
      <c r="K216" s="198"/>
      <c r="L216" s="198"/>
      <c r="M216" s="198"/>
      <c r="N216" s="198"/>
    </row>
    <row r="217" spans="2:14" hidden="1" x14ac:dyDescent="0.35">
      <c r="B217" s="152" t="e">
        <f>VLOOKUP(C217,#REF!,3,FALSE)</f>
        <v>#REF!</v>
      </c>
      <c r="C217" s="198" t="s">
        <v>358</v>
      </c>
      <c r="D217" s="198" t="s">
        <v>308</v>
      </c>
      <c r="E217" s="198" t="s">
        <v>788</v>
      </c>
      <c r="F217" s="198"/>
      <c r="G217" s="198"/>
      <c r="H217" s="152"/>
      <c r="I217" s="273" t="s">
        <v>91</v>
      </c>
      <c r="J217" s="149">
        <v>5099840706.75</v>
      </c>
      <c r="K217" s="198"/>
      <c r="L217" s="198"/>
      <c r="M217" s="198"/>
      <c r="N217" s="198"/>
    </row>
    <row r="218" spans="2:14" hidden="1" x14ac:dyDescent="0.35">
      <c r="B218" s="152" t="e">
        <f>VLOOKUP(C218,#REF!,3,FALSE)</f>
        <v>#REF!</v>
      </c>
      <c r="C218" s="198" t="s">
        <v>358</v>
      </c>
      <c r="D218" s="198" t="s">
        <v>308</v>
      </c>
      <c r="E218" s="198" t="s">
        <v>800</v>
      </c>
      <c r="F218" s="198"/>
      <c r="G218" s="198"/>
      <c r="H218" s="152"/>
      <c r="I218" s="15" t="s">
        <v>91</v>
      </c>
      <c r="J218" s="149">
        <v>652200</v>
      </c>
      <c r="K218" s="198"/>
      <c r="L218" s="198"/>
      <c r="M218" s="198"/>
      <c r="N218" s="198"/>
    </row>
    <row r="219" spans="2:14" hidden="1" x14ac:dyDescent="0.35">
      <c r="B219" s="152" t="e">
        <f>VLOOKUP(C219,#REF!,3,FALSE)</f>
        <v>#REF!</v>
      </c>
      <c r="C219" s="198" t="s">
        <v>358</v>
      </c>
      <c r="D219" s="198" t="s">
        <v>313</v>
      </c>
      <c r="E219" s="198" t="s">
        <v>817</v>
      </c>
      <c r="F219" s="198"/>
      <c r="G219" s="198"/>
      <c r="H219" s="152"/>
      <c r="I219" s="273" t="s">
        <v>91</v>
      </c>
      <c r="J219" s="149">
        <v>480000</v>
      </c>
      <c r="K219" s="198"/>
      <c r="L219" s="198"/>
      <c r="M219" s="198"/>
      <c r="N219" s="198"/>
    </row>
    <row r="220" spans="2:14" hidden="1" x14ac:dyDescent="0.35">
      <c r="B220" s="152" t="e">
        <f>VLOOKUP(C220,#REF!,3,FALSE)</f>
        <v>#REF!</v>
      </c>
      <c r="C220" s="198" t="s">
        <v>358</v>
      </c>
      <c r="D220" s="198" t="s">
        <v>313</v>
      </c>
      <c r="E220" s="198" t="s">
        <v>312</v>
      </c>
      <c r="F220" s="198"/>
      <c r="G220" s="198"/>
      <c r="H220" s="152"/>
      <c r="I220" s="15" t="s">
        <v>91</v>
      </c>
      <c r="J220" s="149">
        <v>147200</v>
      </c>
      <c r="K220" s="198"/>
      <c r="L220" s="198"/>
      <c r="M220" s="198"/>
      <c r="N220" s="198"/>
    </row>
    <row r="221" spans="2:14" hidden="1" x14ac:dyDescent="0.35">
      <c r="B221" s="152" t="e">
        <f>VLOOKUP(C221,#REF!,3,FALSE)</f>
        <v>#REF!</v>
      </c>
      <c r="C221" s="198" t="s">
        <v>429</v>
      </c>
      <c r="D221" s="198" t="s">
        <v>316</v>
      </c>
      <c r="E221" s="198" t="s">
        <v>782</v>
      </c>
      <c r="F221" s="198"/>
      <c r="G221" s="198"/>
      <c r="H221" s="152"/>
      <c r="I221" s="15" t="s">
        <v>91</v>
      </c>
      <c r="J221" s="149">
        <v>1817260.19</v>
      </c>
      <c r="K221" s="198"/>
      <c r="L221" s="198"/>
      <c r="M221" s="198"/>
      <c r="N221" s="198"/>
    </row>
    <row r="222" spans="2:14" hidden="1" x14ac:dyDescent="0.35">
      <c r="B222" s="152" t="e">
        <f>VLOOKUP(C222,#REF!,3,FALSE)</f>
        <v>#REF!</v>
      </c>
      <c r="C222" s="198" t="s">
        <v>429</v>
      </c>
      <c r="D222" s="198" t="s">
        <v>316</v>
      </c>
      <c r="E222" s="198" t="s">
        <v>805</v>
      </c>
      <c r="F222" s="198"/>
      <c r="G222" s="198"/>
      <c r="H222" s="152"/>
      <c r="I222" s="273" t="s">
        <v>91</v>
      </c>
      <c r="J222" s="149">
        <v>10890258.890000001</v>
      </c>
      <c r="K222" s="198"/>
      <c r="L222" s="198"/>
      <c r="M222" s="198"/>
      <c r="N222" s="198"/>
    </row>
    <row r="223" spans="2:14" hidden="1" x14ac:dyDescent="0.35">
      <c r="B223" s="152" t="e">
        <f>VLOOKUP(C223,#REF!,3,FALSE)</f>
        <v>#REF!</v>
      </c>
      <c r="C223" s="198" t="s">
        <v>429</v>
      </c>
      <c r="D223" s="198" t="s">
        <v>316</v>
      </c>
      <c r="E223" s="293" t="s">
        <v>794</v>
      </c>
      <c r="F223" s="198"/>
      <c r="G223" s="198"/>
      <c r="H223" s="152"/>
      <c r="I223" s="15" t="s">
        <v>91</v>
      </c>
      <c r="J223" s="149">
        <v>147338973.28999999</v>
      </c>
      <c r="K223" s="198"/>
      <c r="L223" s="198"/>
      <c r="M223" s="198"/>
      <c r="N223" s="198"/>
    </row>
    <row r="224" spans="2:14" hidden="1" x14ac:dyDescent="0.35">
      <c r="B224" s="152" t="e">
        <f>VLOOKUP(C224,#REF!,3,FALSE)</f>
        <v>#REF!</v>
      </c>
      <c r="C224" s="198" t="s">
        <v>429</v>
      </c>
      <c r="D224" s="198" t="s">
        <v>321</v>
      </c>
      <c r="E224" s="198" t="s">
        <v>814</v>
      </c>
      <c r="F224" s="198"/>
      <c r="G224" s="198"/>
      <c r="H224" s="152"/>
      <c r="I224" s="273" t="s">
        <v>91</v>
      </c>
      <c r="J224" s="149">
        <v>32803132.499999996</v>
      </c>
      <c r="K224" s="198"/>
      <c r="L224" s="198"/>
      <c r="M224" s="198"/>
      <c r="N224" s="198"/>
    </row>
    <row r="225" spans="2:14" hidden="1" x14ac:dyDescent="0.35">
      <c r="B225" s="152" t="e">
        <f>VLOOKUP(C225,#REF!,3,FALSE)</f>
        <v>#REF!</v>
      </c>
      <c r="C225" s="198" t="s">
        <v>429</v>
      </c>
      <c r="D225" s="198" t="s">
        <v>308</v>
      </c>
      <c r="E225" s="198" t="s">
        <v>788</v>
      </c>
      <c r="F225" s="198"/>
      <c r="G225" s="198"/>
      <c r="H225" s="152"/>
      <c r="I225" s="15" t="s">
        <v>91</v>
      </c>
      <c r="J225" s="149">
        <v>426741297.26999998</v>
      </c>
      <c r="K225" s="198"/>
      <c r="L225" s="198"/>
      <c r="M225" s="198"/>
      <c r="N225" s="198"/>
    </row>
    <row r="226" spans="2:14" hidden="1" x14ac:dyDescent="0.35">
      <c r="B226" s="152" t="e">
        <f>VLOOKUP(C226,#REF!,3,FALSE)</f>
        <v>#REF!</v>
      </c>
      <c r="C226" s="198" t="s">
        <v>429</v>
      </c>
      <c r="D226" s="198" t="s">
        <v>308</v>
      </c>
      <c r="E226" s="198" t="s">
        <v>800</v>
      </c>
      <c r="F226" s="198"/>
      <c r="G226" s="198"/>
      <c r="H226" s="152"/>
      <c r="I226" s="273" t="s">
        <v>91</v>
      </c>
      <c r="J226" s="149">
        <v>65400</v>
      </c>
      <c r="K226" s="198"/>
      <c r="L226" s="198"/>
      <c r="M226" s="198"/>
      <c r="N226" s="198"/>
    </row>
    <row r="227" spans="2:14" hidden="1" x14ac:dyDescent="0.35">
      <c r="B227" s="152" t="e">
        <f>VLOOKUP(C227,#REF!,3,FALSE)</f>
        <v>#REF!</v>
      </c>
      <c r="C227" s="198" t="s">
        <v>429</v>
      </c>
      <c r="D227" s="198" t="s">
        <v>313</v>
      </c>
      <c r="E227" s="198" t="s">
        <v>312</v>
      </c>
      <c r="F227" s="198"/>
      <c r="G227" s="198"/>
      <c r="H227" s="152"/>
      <c r="I227" s="15" t="s">
        <v>91</v>
      </c>
      <c r="J227" s="149">
        <v>13200</v>
      </c>
      <c r="K227" s="198"/>
      <c r="L227" s="198"/>
      <c r="M227" s="198"/>
      <c r="N227" s="198"/>
    </row>
    <row r="228" spans="2:14" hidden="1" x14ac:dyDescent="0.35">
      <c r="B228" s="152" t="e">
        <f>VLOOKUP(C228,#REF!,3,FALSE)</f>
        <v>#REF!</v>
      </c>
      <c r="C228" s="198" t="s">
        <v>393</v>
      </c>
      <c r="D228" s="198" t="s">
        <v>316</v>
      </c>
      <c r="E228" s="198" t="s">
        <v>782</v>
      </c>
      <c r="F228" s="198"/>
      <c r="G228" s="198"/>
      <c r="H228" s="152"/>
      <c r="I228" s="15" t="s">
        <v>91</v>
      </c>
      <c r="J228" s="149">
        <v>177211236.03999999</v>
      </c>
      <c r="K228" s="198"/>
      <c r="L228" s="198"/>
      <c r="M228" s="198"/>
      <c r="N228" s="198"/>
    </row>
    <row r="229" spans="2:14" hidden="1" x14ac:dyDescent="0.35">
      <c r="B229" s="152" t="e">
        <f>VLOOKUP(C229,#REF!,3,FALSE)</f>
        <v>#REF!</v>
      </c>
      <c r="C229" s="198" t="s">
        <v>393</v>
      </c>
      <c r="D229" s="198" t="s">
        <v>316</v>
      </c>
      <c r="E229" s="293" t="s">
        <v>794</v>
      </c>
      <c r="F229" s="198"/>
      <c r="G229" s="198"/>
      <c r="H229" s="152"/>
      <c r="I229" s="273" t="s">
        <v>91</v>
      </c>
      <c r="J229" s="149">
        <v>559089850.91999996</v>
      </c>
      <c r="K229" s="198"/>
      <c r="L229" s="198"/>
      <c r="M229" s="198"/>
      <c r="N229" s="198"/>
    </row>
    <row r="230" spans="2:14" hidden="1" x14ac:dyDescent="0.35">
      <c r="B230" s="152" t="e">
        <f>VLOOKUP(C230,#REF!,3,FALSE)</f>
        <v>#REF!</v>
      </c>
      <c r="C230" s="198" t="s">
        <v>393</v>
      </c>
      <c r="D230" s="198" t="s">
        <v>311</v>
      </c>
      <c r="E230" s="152" t="s">
        <v>778</v>
      </c>
      <c r="F230" s="198"/>
      <c r="G230" s="198"/>
      <c r="H230" s="152"/>
      <c r="I230" s="15" t="s">
        <v>91</v>
      </c>
      <c r="J230" s="149">
        <v>222454534.41999999</v>
      </c>
      <c r="K230" s="198"/>
      <c r="L230" s="198"/>
      <c r="M230" s="198"/>
      <c r="N230" s="198"/>
    </row>
    <row r="231" spans="2:14" hidden="1" x14ac:dyDescent="0.35">
      <c r="B231" s="152" t="e">
        <f>VLOOKUP(C231,#REF!,3,FALSE)</f>
        <v>#REF!</v>
      </c>
      <c r="C231" s="198" t="s">
        <v>393</v>
      </c>
      <c r="D231" s="198" t="s">
        <v>321</v>
      </c>
      <c r="E231" s="198" t="s">
        <v>814</v>
      </c>
      <c r="F231" s="198"/>
      <c r="G231" s="198"/>
      <c r="H231" s="152"/>
      <c r="I231" s="273" t="s">
        <v>91</v>
      </c>
      <c r="J231" s="149">
        <v>2608311.0499999998</v>
      </c>
      <c r="K231" s="198"/>
      <c r="L231" s="198"/>
      <c r="M231" s="198"/>
      <c r="N231" s="198"/>
    </row>
    <row r="232" spans="2:14" hidden="1" x14ac:dyDescent="0.35">
      <c r="B232" s="152" t="e">
        <f>VLOOKUP(C232,#REF!,3,FALSE)</f>
        <v>#REF!</v>
      </c>
      <c r="C232" s="198" t="s">
        <v>393</v>
      </c>
      <c r="D232" s="198" t="s">
        <v>311</v>
      </c>
      <c r="E232" s="198" t="s">
        <v>809</v>
      </c>
      <c r="F232" s="198"/>
      <c r="G232" s="198"/>
      <c r="H232" s="152"/>
      <c r="I232" s="15" t="s">
        <v>91</v>
      </c>
      <c r="J232" s="149">
        <v>194451100</v>
      </c>
      <c r="K232" s="198"/>
      <c r="L232" s="198"/>
      <c r="M232" s="198"/>
      <c r="N232" s="198"/>
    </row>
    <row r="233" spans="2:14" hidden="1" x14ac:dyDescent="0.35">
      <c r="B233" s="152" t="e">
        <f>VLOOKUP(C233,#REF!,3,FALSE)</f>
        <v>#REF!</v>
      </c>
      <c r="C233" s="198" t="s">
        <v>393</v>
      </c>
      <c r="D233" s="198" t="s">
        <v>308</v>
      </c>
      <c r="E233" s="198" t="s">
        <v>788</v>
      </c>
      <c r="F233" s="198"/>
      <c r="G233" s="198"/>
      <c r="H233" s="152"/>
      <c r="I233" s="273" t="s">
        <v>91</v>
      </c>
      <c r="J233" s="149">
        <v>378448543.30000001</v>
      </c>
      <c r="K233" s="198"/>
      <c r="L233" s="198"/>
      <c r="M233" s="198"/>
      <c r="N233" s="198"/>
    </row>
    <row r="234" spans="2:14" hidden="1" x14ac:dyDescent="0.35">
      <c r="B234" s="152" t="e">
        <f>VLOOKUP(#REF!,#REF!,3,FALSE)</f>
        <v>#REF!</v>
      </c>
      <c r="C234" s="198" t="s">
        <v>867</v>
      </c>
      <c r="D234" s="198" t="s">
        <v>316</v>
      </c>
      <c r="E234" s="198" t="s">
        <v>805</v>
      </c>
      <c r="F234" s="198"/>
      <c r="G234" s="198"/>
      <c r="H234" s="152"/>
      <c r="I234" s="273" t="s">
        <v>91</v>
      </c>
      <c r="J234" s="149">
        <v>8144688</v>
      </c>
      <c r="K234" s="198"/>
      <c r="L234" s="198"/>
      <c r="M234" s="198"/>
      <c r="N234" s="198"/>
    </row>
    <row r="235" spans="2:14" hidden="1" x14ac:dyDescent="0.35">
      <c r="B235" s="152" t="e">
        <f>VLOOKUP(C235,#REF!,3,FALSE)</f>
        <v>#REF!</v>
      </c>
      <c r="C235" s="198" t="s">
        <v>867</v>
      </c>
      <c r="D235" s="198" t="s">
        <v>316</v>
      </c>
      <c r="E235" s="293" t="s">
        <v>794</v>
      </c>
      <c r="F235" s="198"/>
      <c r="G235" s="198"/>
      <c r="H235" s="152"/>
      <c r="I235" s="15" t="s">
        <v>91</v>
      </c>
      <c r="J235" s="149">
        <v>17103844.800000001</v>
      </c>
      <c r="K235" s="198"/>
      <c r="L235" s="198"/>
      <c r="M235" s="198"/>
      <c r="N235" s="198"/>
    </row>
    <row r="236" spans="2:14" hidden="1" x14ac:dyDescent="0.35">
      <c r="B236" s="152" t="e">
        <f>VLOOKUP(C236,#REF!,3,FALSE)</f>
        <v>#REF!</v>
      </c>
      <c r="C236" s="198" t="s">
        <v>867</v>
      </c>
      <c r="D236" s="198" t="s">
        <v>321</v>
      </c>
      <c r="E236" s="198" t="s">
        <v>814</v>
      </c>
      <c r="F236" s="198"/>
      <c r="G236" s="198"/>
      <c r="H236" s="152"/>
      <c r="I236" s="15" t="s">
        <v>91</v>
      </c>
      <c r="J236" s="149">
        <v>1494740</v>
      </c>
      <c r="K236" s="198"/>
      <c r="L236" s="198"/>
      <c r="M236" s="198"/>
      <c r="N236" s="198"/>
    </row>
    <row r="237" spans="2:14" hidden="1" x14ac:dyDescent="0.35">
      <c r="B237" s="152" t="e">
        <f>VLOOKUP(C237,#REF!,3,FALSE)</f>
        <v>#REF!</v>
      </c>
      <c r="C237" s="198" t="s">
        <v>867</v>
      </c>
      <c r="D237" s="198" t="s">
        <v>308</v>
      </c>
      <c r="E237" s="198" t="s">
        <v>788</v>
      </c>
      <c r="F237" s="198"/>
      <c r="G237" s="198"/>
      <c r="H237" s="152"/>
      <c r="I237" s="273" t="s">
        <v>91</v>
      </c>
      <c r="J237" s="149">
        <v>13831894494.200001</v>
      </c>
      <c r="K237" s="198"/>
      <c r="L237" s="198"/>
      <c r="M237" s="198"/>
      <c r="N237" s="198"/>
    </row>
    <row r="238" spans="2:14" hidden="1" x14ac:dyDescent="0.35">
      <c r="B238" s="152" t="e">
        <f>VLOOKUP(C238,#REF!,3,FALSE)</f>
        <v>#REF!</v>
      </c>
      <c r="C238" s="198" t="s">
        <v>867</v>
      </c>
      <c r="D238" s="198" t="s">
        <v>308</v>
      </c>
      <c r="E238" s="198" t="s">
        <v>800</v>
      </c>
      <c r="F238" s="198"/>
      <c r="G238" s="198"/>
      <c r="H238" s="152"/>
      <c r="I238" s="15" t="s">
        <v>91</v>
      </c>
      <c r="J238" s="149">
        <v>13508400</v>
      </c>
      <c r="K238" s="198"/>
      <c r="L238" s="198"/>
      <c r="M238" s="198"/>
      <c r="N238" s="198"/>
    </row>
    <row r="239" spans="2:14" hidden="1" x14ac:dyDescent="0.35">
      <c r="B239" s="152" t="e">
        <f>VLOOKUP(C239,#REF!,3,FALSE)</f>
        <v>#REF!</v>
      </c>
      <c r="C239" s="198" t="s">
        <v>867</v>
      </c>
      <c r="D239" s="198" t="s">
        <v>313</v>
      </c>
      <c r="E239" s="198" t="s">
        <v>817</v>
      </c>
      <c r="F239" s="198"/>
      <c r="G239" s="198"/>
      <c r="H239" s="152"/>
      <c r="I239" s="273" t="s">
        <v>91</v>
      </c>
      <c r="J239" s="149">
        <v>4667200</v>
      </c>
      <c r="K239" s="198"/>
      <c r="L239" s="198"/>
      <c r="M239" s="198"/>
      <c r="N239" s="198"/>
    </row>
    <row r="240" spans="2:14" hidden="1" x14ac:dyDescent="0.35">
      <c r="B240" s="152" t="e">
        <f>VLOOKUP(C240,#REF!,3,FALSE)</f>
        <v>#REF!</v>
      </c>
      <c r="C240" s="198" t="s">
        <v>867</v>
      </c>
      <c r="D240" s="198" t="s">
        <v>313</v>
      </c>
      <c r="E240" s="198" t="s">
        <v>312</v>
      </c>
      <c r="F240" s="198"/>
      <c r="G240" s="198"/>
      <c r="H240" s="152"/>
      <c r="I240" s="15" t="s">
        <v>91</v>
      </c>
      <c r="J240" s="149">
        <v>2167300</v>
      </c>
      <c r="K240" s="198"/>
      <c r="L240" s="198"/>
      <c r="M240" s="198"/>
      <c r="N240" s="198"/>
    </row>
    <row r="241" spans="2:14" hidden="1" x14ac:dyDescent="0.35">
      <c r="B241" s="152" t="e">
        <f>VLOOKUP(C241,#REF!,3,FALSE)</f>
        <v>#REF!</v>
      </c>
      <c r="C241" s="198" t="s">
        <v>391</v>
      </c>
      <c r="D241" s="198" t="s">
        <v>316</v>
      </c>
      <c r="E241" s="198" t="s">
        <v>782</v>
      </c>
      <c r="F241" s="198"/>
      <c r="G241" s="198"/>
      <c r="H241" s="152"/>
      <c r="I241" s="15" t="s">
        <v>91</v>
      </c>
      <c r="J241" s="149">
        <v>510289500.79000002</v>
      </c>
      <c r="K241" s="198"/>
      <c r="L241" s="198"/>
      <c r="M241" s="198"/>
      <c r="N241" s="198"/>
    </row>
    <row r="242" spans="2:14" hidden="1" x14ac:dyDescent="0.35">
      <c r="B242" s="152" t="e">
        <f>VLOOKUP(C242,#REF!,3,FALSE)</f>
        <v>#REF!</v>
      </c>
      <c r="C242" s="198" t="s">
        <v>391</v>
      </c>
      <c r="D242" s="198" t="s">
        <v>316</v>
      </c>
      <c r="E242" s="293" t="s">
        <v>794</v>
      </c>
      <c r="F242" s="198"/>
      <c r="G242" s="198"/>
      <c r="H242" s="152"/>
      <c r="I242" s="273" t="s">
        <v>91</v>
      </c>
      <c r="J242" s="149">
        <v>2000000</v>
      </c>
      <c r="K242" s="198"/>
      <c r="L242" s="198"/>
      <c r="M242" s="198"/>
      <c r="N242" s="198"/>
    </row>
    <row r="243" spans="2:14" hidden="1" x14ac:dyDescent="0.35">
      <c r="B243" s="152" t="e">
        <f>VLOOKUP(C243,#REF!,3,FALSE)</f>
        <v>#REF!</v>
      </c>
      <c r="C243" s="198" t="s">
        <v>391</v>
      </c>
      <c r="D243" s="198" t="s">
        <v>321</v>
      </c>
      <c r="E243" s="198" t="s">
        <v>814</v>
      </c>
      <c r="F243" s="198"/>
      <c r="G243" s="198"/>
      <c r="H243" s="152"/>
      <c r="I243" s="15" t="s">
        <v>91</v>
      </c>
      <c r="J243" s="149">
        <v>23000</v>
      </c>
      <c r="K243" s="198"/>
      <c r="L243" s="198"/>
      <c r="M243" s="198"/>
      <c r="N243" s="198"/>
    </row>
    <row r="244" spans="2:14" hidden="1" x14ac:dyDescent="0.35">
      <c r="B244" s="152" t="e">
        <f>VLOOKUP(C244,#REF!,3,FALSE)</f>
        <v>#REF!</v>
      </c>
      <c r="C244" s="198" t="s">
        <v>391</v>
      </c>
      <c r="D244" s="198" t="s">
        <v>308</v>
      </c>
      <c r="E244" s="198" t="s">
        <v>788</v>
      </c>
      <c r="F244" s="198"/>
      <c r="G244" s="198"/>
      <c r="H244" s="152"/>
      <c r="I244" s="273" t="s">
        <v>91</v>
      </c>
      <c r="J244" s="149">
        <v>1015157888.64</v>
      </c>
      <c r="K244" s="198"/>
      <c r="L244" s="198"/>
      <c r="M244" s="198"/>
      <c r="N244" s="198"/>
    </row>
    <row r="245" spans="2:14" hidden="1" x14ac:dyDescent="0.35">
      <c r="B245" s="152" t="e">
        <f>VLOOKUP(C245,#REF!,3,FALSE)</f>
        <v>#REF!</v>
      </c>
      <c r="C245" s="198" t="s">
        <v>369</v>
      </c>
      <c r="D245" s="198" t="s">
        <v>316</v>
      </c>
      <c r="E245" s="198" t="s">
        <v>782</v>
      </c>
      <c r="F245" s="198"/>
      <c r="G245" s="198"/>
      <c r="H245" s="152"/>
      <c r="I245" s="273" t="s">
        <v>91</v>
      </c>
      <c r="J245" s="149">
        <v>89770812.780000001</v>
      </c>
      <c r="K245" s="198"/>
      <c r="L245" s="198"/>
      <c r="M245" s="198"/>
      <c r="N245" s="198"/>
    </row>
    <row r="246" spans="2:14" hidden="1" x14ac:dyDescent="0.35">
      <c r="B246" s="152" t="e">
        <f>VLOOKUP(C246,#REF!,3,FALSE)</f>
        <v>#REF!</v>
      </c>
      <c r="C246" s="198" t="s">
        <v>369</v>
      </c>
      <c r="D246" s="198" t="s">
        <v>316</v>
      </c>
      <c r="E246" s="198" t="s">
        <v>805</v>
      </c>
      <c r="F246" s="198"/>
      <c r="G246" s="198"/>
      <c r="H246" s="152"/>
      <c r="I246" s="15" t="s">
        <v>91</v>
      </c>
      <c r="J246" s="149">
        <v>106261285.31999999</v>
      </c>
      <c r="K246" s="198"/>
      <c r="L246" s="198"/>
      <c r="M246" s="198"/>
      <c r="N246" s="198"/>
    </row>
    <row r="247" spans="2:14" hidden="1" x14ac:dyDescent="0.35">
      <c r="B247" s="152" t="e">
        <f>VLOOKUP(C247,#REF!,3,FALSE)</f>
        <v>#REF!</v>
      </c>
      <c r="C247" s="198" t="s">
        <v>369</v>
      </c>
      <c r="D247" s="198" t="s">
        <v>316</v>
      </c>
      <c r="E247" s="293" t="s">
        <v>794</v>
      </c>
      <c r="F247" s="198"/>
      <c r="G247" s="198"/>
      <c r="H247" s="152"/>
      <c r="I247" s="273" t="s">
        <v>91</v>
      </c>
      <c r="J247" s="149">
        <v>223148699.16999999</v>
      </c>
      <c r="K247" s="198"/>
      <c r="L247" s="198"/>
      <c r="M247" s="198"/>
      <c r="N247" s="198"/>
    </row>
    <row r="248" spans="2:14" hidden="1" x14ac:dyDescent="0.35">
      <c r="B248" s="152" t="e">
        <f>VLOOKUP(C248,#REF!,3,FALSE)</f>
        <v>#REF!</v>
      </c>
      <c r="C248" s="198" t="s">
        <v>369</v>
      </c>
      <c r="D248" s="198" t="s">
        <v>311</v>
      </c>
      <c r="E248" s="152" t="s">
        <v>778</v>
      </c>
      <c r="F248" s="198"/>
      <c r="G248" s="198"/>
      <c r="H248" s="152"/>
      <c r="I248" s="15" t="s">
        <v>91</v>
      </c>
      <c r="J248" s="149">
        <v>5714701123.6900005</v>
      </c>
      <c r="K248" s="198"/>
      <c r="L248" s="198"/>
      <c r="M248" s="198"/>
      <c r="N248" s="198"/>
    </row>
    <row r="249" spans="2:14" hidden="1" x14ac:dyDescent="0.35">
      <c r="B249" s="152" t="e">
        <f>VLOOKUP(C249,#REF!,3,FALSE)</f>
        <v>#REF!</v>
      </c>
      <c r="C249" s="198" t="s">
        <v>369</v>
      </c>
      <c r="D249" s="198" t="s">
        <v>321</v>
      </c>
      <c r="E249" s="198" t="s">
        <v>814</v>
      </c>
      <c r="F249" s="198"/>
      <c r="G249" s="198"/>
      <c r="H249" s="152"/>
      <c r="I249" s="273" t="s">
        <v>91</v>
      </c>
      <c r="J249" s="149">
        <v>2211000</v>
      </c>
      <c r="K249" s="198"/>
      <c r="L249" s="198"/>
      <c r="M249" s="198"/>
      <c r="N249" s="198"/>
    </row>
    <row r="250" spans="2:14" hidden="1" x14ac:dyDescent="0.35">
      <c r="B250" s="152" t="e">
        <f>VLOOKUP(C250,#REF!,3,FALSE)</f>
        <v>#REF!</v>
      </c>
      <c r="C250" s="198" t="s">
        <v>369</v>
      </c>
      <c r="D250" s="198" t="s">
        <v>308</v>
      </c>
      <c r="E250" s="198" t="s">
        <v>788</v>
      </c>
      <c r="F250" s="198"/>
      <c r="G250" s="198"/>
      <c r="H250" s="152"/>
      <c r="I250" s="15" t="s">
        <v>91</v>
      </c>
      <c r="J250" s="149">
        <v>372946207.04000002</v>
      </c>
      <c r="K250" s="198"/>
      <c r="L250" s="198"/>
      <c r="M250" s="198"/>
      <c r="N250" s="198"/>
    </row>
    <row r="251" spans="2:14" hidden="1" x14ac:dyDescent="0.35">
      <c r="B251" s="152" t="e">
        <f>VLOOKUP(C251,#REF!,3,FALSE)</f>
        <v>#REF!</v>
      </c>
      <c r="C251" s="198" t="s">
        <v>369</v>
      </c>
      <c r="D251" s="198" t="s">
        <v>308</v>
      </c>
      <c r="E251" s="198" t="s">
        <v>800</v>
      </c>
      <c r="F251" s="198"/>
      <c r="G251" s="198"/>
      <c r="H251" s="152"/>
      <c r="I251" s="273" t="s">
        <v>91</v>
      </c>
      <c r="J251" s="149">
        <v>32930246.500000004</v>
      </c>
      <c r="K251" s="198"/>
      <c r="L251" s="198"/>
      <c r="M251" s="198"/>
      <c r="N251" s="198"/>
    </row>
    <row r="252" spans="2:14" hidden="1" x14ac:dyDescent="0.35">
      <c r="B252" s="152" t="e">
        <f>VLOOKUP(C252,#REF!,3,FALSE)</f>
        <v>#REF!</v>
      </c>
      <c r="C252" s="198" t="s">
        <v>369</v>
      </c>
      <c r="D252" s="198" t="s">
        <v>313</v>
      </c>
      <c r="E252" s="198" t="s">
        <v>817</v>
      </c>
      <c r="F252" s="198"/>
      <c r="G252" s="198"/>
      <c r="H252" s="152"/>
      <c r="I252" s="15" t="s">
        <v>91</v>
      </c>
      <c r="J252" s="149">
        <v>4205000</v>
      </c>
      <c r="K252" s="198"/>
      <c r="L252" s="198"/>
      <c r="M252" s="198"/>
      <c r="N252" s="198"/>
    </row>
    <row r="253" spans="2:14" hidden="1" x14ac:dyDescent="0.35">
      <c r="B253" s="152" t="e">
        <f>VLOOKUP(C253,#REF!,3,FALSE)</f>
        <v>#REF!</v>
      </c>
      <c r="C253" s="198" t="s">
        <v>369</v>
      </c>
      <c r="D253" s="198" t="s">
        <v>313</v>
      </c>
      <c r="E253" s="198" t="s">
        <v>312</v>
      </c>
      <c r="F253" s="198"/>
      <c r="G253" s="198"/>
      <c r="H253" s="152"/>
      <c r="I253" s="273" t="s">
        <v>91</v>
      </c>
      <c r="J253" s="149">
        <v>370600</v>
      </c>
      <c r="K253" s="198"/>
      <c r="L253" s="198"/>
      <c r="M253" s="198"/>
      <c r="N253" s="198"/>
    </row>
    <row r="254" spans="2:14" hidden="1" x14ac:dyDescent="0.35">
      <c r="B254" s="152" t="e">
        <f>VLOOKUP(C254,#REF!,3,FALSE)</f>
        <v>#REF!</v>
      </c>
      <c r="C254" s="198" t="s">
        <v>361</v>
      </c>
      <c r="D254" s="198" t="s">
        <v>316</v>
      </c>
      <c r="E254" s="198" t="s">
        <v>782</v>
      </c>
      <c r="F254" s="198"/>
      <c r="G254" s="198"/>
      <c r="H254" s="152"/>
      <c r="I254" s="273" t="s">
        <v>91</v>
      </c>
      <c r="J254" s="149">
        <v>1000000000</v>
      </c>
      <c r="K254" s="198"/>
      <c r="L254" s="198"/>
      <c r="M254" s="198"/>
      <c r="N254" s="198"/>
    </row>
    <row r="255" spans="2:14" hidden="1" x14ac:dyDescent="0.35">
      <c r="B255" s="152" t="e">
        <f>VLOOKUP(C255,#REF!,3,FALSE)</f>
        <v>#REF!</v>
      </c>
      <c r="C255" s="198" t="s">
        <v>361</v>
      </c>
      <c r="D255" s="198" t="s">
        <v>316</v>
      </c>
      <c r="E255" s="198" t="s">
        <v>805</v>
      </c>
      <c r="F255" s="198"/>
      <c r="G255" s="198"/>
      <c r="H255" s="152"/>
      <c r="I255" s="15" t="s">
        <v>91</v>
      </c>
      <c r="J255" s="149">
        <v>359341305.88</v>
      </c>
      <c r="K255" s="198"/>
      <c r="L255" s="198"/>
      <c r="M255" s="198"/>
      <c r="N255" s="198"/>
    </row>
    <row r="256" spans="2:14" hidden="1" x14ac:dyDescent="0.35">
      <c r="B256" s="152" t="e">
        <f>VLOOKUP(C256,#REF!,3,FALSE)</f>
        <v>#REF!</v>
      </c>
      <c r="C256" s="198" t="s">
        <v>361</v>
      </c>
      <c r="D256" s="198" t="s">
        <v>316</v>
      </c>
      <c r="E256" s="293" t="s">
        <v>794</v>
      </c>
      <c r="F256" s="198"/>
      <c r="G256" s="198"/>
      <c r="H256" s="152"/>
      <c r="I256" s="273" t="s">
        <v>91</v>
      </c>
      <c r="J256" s="149">
        <v>2156274865.2200003</v>
      </c>
      <c r="K256" s="198"/>
      <c r="L256" s="198"/>
      <c r="M256" s="198"/>
      <c r="N256" s="198"/>
    </row>
    <row r="257" spans="2:14" hidden="1" x14ac:dyDescent="0.35">
      <c r="B257" s="152" t="e">
        <f>VLOOKUP(C257,#REF!,3,FALSE)</f>
        <v>#REF!</v>
      </c>
      <c r="C257" s="198" t="s">
        <v>361</v>
      </c>
      <c r="D257" s="198" t="s">
        <v>311</v>
      </c>
      <c r="E257" s="152" t="s">
        <v>778</v>
      </c>
      <c r="F257" s="198"/>
      <c r="G257" s="198"/>
      <c r="H257" s="152"/>
      <c r="I257" s="15" t="s">
        <v>91</v>
      </c>
      <c r="J257" s="149">
        <v>3260984564</v>
      </c>
      <c r="K257" s="198"/>
      <c r="L257" s="198"/>
      <c r="M257" s="198"/>
      <c r="N257" s="198"/>
    </row>
    <row r="258" spans="2:14" hidden="1" x14ac:dyDescent="0.35">
      <c r="B258" s="152" t="e">
        <f>VLOOKUP(C258,#REF!,3,FALSE)</f>
        <v>#REF!</v>
      </c>
      <c r="C258" s="198" t="s">
        <v>361</v>
      </c>
      <c r="D258" s="198" t="s">
        <v>321</v>
      </c>
      <c r="E258" s="198" t="s">
        <v>814</v>
      </c>
      <c r="F258" s="198"/>
      <c r="G258" s="198"/>
      <c r="H258" s="152"/>
      <c r="I258" s="273" t="s">
        <v>91</v>
      </c>
      <c r="J258" s="149">
        <v>237046263.90000001</v>
      </c>
      <c r="K258" s="198"/>
      <c r="L258" s="198"/>
      <c r="M258" s="198"/>
      <c r="N258" s="198"/>
    </row>
    <row r="259" spans="2:14" hidden="1" x14ac:dyDescent="0.35">
      <c r="B259" s="152" t="e">
        <f>VLOOKUP(C259,#REF!,3,FALSE)</f>
        <v>#REF!</v>
      </c>
      <c r="C259" s="198" t="s">
        <v>361</v>
      </c>
      <c r="D259" s="198" t="s">
        <v>308</v>
      </c>
      <c r="E259" s="198" t="s">
        <v>788</v>
      </c>
      <c r="F259" s="198"/>
      <c r="G259" s="198"/>
      <c r="H259" s="152"/>
      <c r="I259" s="15" t="s">
        <v>91</v>
      </c>
      <c r="J259" s="149">
        <v>9476311170.6000004</v>
      </c>
      <c r="K259" s="198"/>
      <c r="L259" s="198"/>
      <c r="M259" s="198"/>
      <c r="N259" s="198"/>
    </row>
    <row r="260" spans="2:14" hidden="1" x14ac:dyDescent="0.35">
      <c r="B260" s="152" t="e">
        <f>VLOOKUP(C260,#REF!,3,FALSE)</f>
        <v>#REF!</v>
      </c>
      <c r="C260" s="198" t="s">
        <v>361</v>
      </c>
      <c r="D260" s="198" t="s">
        <v>313</v>
      </c>
      <c r="E260" s="198" t="s">
        <v>817</v>
      </c>
      <c r="F260" s="198"/>
      <c r="G260" s="198"/>
      <c r="H260" s="152"/>
      <c r="I260" s="273" t="s">
        <v>91</v>
      </c>
      <c r="J260" s="149">
        <v>2865000</v>
      </c>
      <c r="K260" s="198"/>
      <c r="L260" s="198"/>
      <c r="M260" s="198"/>
      <c r="N260" s="198"/>
    </row>
    <row r="261" spans="2:14" hidden="1" x14ac:dyDescent="0.35">
      <c r="B261" s="152" t="e">
        <f>VLOOKUP(C261,#REF!,3,FALSE)</f>
        <v>#REF!</v>
      </c>
      <c r="C261" s="198" t="s">
        <v>361</v>
      </c>
      <c r="D261" s="198" t="s">
        <v>313</v>
      </c>
      <c r="E261" s="198" t="s">
        <v>312</v>
      </c>
      <c r="F261" s="198"/>
      <c r="G261" s="198"/>
      <c r="H261" s="152"/>
      <c r="I261" s="15" t="s">
        <v>91</v>
      </c>
      <c r="J261" s="149">
        <v>6235900</v>
      </c>
      <c r="K261" s="198"/>
      <c r="L261" s="198"/>
      <c r="M261" s="198"/>
      <c r="N261" s="198"/>
    </row>
    <row r="262" spans="2:14" hidden="1" x14ac:dyDescent="0.35">
      <c r="B262" s="152" t="e">
        <f>VLOOKUP(C262,#REF!,3,FALSE)</f>
        <v>#REF!</v>
      </c>
      <c r="C262" s="198" t="s">
        <v>401</v>
      </c>
      <c r="D262" s="198" t="s">
        <v>316</v>
      </c>
      <c r="E262" s="198" t="s">
        <v>782</v>
      </c>
      <c r="F262" s="198"/>
      <c r="G262" s="198"/>
      <c r="H262" s="152"/>
      <c r="I262" s="15" t="s">
        <v>91</v>
      </c>
      <c r="J262" s="149">
        <v>52856307.829999998</v>
      </c>
      <c r="K262" s="198"/>
      <c r="L262" s="198"/>
      <c r="M262" s="198"/>
      <c r="N262" s="198"/>
    </row>
    <row r="263" spans="2:14" hidden="1" x14ac:dyDescent="0.35">
      <c r="B263" s="152" t="e">
        <f>VLOOKUP(C263,#REF!,3,FALSE)</f>
        <v>#REF!</v>
      </c>
      <c r="C263" s="198" t="s">
        <v>401</v>
      </c>
      <c r="D263" s="198" t="s">
        <v>316</v>
      </c>
      <c r="E263" s="198" t="s">
        <v>805</v>
      </c>
      <c r="F263" s="198"/>
      <c r="G263" s="198"/>
      <c r="H263" s="152"/>
      <c r="I263" s="273" t="s">
        <v>91</v>
      </c>
      <c r="J263" s="149">
        <v>173741882.00999999</v>
      </c>
      <c r="K263" s="198"/>
      <c r="L263" s="198"/>
      <c r="M263" s="198"/>
      <c r="N263" s="198"/>
    </row>
    <row r="264" spans="2:14" hidden="1" x14ac:dyDescent="0.35">
      <c r="B264" s="152" t="e">
        <f>VLOOKUP(C264,#REF!,3,FALSE)</f>
        <v>#REF!</v>
      </c>
      <c r="C264" s="198" t="s">
        <v>401</v>
      </c>
      <c r="D264" s="198" t="s">
        <v>316</v>
      </c>
      <c r="E264" s="293" t="s">
        <v>794</v>
      </c>
      <c r="F264" s="198"/>
      <c r="G264" s="198"/>
      <c r="H264" s="152"/>
      <c r="I264" s="15" t="s">
        <v>91</v>
      </c>
      <c r="J264" s="149">
        <v>364857952.23000002</v>
      </c>
      <c r="K264" s="198"/>
      <c r="L264" s="198"/>
      <c r="M264" s="198"/>
      <c r="N264" s="198"/>
    </row>
    <row r="265" spans="2:14" hidden="1" x14ac:dyDescent="0.35">
      <c r="B265" s="152" t="e">
        <f>VLOOKUP(C265,#REF!,3,FALSE)</f>
        <v>#REF!</v>
      </c>
      <c r="C265" s="198" t="s">
        <v>401</v>
      </c>
      <c r="D265" s="198" t="s">
        <v>311</v>
      </c>
      <c r="E265" s="152" t="s">
        <v>778</v>
      </c>
      <c r="F265" s="198"/>
      <c r="G265" s="198"/>
      <c r="H265" s="152"/>
      <c r="I265" s="273" t="s">
        <v>91</v>
      </c>
      <c r="J265" s="149">
        <v>392194594.38999999</v>
      </c>
      <c r="K265" s="198"/>
      <c r="L265" s="198"/>
      <c r="M265" s="198"/>
      <c r="N265" s="198"/>
    </row>
    <row r="266" spans="2:14" hidden="1" x14ac:dyDescent="0.35">
      <c r="B266" s="152" t="e">
        <f>VLOOKUP(C266,#REF!,3,FALSE)</f>
        <v>#REF!</v>
      </c>
      <c r="C266" s="198" t="s">
        <v>401</v>
      </c>
      <c r="D266" s="198" t="s">
        <v>321</v>
      </c>
      <c r="E266" s="198" t="s">
        <v>814</v>
      </c>
      <c r="F266" s="198"/>
      <c r="G266" s="198"/>
      <c r="H266" s="152"/>
      <c r="I266" s="15" t="s">
        <v>91</v>
      </c>
      <c r="J266" s="149">
        <v>7818368</v>
      </c>
      <c r="K266" s="198"/>
      <c r="L266" s="198"/>
      <c r="M266" s="198"/>
      <c r="N266" s="198"/>
    </row>
    <row r="267" spans="2:14" hidden="1" x14ac:dyDescent="0.35">
      <c r="B267" s="152" t="e">
        <f>VLOOKUP(C267,#REF!,3,FALSE)</f>
        <v>#REF!</v>
      </c>
      <c r="C267" s="198" t="s">
        <v>401</v>
      </c>
      <c r="D267" s="198" t="s">
        <v>308</v>
      </c>
      <c r="E267" s="198" t="s">
        <v>788</v>
      </c>
      <c r="F267" s="198"/>
      <c r="G267" s="198"/>
      <c r="H267" s="152"/>
      <c r="I267" s="273" t="s">
        <v>91</v>
      </c>
      <c r="J267" s="149">
        <v>176080450</v>
      </c>
      <c r="K267" s="198"/>
      <c r="L267" s="198"/>
      <c r="M267" s="198"/>
      <c r="N267" s="198"/>
    </row>
    <row r="268" spans="2:14" hidden="1" x14ac:dyDescent="0.35">
      <c r="B268" s="152" t="e">
        <f>VLOOKUP(C268,#REF!,3,FALSE)</f>
        <v>#REF!</v>
      </c>
      <c r="C268" s="198" t="s">
        <v>401</v>
      </c>
      <c r="D268" s="198" t="s">
        <v>308</v>
      </c>
      <c r="E268" s="198" t="s">
        <v>800</v>
      </c>
      <c r="F268" s="198"/>
      <c r="G268" s="198"/>
      <c r="H268" s="152"/>
      <c r="I268" s="15" t="s">
        <v>91</v>
      </c>
      <c r="J268" s="149">
        <v>140698150</v>
      </c>
      <c r="K268" s="198"/>
      <c r="L268" s="198"/>
      <c r="M268" s="198"/>
      <c r="N268" s="198"/>
    </row>
    <row r="269" spans="2:14" hidden="1" x14ac:dyDescent="0.35">
      <c r="B269" s="152" t="e">
        <f>VLOOKUP(C269,#REF!,3,FALSE)</f>
        <v>#REF!</v>
      </c>
      <c r="C269" s="198" t="s">
        <v>401</v>
      </c>
      <c r="D269" s="198" t="s">
        <v>313</v>
      </c>
      <c r="E269" s="198" t="s">
        <v>817</v>
      </c>
      <c r="F269" s="198"/>
      <c r="G269" s="198"/>
      <c r="H269" s="152"/>
      <c r="I269" s="273" t="s">
        <v>91</v>
      </c>
      <c r="J269" s="149">
        <v>4552000</v>
      </c>
      <c r="K269" s="198"/>
      <c r="L269" s="198"/>
      <c r="M269" s="198"/>
      <c r="N269" s="198"/>
    </row>
    <row r="270" spans="2:14" hidden="1" x14ac:dyDescent="0.35">
      <c r="B270" s="152" t="e">
        <f>VLOOKUP(C270,#REF!,3,FALSE)</f>
        <v>#REF!</v>
      </c>
      <c r="C270" s="198" t="s">
        <v>401</v>
      </c>
      <c r="D270" s="198" t="s">
        <v>313</v>
      </c>
      <c r="E270" s="198" t="s">
        <v>312</v>
      </c>
      <c r="F270" s="198"/>
      <c r="G270" s="198"/>
      <c r="H270" s="152"/>
      <c r="I270" s="15" t="s">
        <v>91</v>
      </c>
      <c r="J270" s="149">
        <v>1006799.9999999999</v>
      </c>
      <c r="K270" s="198"/>
      <c r="L270" s="198"/>
      <c r="M270" s="198"/>
      <c r="N270" s="198"/>
    </row>
    <row r="271" spans="2:14" hidden="1" x14ac:dyDescent="0.35">
      <c r="B271" s="152" t="e">
        <f>VLOOKUP(C271,#REF!,3,FALSE)</f>
        <v>#REF!</v>
      </c>
      <c r="C271" s="198" t="s">
        <v>868</v>
      </c>
      <c r="D271" s="198" t="s">
        <v>316</v>
      </c>
      <c r="E271" s="198" t="s">
        <v>782</v>
      </c>
      <c r="F271" s="198"/>
      <c r="G271" s="198"/>
      <c r="H271" s="152"/>
      <c r="I271" s="15" t="s">
        <v>91</v>
      </c>
      <c r="J271" s="149">
        <v>45997294002.169998</v>
      </c>
      <c r="K271" s="198"/>
      <c r="L271" s="198"/>
      <c r="M271" s="198"/>
      <c r="N271" s="198"/>
    </row>
    <row r="272" spans="2:14" hidden="1" x14ac:dyDescent="0.35">
      <c r="B272" s="152" t="e">
        <f>VLOOKUP(C272,#REF!,3,FALSE)</f>
        <v>#REF!</v>
      </c>
      <c r="C272" s="198" t="s">
        <v>868</v>
      </c>
      <c r="D272" s="198" t="s">
        <v>316</v>
      </c>
      <c r="E272" s="198" t="s">
        <v>805</v>
      </c>
      <c r="F272" s="198"/>
      <c r="G272" s="198"/>
      <c r="H272" s="152"/>
      <c r="I272" s="273" t="s">
        <v>91</v>
      </c>
      <c r="J272" s="149">
        <v>4549888122.7399998</v>
      </c>
      <c r="K272" s="198"/>
      <c r="L272" s="198"/>
      <c r="M272" s="198"/>
      <c r="N272" s="198"/>
    </row>
    <row r="273" spans="2:14" hidden="1" x14ac:dyDescent="0.35">
      <c r="B273" s="152" t="e">
        <f>VLOOKUP(C273,#REF!,3,FALSE)</f>
        <v>#REF!</v>
      </c>
      <c r="C273" s="198" t="s">
        <v>868</v>
      </c>
      <c r="D273" s="198" t="s">
        <v>316</v>
      </c>
      <c r="E273" s="293" t="s">
        <v>794</v>
      </c>
      <c r="F273" s="198"/>
      <c r="G273" s="198"/>
      <c r="H273" s="152"/>
      <c r="I273" s="15" t="s">
        <v>91</v>
      </c>
      <c r="J273" s="149">
        <v>6354520681.6199999</v>
      </c>
      <c r="K273" s="198"/>
      <c r="L273" s="198"/>
      <c r="M273" s="198"/>
      <c r="N273" s="198"/>
    </row>
    <row r="274" spans="2:14" hidden="1" x14ac:dyDescent="0.35">
      <c r="B274" s="152" t="e">
        <f>VLOOKUP(C274,#REF!,3,FALSE)</f>
        <v>#REF!</v>
      </c>
      <c r="C274" s="198" t="s">
        <v>868</v>
      </c>
      <c r="D274" s="198" t="s">
        <v>311</v>
      </c>
      <c r="E274" s="152" t="s">
        <v>778</v>
      </c>
      <c r="F274" s="198"/>
      <c r="G274" s="198"/>
      <c r="H274" s="152"/>
      <c r="I274" s="273" t="s">
        <v>91</v>
      </c>
      <c r="J274" s="149">
        <v>24468090632.380001</v>
      </c>
      <c r="K274" s="198"/>
      <c r="L274" s="198"/>
      <c r="M274" s="198"/>
      <c r="N274" s="198"/>
    </row>
    <row r="275" spans="2:14" hidden="1" x14ac:dyDescent="0.35">
      <c r="B275" s="152" t="e">
        <f>VLOOKUP(C275,#REF!,3,FALSE)</f>
        <v>#REF!</v>
      </c>
      <c r="C275" s="198" t="s">
        <v>868</v>
      </c>
      <c r="D275" s="198" t="s">
        <v>321</v>
      </c>
      <c r="E275" s="198" t="s">
        <v>814</v>
      </c>
      <c r="F275" s="198"/>
      <c r="G275" s="198"/>
      <c r="H275" s="152"/>
      <c r="I275" s="15" t="s">
        <v>91</v>
      </c>
      <c r="J275" s="149">
        <v>735845541.95000005</v>
      </c>
      <c r="K275" s="198"/>
      <c r="L275" s="198"/>
      <c r="M275" s="198"/>
      <c r="N275" s="198"/>
    </row>
    <row r="276" spans="2:14" hidden="1" x14ac:dyDescent="0.35">
      <c r="B276" s="152" t="e">
        <f>VLOOKUP(C276,#REF!,3,FALSE)</f>
        <v>#REF!</v>
      </c>
      <c r="C276" s="198" t="s">
        <v>868</v>
      </c>
      <c r="D276" s="198" t="s">
        <v>308</v>
      </c>
      <c r="E276" s="198" t="s">
        <v>788</v>
      </c>
      <c r="F276" s="198"/>
      <c r="G276" s="198"/>
      <c r="H276" s="152"/>
      <c r="I276" s="273" t="s">
        <v>91</v>
      </c>
      <c r="J276" s="149">
        <v>11208728801.299999</v>
      </c>
      <c r="K276" s="198"/>
      <c r="L276" s="198"/>
      <c r="M276" s="198"/>
      <c r="N276" s="198"/>
    </row>
    <row r="277" spans="2:14" hidden="1" x14ac:dyDescent="0.35">
      <c r="B277" s="152" t="e">
        <f>VLOOKUP(C277,#REF!,3,FALSE)</f>
        <v>#REF!</v>
      </c>
      <c r="C277" s="198" t="s">
        <v>868</v>
      </c>
      <c r="D277" s="198" t="s">
        <v>308</v>
      </c>
      <c r="E277" s="198" t="s">
        <v>800</v>
      </c>
      <c r="F277" s="198"/>
      <c r="G277" s="198"/>
      <c r="H277" s="152"/>
      <c r="I277" s="15" t="s">
        <v>91</v>
      </c>
      <c r="J277" s="149">
        <v>2529051295.6399999</v>
      </c>
      <c r="K277" s="198"/>
      <c r="L277" s="198"/>
      <c r="M277" s="198"/>
      <c r="N277" s="198"/>
    </row>
    <row r="278" spans="2:14" hidden="1" x14ac:dyDescent="0.35">
      <c r="B278" s="152" t="e">
        <f>VLOOKUP(C278,#REF!,3,FALSE)</f>
        <v>#REF!</v>
      </c>
      <c r="C278" s="198" t="s">
        <v>868</v>
      </c>
      <c r="D278" s="198" t="s">
        <v>313</v>
      </c>
      <c r="E278" s="198" t="s">
        <v>817</v>
      </c>
      <c r="F278" s="198"/>
      <c r="G278" s="198"/>
      <c r="H278" s="152"/>
      <c r="I278" s="273" t="s">
        <v>91</v>
      </c>
      <c r="J278" s="149">
        <v>26978392.859999999</v>
      </c>
      <c r="K278" s="198"/>
      <c r="L278" s="198"/>
      <c r="M278" s="198"/>
      <c r="N278" s="198"/>
    </row>
    <row r="279" spans="2:14" hidden="1" x14ac:dyDescent="0.35">
      <c r="B279" s="152" t="e">
        <f>VLOOKUP(C279,#REF!,3,FALSE)</f>
        <v>#REF!</v>
      </c>
      <c r="C279" s="198" t="s">
        <v>868</v>
      </c>
      <c r="D279" s="198" t="s">
        <v>313</v>
      </c>
      <c r="E279" s="198" t="s">
        <v>312</v>
      </c>
      <c r="F279" s="198"/>
      <c r="G279" s="198"/>
      <c r="H279" s="152"/>
      <c r="I279" s="15" t="s">
        <v>91</v>
      </c>
      <c r="J279" s="149">
        <v>26054000</v>
      </c>
      <c r="K279" s="198"/>
      <c r="L279" s="198"/>
      <c r="M279" s="198"/>
      <c r="N279" s="198"/>
    </row>
    <row r="280" spans="2:14" hidden="1" x14ac:dyDescent="0.35">
      <c r="B280" s="152" t="e">
        <f>VLOOKUP(C280,#REF!,3,FALSE)</f>
        <v>#REF!</v>
      </c>
      <c r="C280" s="198" t="s">
        <v>868</v>
      </c>
      <c r="D280" s="198" t="s">
        <v>312</v>
      </c>
      <c r="E280" s="198" t="s">
        <v>835</v>
      </c>
      <c r="F280" s="198"/>
      <c r="G280" s="198"/>
      <c r="H280" s="152"/>
      <c r="I280" s="273" t="s">
        <v>91</v>
      </c>
      <c r="J280" s="149">
        <v>180506779.34999999</v>
      </c>
      <c r="K280" s="198"/>
      <c r="L280" s="198"/>
      <c r="M280" s="198"/>
      <c r="N280" s="198"/>
    </row>
    <row r="281" spans="2:14" hidden="1" x14ac:dyDescent="0.35">
      <c r="B281" s="152" t="e">
        <f>VLOOKUP(C281,#REF!,3,FALSE)</f>
        <v>#REF!</v>
      </c>
      <c r="C281" s="198" t="s">
        <v>868</v>
      </c>
      <c r="D281" s="198" t="s">
        <v>312</v>
      </c>
      <c r="E281" s="198" t="s">
        <v>836</v>
      </c>
      <c r="F281" s="198"/>
      <c r="G281" s="198"/>
      <c r="H281" s="152"/>
      <c r="I281" s="15" t="s">
        <v>91</v>
      </c>
      <c r="J281" s="149">
        <v>383252757.53999996</v>
      </c>
      <c r="K281" s="198"/>
      <c r="L281" s="198"/>
      <c r="M281" s="198"/>
      <c r="N281" s="198"/>
    </row>
    <row r="282" spans="2:14" hidden="1" x14ac:dyDescent="0.35">
      <c r="B282" s="152" t="e">
        <f>VLOOKUP(C282,#REF!,3,FALSE)</f>
        <v>#REF!</v>
      </c>
      <c r="C282" s="198" t="s">
        <v>868</v>
      </c>
      <c r="D282" s="198" t="s">
        <v>312</v>
      </c>
      <c r="E282" s="198" t="s">
        <v>833</v>
      </c>
      <c r="F282" s="198"/>
      <c r="G282" s="198"/>
      <c r="H282" s="152"/>
      <c r="I282" s="15" t="s">
        <v>91</v>
      </c>
      <c r="J282" s="149">
        <v>412000</v>
      </c>
      <c r="K282" s="198"/>
      <c r="L282" s="198"/>
      <c r="M282" s="198"/>
      <c r="N282" s="198"/>
    </row>
    <row r="283" spans="2:14" hidden="1" x14ac:dyDescent="0.35">
      <c r="B283" s="152" t="e">
        <f>VLOOKUP(C283,#REF!,3,FALSE)</f>
        <v>#REF!</v>
      </c>
      <c r="C283" s="198" t="s">
        <v>379</v>
      </c>
      <c r="D283" s="198" t="s">
        <v>316</v>
      </c>
      <c r="E283" s="198" t="s">
        <v>782</v>
      </c>
      <c r="F283" s="198"/>
      <c r="G283" s="198"/>
      <c r="H283" s="152"/>
      <c r="I283" s="273" t="s">
        <v>91</v>
      </c>
      <c r="J283" s="149">
        <v>122085465.7</v>
      </c>
      <c r="K283" s="198"/>
      <c r="L283" s="198"/>
      <c r="M283" s="198"/>
      <c r="N283" s="198"/>
    </row>
    <row r="284" spans="2:14" hidden="1" x14ac:dyDescent="0.35">
      <c r="B284" s="152" t="e">
        <f>VLOOKUP(C284,#REF!,3,FALSE)</f>
        <v>#REF!</v>
      </c>
      <c r="C284" s="198" t="s">
        <v>379</v>
      </c>
      <c r="D284" s="198" t="s">
        <v>316</v>
      </c>
      <c r="E284" s="198" t="s">
        <v>805</v>
      </c>
      <c r="F284" s="198"/>
      <c r="G284" s="198"/>
      <c r="H284" s="152"/>
      <c r="I284" s="15" t="s">
        <v>91</v>
      </c>
      <c r="J284" s="149">
        <v>79057769.370000005</v>
      </c>
      <c r="K284" s="198"/>
      <c r="L284" s="198"/>
      <c r="M284" s="198"/>
      <c r="N284" s="198"/>
    </row>
    <row r="285" spans="2:14" hidden="1" x14ac:dyDescent="0.35">
      <c r="B285" s="152" t="e">
        <f>VLOOKUP(C285,#REF!,3,FALSE)</f>
        <v>#REF!</v>
      </c>
      <c r="C285" s="198" t="s">
        <v>379</v>
      </c>
      <c r="D285" s="198" t="s">
        <v>316</v>
      </c>
      <c r="E285" s="293" t="s">
        <v>794</v>
      </c>
      <c r="F285" s="198"/>
      <c r="G285" s="198"/>
      <c r="H285" s="152"/>
      <c r="I285" s="273" t="s">
        <v>91</v>
      </c>
      <c r="J285" s="149">
        <v>766670913.26999998</v>
      </c>
      <c r="K285" s="198"/>
      <c r="L285" s="198"/>
      <c r="M285" s="198"/>
      <c r="N285" s="198"/>
    </row>
    <row r="286" spans="2:14" hidden="1" x14ac:dyDescent="0.35">
      <c r="B286" s="152" t="e">
        <f>VLOOKUP(C286,#REF!,3,FALSE)</f>
        <v>#REF!</v>
      </c>
      <c r="C286" s="198" t="s">
        <v>379</v>
      </c>
      <c r="D286" s="198" t="s">
        <v>321</v>
      </c>
      <c r="E286" s="198" t="s">
        <v>814</v>
      </c>
      <c r="F286" s="198"/>
      <c r="G286" s="198"/>
      <c r="H286" s="152"/>
      <c r="I286" s="15" t="s">
        <v>91</v>
      </c>
      <c r="J286" s="149">
        <v>49844837.5</v>
      </c>
      <c r="K286" s="198"/>
      <c r="L286" s="198"/>
      <c r="M286" s="198"/>
      <c r="N286" s="198"/>
    </row>
    <row r="287" spans="2:14" hidden="1" x14ac:dyDescent="0.35">
      <c r="B287" s="152" t="e">
        <f>VLOOKUP(C287,#REF!,3,FALSE)</f>
        <v>#REF!</v>
      </c>
      <c r="C287" s="198" t="s">
        <v>379</v>
      </c>
      <c r="D287" s="198" t="s">
        <v>308</v>
      </c>
      <c r="E287" s="198" t="s">
        <v>788</v>
      </c>
      <c r="F287" s="198"/>
      <c r="G287" s="198"/>
      <c r="H287" s="152"/>
      <c r="I287" s="273" t="s">
        <v>91</v>
      </c>
      <c r="J287" s="149">
        <v>1659400174.78</v>
      </c>
      <c r="K287" s="198"/>
      <c r="L287" s="198"/>
      <c r="M287" s="198"/>
      <c r="N287" s="198"/>
    </row>
    <row r="288" spans="2:14" hidden="1" x14ac:dyDescent="0.35">
      <c r="B288" s="152" t="e">
        <f>VLOOKUP(C288,#REF!,3,FALSE)</f>
        <v>#REF!</v>
      </c>
      <c r="C288" s="198" t="s">
        <v>379</v>
      </c>
      <c r="D288" s="198" t="s">
        <v>308</v>
      </c>
      <c r="E288" s="198" t="s">
        <v>800</v>
      </c>
      <c r="F288" s="198"/>
      <c r="G288" s="198"/>
      <c r="H288" s="152"/>
      <c r="I288" s="15" t="s">
        <v>91</v>
      </c>
      <c r="J288" s="149">
        <v>78400</v>
      </c>
      <c r="K288" s="198"/>
      <c r="L288" s="198"/>
      <c r="M288" s="198"/>
      <c r="N288" s="198"/>
    </row>
    <row r="289" spans="2:14" hidden="1" x14ac:dyDescent="0.35">
      <c r="B289" s="152" t="e">
        <f>VLOOKUP(C289,#REF!,3,FALSE)</f>
        <v>#REF!</v>
      </c>
      <c r="C289" s="198" t="s">
        <v>379</v>
      </c>
      <c r="D289" s="198" t="s">
        <v>313</v>
      </c>
      <c r="E289" s="198" t="s">
        <v>312</v>
      </c>
      <c r="F289" s="198"/>
      <c r="G289" s="198"/>
      <c r="H289" s="152"/>
      <c r="I289" s="273" t="s">
        <v>91</v>
      </c>
      <c r="J289" s="149">
        <v>48380855</v>
      </c>
      <c r="K289" s="198"/>
      <c r="L289" s="198"/>
      <c r="M289" s="198"/>
      <c r="N289" s="198"/>
    </row>
    <row r="290" spans="2:14" hidden="1" x14ac:dyDescent="0.35">
      <c r="B290" s="152" t="e">
        <f>VLOOKUP(C290,#REF!,3,FALSE)</f>
        <v>#REF!</v>
      </c>
      <c r="C290" s="198" t="s">
        <v>364</v>
      </c>
      <c r="D290" s="198" t="s">
        <v>316</v>
      </c>
      <c r="E290" s="198" t="s">
        <v>782</v>
      </c>
      <c r="F290" s="198"/>
      <c r="G290" s="198"/>
      <c r="H290" s="152"/>
      <c r="I290" s="273" t="s">
        <v>91</v>
      </c>
      <c r="J290" s="149">
        <v>24719245.34</v>
      </c>
      <c r="K290" s="198"/>
      <c r="L290" s="198"/>
      <c r="M290" s="198"/>
      <c r="N290" s="198"/>
    </row>
    <row r="291" spans="2:14" hidden="1" x14ac:dyDescent="0.35">
      <c r="B291" s="152" t="e">
        <f>VLOOKUP(C291,#REF!,3,FALSE)</f>
        <v>#REF!</v>
      </c>
      <c r="C291" s="198" t="s">
        <v>364</v>
      </c>
      <c r="D291" s="198" t="s">
        <v>316</v>
      </c>
      <c r="E291" s="198" t="s">
        <v>805</v>
      </c>
      <c r="F291" s="198"/>
      <c r="G291" s="198"/>
      <c r="H291" s="152"/>
      <c r="I291" s="15" t="s">
        <v>91</v>
      </c>
      <c r="J291" s="149">
        <v>374596478.62</v>
      </c>
      <c r="K291" s="198"/>
      <c r="L291" s="198"/>
      <c r="M291" s="198"/>
      <c r="N291" s="198"/>
    </row>
    <row r="292" spans="2:14" hidden="1" x14ac:dyDescent="0.35">
      <c r="B292" s="152" t="e">
        <f>VLOOKUP(C292,#REF!,3,FALSE)</f>
        <v>#REF!</v>
      </c>
      <c r="C292" s="198" t="s">
        <v>364</v>
      </c>
      <c r="D292" s="198" t="s">
        <v>316</v>
      </c>
      <c r="E292" s="293" t="s">
        <v>794</v>
      </c>
      <c r="F292" s="198"/>
      <c r="G292" s="198"/>
      <c r="H292" s="152"/>
      <c r="I292" s="273" t="s">
        <v>91</v>
      </c>
      <c r="J292" s="149">
        <v>10143496042.720001</v>
      </c>
      <c r="K292" s="198"/>
      <c r="L292" s="198"/>
      <c r="M292" s="198"/>
      <c r="N292" s="198"/>
    </row>
    <row r="293" spans="2:14" hidden="1" x14ac:dyDescent="0.35">
      <c r="B293" s="152" t="e">
        <f>VLOOKUP(C293,#REF!,3,FALSE)</f>
        <v>#REF!</v>
      </c>
      <c r="C293" s="198" t="s">
        <v>364</v>
      </c>
      <c r="D293" s="198" t="s">
        <v>311</v>
      </c>
      <c r="E293" s="152" t="s">
        <v>778</v>
      </c>
      <c r="F293" s="198"/>
      <c r="G293" s="198"/>
      <c r="H293" s="152"/>
      <c r="I293" s="15" t="s">
        <v>91</v>
      </c>
      <c r="J293" s="149">
        <v>451962537.87</v>
      </c>
      <c r="K293" s="198"/>
      <c r="L293" s="198"/>
      <c r="M293" s="198"/>
      <c r="N293" s="198"/>
    </row>
    <row r="294" spans="2:14" hidden="1" x14ac:dyDescent="0.35">
      <c r="B294" s="152" t="e">
        <f>VLOOKUP(C294,#REF!,3,FALSE)</f>
        <v>#REF!</v>
      </c>
      <c r="C294" s="198" t="s">
        <v>364</v>
      </c>
      <c r="D294" s="198" t="s">
        <v>321</v>
      </c>
      <c r="E294" s="198" t="s">
        <v>814</v>
      </c>
      <c r="F294" s="198"/>
      <c r="G294" s="198"/>
      <c r="H294" s="152"/>
      <c r="I294" s="273" t="s">
        <v>91</v>
      </c>
      <c r="J294" s="149">
        <v>3505882.5</v>
      </c>
      <c r="K294" s="198"/>
      <c r="L294" s="198"/>
      <c r="M294" s="198"/>
      <c r="N294" s="198"/>
    </row>
    <row r="295" spans="2:14" hidden="1" x14ac:dyDescent="0.35">
      <c r="B295" s="152" t="e">
        <f>VLOOKUP(C295,#REF!,3,FALSE)</f>
        <v>#REF!</v>
      </c>
      <c r="C295" s="198" t="s">
        <v>364</v>
      </c>
      <c r="D295" s="198" t="s">
        <v>308</v>
      </c>
      <c r="E295" s="198" t="s">
        <v>788</v>
      </c>
      <c r="F295" s="198"/>
      <c r="G295" s="198"/>
      <c r="H295" s="152"/>
      <c r="I295" s="15" t="s">
        <v>91</v>
      </c>
      <c r="J295" s="149">
        <v>2087500000</v>
      </c>
      <c r="K295" s="198"/>
      <c r="L295" s="198"/>
      <c r="M295" s="198"/>
      <c r="N295" s="198"/>
    </row>
    <row r="296" spans="2:14" hidden="1" x14ac:dyDescent="0.35">
      <c r="B296" s="152" t="e">
        <f>VLOOKUP(C296,#REF!,3,FALSE)</f>
        <v>#REF!</v>
      </c>
      <c r="C296" s="198" t="s">
        <v>364</v>
      </c>
      <c r="D296" s="198" t="s">
        <v>308</v>
      </c>
      <c r="E296" s="198" t="s">
        <v>800</v>
      </c>
      <c r="F296" s="198"/>
      <c r="G296" s="198"/>
      <c r="H296" s="152"/>
      <c r="I296" s="273" t="s">
        <v>91</v>
      </c>
      <c r="J296" s="149">
        <v>502800</v>
      </c>
      <c r="K296" s="198"/>
      <c r="L296" s="198"/>
      <c r="M296" s="198"/>
      <c r="N296" s="198"/>
    </row>
    <row r="297" spans="2:14" hidden="1" x14ac:dyDescent="0.35">
      <c r="B297" s="152" t="e">
        <f>VLOOKUP(C297,#REF!,3,FALSE)</f>
        <v>#REF!</v>
      </c>
      <c r="C297" s="198" t="s">
        <v>364</v>
      </c>
      <c r="D297" s="198" t="s">
        <v>313</v>
      </c>
      <c r="E297" s="198" t="s">
        <v>817</v>
      </c>
      <c r="F297" s="198"/>
      <c r="G297" s="198"/>
      <c r="H297" s="152"/>
      <c r="I297" s="15" t="s">
        <v>91</v>
      </c>
      <c r="J297" s="149">
        <v>38000</v>
      </c>
      <c r="K297" s="198"/>
      <c r="L297" s="198"/>
      <c r="M297" s="198"/>
      <c r="N297" s="198"/>
    </row>
    <row r="298" spans="2:14" hidden="1" x14ac:dyDescent="0.35">
      <c r="B298" s="152" t="e">
        <f>VLOOKUP(C298,#REF!,3,FALSE)</f>
        <v>#REF!</v>
      </c>
      <c r="C298" s="198" t="s">
        <v>364</v>
      </c>
      <c r="D298" s="198" t="s">
        <v>313</v>
      </c>
      <c r="E298" s="198" t="s">
        <v>312</v>
      </c>
      <c r="F298" s="198"/>
      <c r="G298" s="198"/>
      <c r="H298" s="152"/>
      <c r="I298" s="273" t="s">
        <v>91</v>
      </c>
      <c r="J298" s="149">
        <v>114000</v>
      </c>
      <c r="K298" s="198"/>
      <c r="L298" s="198"/>
      <c r="M298" s="198"/>
      <c r="N298" s="198"/>
    </row>
    <row r="299" spans="2:14" hidden="1" x14ac:dyDescent="0.35">
      <c r="B299" s="152" t="e">
        <f>VLOOKUP(C299,#REF!,3,FALSE)</f>
        <v>#REF!</v>
      </c>
      <c r="C299" s="198" t="s">
        <v>346</v>
      </c>
      <c r="D299" s="198" t="s">
        <v>316</v>
      </c>
      <c r="E299" s="198" t="s">
        <v>782</v>
      </c>
      <c r="F299" s="198"/>
      <c r="G299" s="198"/>
      <c r="H299" s="152"/>
      <c r="I299" s="273" t="s">
        <v>91</v>
      </c>
      <c r="J299" s="149">
        <v>43128370857.360001</v>
      </c>
      <c r="K299" s="198"/>
      <c r="L299" s="198"/>
      <c r="M299" s="198"/>
      <c r="N299" s="198"/>
    </row>
    <row r="300" spans="2:14" hidden="1" x14ac:dyDescent="0.35">
      <c r="B300" s="152" t="e">
        <f>VLOOKUP(C300,#REF!,3,FALSE)</f>
        <v>#REF!</v>
      </c>
      <c r="C300" s="198" t="s">
        <v>346</v>
      </c>
      <c r="D300" s="198" t="s">
        <v>316</v>
      </c>
      <c r="E300" s="198" t="s">
        <v>805</v>
      </c>
      <c r="F300" s="198"/>
      <c r="G300" s="198"/>
      <c r="H300" s="152"/>
      <c r="I300" s="15" t="s">
        <v>91</v>
      </c>
      <c r="J300" s="149">
        <v>114000000</v>
      </c>
      <c r="K300" s="198"/>
      <c r="L300" s="198"/>
      <c r="M300" s="198"/>
      <c r="N300" s="198"/>
    </row>
    <row r="301" spans="2:14" hidden="1" x14ac:dyDescent="0.35">
      <c r="B301" s="152" t="e">
        <f>VLOOKUP(C301,#REF!,3,FALSE)</f>
        <v>#REF!</v>
      </c>
      <c r="C301" s="198" t="s">
        <v>346</v>
      </c>
      <c r="D301" s="198" t="s">
        <v>316</v>
      </c>
      <c r="E301" s="293" t="s">
        <v>794</v>
      </c>
      <c r="F301" s="198"/>
      <c r="G301" s="198"/>
      <c r="H301" s="152"/>
      <c r="I301" s="273" t="s">
        <v>91</v>
      </c>
      <c r="J301" s="149">
        <v>2829364781.8800001</v>
      </c>
      <c r="K301" s="198"/>
      <c r="L301" s="198"/>
      <c r="M301" s="198"/>
      <c r="N301" s="198"/>
    </row>
    <row r="302" spans="2:14" hidden="1" x14ac:dyDescent="0.35">
      <c r="B302" s="152" t="e">
        <f>VLOOKUP(C302,#REF!,3,FALSE)</f>
        <v>#REF!</v>
      </c>
      <c r="C302" s="198" t="s">
        <v>346</v>
      </c>
      <c r="D302" s="198" t="s">
        <v>311</v>
      </c>
      <c r="E302" s="152" t="s">
        <v>778</v>
      </c>
      <c r="F302" s="198"/>
      <c r="G302" s="198"/>
      <c r="H302" s="152"/>
      <c r="I302" s="15" t="s">
        <v>91</v>
      </c>
      <c r="J302" s="149">
        <v>57815292233.519997</v>
      </c>
      <c r="K302" s="198"/>
      <c r="L302" s="198"/>
      <c r="M302" s="198"/>
      <c r="N302" s="198"/>
    </row>
    <row r="303" spans="2:14" hidden="1" x14ac:dyDescent="0.35">
      <c r="B303" s="152" t="e">
        <f>VLOOKUP(C303,#REF!,3,FALSE)</f>
        <v>#REF!</v>
      </c>
      <c r="C303" s="198" t="s">
        <v>346</v>
      </c>
      <c r="D303" s="198" t="s">
        <v>321</v>
      </c>
      <c r="E303" s="198" t="s">
        <v>814</v>
      </c>
      <c r="F303" s="198"/>
      <c r="G303" s="198"/>
      <c r="H303" s="152"/>
      <c r="I303" s="273" t="s">
        <v>91</v>
      </c>
      <c r="J303" s="149">
        <v>29725406</v>
      </c>
      <c r="K303" s="198"/>
      <c r="L303" s="198"/>
      <c r="M303" s="198"/>
      <c r="N303" s="198"/>
    </row>
    <row r="304" spans="2:14" hidden="1" x14ac:dyDescent="0.35">
      <c r="B304" s="152" t="e">
        <f>VLOOKUP(C304,#REF!,3,FALSE)</f>
        <v>#REF!</v>
      </c>
      <c r="C304" s="198" t="s">
        <v>346</v>
      </c>
      <c r="D304" s="198" t="s">
        <v>311</v>
      </c>
      <c r="E304" s="198" t="s">
        <v>809</v>
      </c>
      <c r="F304" s="198"/>
      <c r="G304" s="198"/>
      <c r="H304" s="152"/>
      <c r="I304" s="15" t="s">
        <v>91</v>
      </c>
      <c r="J304" s="149">
        <v>2087436883.5599999</v>
      </c>
      <c r="K304" s="198"/>
      <c r="L304" s="198"/>
      <c r="M304" s="198"/>
      <c r="N304" s="198"/>
    </row>
    <row r="305" spans="2:14" hidden="1" x14ac:dyDescent="0.35">
      <c r="B305" s="152" t="e">
        <f>VLOOKUP(C305,#REF!,3,FALSE)</f>
        <v>#REF!</v>
      </c>
      <c r="C305" s="198" t="s">
        <v>346</v>
      </c>
      <c r="D305" s="198" t="s">
        <v>308</v>
      </c>
      <c r="E305" s="198" t="s">
        <v>788</v>
      </c>
      <c r="F305" s="198"/>
      <c r="G305" s="198"/>
      <c r="H305" s="152"/>
      <c r="I305" s="273" t="s">
        <v>91</v>
      </c>
      <c r="J305" s="149">
        <v>2798108823.3600001</v>
      </c>
      <c r="K305" s="198"/>
      <c r="L305" s="198"/>
      <c r="M305" s="198"/>
      <c r="N305" s="198"/>
    </row>
    <row r="306" spans="2:14" hidden="1" x14ac:dyDescent="0.35">
      <c r="B306" s="152" t="e">
        <f>VLOOKUP(C306,#REF!,3,FALSE)</f>
        <v>#REF!</v>
      </c>
      <c r="C306" s="198" t="s">
        <v>346</v>
      </c>
      <c r="D306" s="198" t="s">
        <v>308</v>
      </c>
      <c r="E306" s="198" t="s">
        <v>800</v>
      </c>
      <c r="F306" s="198"/>
      <c r="G306" s="198"/>
      <c r="H306" s="152"/>
      <c r="I306" s="15" t="s">
        <v>91</v>
      </c>
      <c r="J306" s="149">
        <v>3170000000</v>
      </c>
      <c r="K306" s="198"/>
      <c r="L306" s="198"/>
      <c r="M306" s="198"/>
      <c r="N306" s="198"/>
    </row>
    <row r="307" spans="2:14" hidden="1" x14ac:dyDescent="0.35">
      <c r="B307" s="152" t="e">
        <f>VLOOKUP(C307,#REF!,3,FALSE)</f>
        <v>#REF!</v>
      </c>
      <c r="C307" s="198" t="s">
        <v>346</v>
      </c>
      <c r="D307" s="198" t="s">
        <v>313</v>
      </c>
      <c r="E307" s="198" t="s">
        <v>817</v>
      </c>
      <c r="F307" s="198"/>
      <c r="G307" s="198"/>
      <c r="H307" s="152"/>
      <c r="I307" s="273" t="s">
        <v>91</v>
      </c>
      <c r="J307" s="149">
        <v>126286000</v>
      </c>
      <c r="K307" s="198"/>
      <c r="L307" s="198"/>
      <c r="M307" s="198"/>
      <c r="N307" s="198"/>
    </row>
    <row r="308" spans="2:14" hidden="1" x14ac:dyDescent="0.35">
      <c r="B308" s="152" t="e">
        <f>VLOOKUP(C308,#REF!,3,FALSE)</f>
        <v>#REF!</v>
      </c>
      <c r="C308" s="198" t="s">
        <v>346</v>
      </c>
      <c r="D308" s="198" t="s">
        <v>313</v>
      </c>
      <c r="E308" s="198" t="s">
        <v>312</v>
      </c>
      <c r="F308" s="198"/>
      <c r="G308" s="198"/>
      <c r="H308" s="152"/>
      <c r="I308" s="15" t="s">
        <v>91</v>
      </c>
      <c r="J308" s="149">
        <v>34915000</v>
      </c>
      <c r="K308" s="198"/>
      <c r="L308" s="198"/>
      <c r="M308" s="198"/>
      <c r="N308" s="198"/>
    </row>
    <row r="309" spans="2:14" hidden="1" x14ac:dyDescent="0.35">
      <c r="B309" s="152" t="e">
        <f>VLOOKUP(C309,#REF!,3,FALSE)</f>
        <v>#REF!</v>
      </c>
      <c r="C309" s="198" t="s">
        <v>398</v>
      </c>
      <c r="D309" s="198" t="s">
        <v>316</v>
      </c>
      <c r="E309" s="198" t="s">
        <v>782</v>
      </c>
      <c r="F309" s="198"/>
      <c r="G309" s="198"/>
      <c r="H309" s="152"/>
      <c r="I309" s="15" t="s">
        <v>91</v>
      </c>
      <c r="J309" s="149">
        <v>11840000</v>
      </c>
      <c r="K309" s="198"/>
      <c r="L309" s="198"/>
      <c r="M309" s="198"/>
      <c r="N309" s="198"/>
    </row>
    <row r="310" spans="2:14" hidden="1" x14ac:dyDescent="0.35">
      <c r="B310" s="152" t="e">
        <f>VLOOKUP(C310,#REF!,3,FALSE)</f>
        <v>#REF!</v>
      </c>
      <c r="C310" s="198" t="s">
        <v>398</v>
      </c>
      <c r="D310" s="198" t="s">
        <v>316</v>
      </c>
      <c r="E310" s="198" t="s">
        <v>805</v>
      </c>
      <c r="F310" s="198"/>
      <c r="G310" s="198"/>
      <c r="H310" s="152"/>
      <c r="I310" s="273" t="s">
        <v>91</v>
      </c>
      <c r="J310" s="149">
        <v>121221515.42</v>
      </c>
      <c r="K310" s="198"/>
      <c r="L310" s="198"/>
      <c r="M310" s="198"/>
      <c r="N310" s="198"/>
    </row>
    <row r="311" spans="2:14" hidden="1" x14ac:dyDescent="0.35">
      <c r="B311" s="152" t="e">
        <f>VLOOKUP(C311,#REF!,3,FALSE)</f>
        <v>#REF!</v>
      </c>
      <c r="C311" s="198" t="s">
        <v>398</v>
      </c>
      <c r="D311" s="198" t="s">
        <v>316</v>
      </c>
      <c r="E311" s="293" t="s">
        <v>794</v>
      </c>
      <c r="F311" s="198"/>
      <c r="G311" s="198"/>
      <c r="H311" s="152"/>
      <c r="I311" s="15" t="s">
        <v>91</v>
      </c>
      <c r="J311" s="149">
        <v>382899591.18000001</v>
      </c>
      <c r="K311" s="198"/>
      <c r="L311" s="198"/>
      <c r="M311" s="198"/>
      <c r="N311" s="198"/>
    </row>
    <row r="312" spans="2:14" hidden="1" x14ac:dyDescent="0.35">
      <c r="B312" s="152" t="e">
        <f>VLOOKUP(C312,#REF!,3,FALSE)</f>
        <v>#REF!</v>
      </c>
      <c r="C312" s="198" t="s">
        <v>398</v>
      </c>
      <c r="D312" s="198" t="s">
        <v>321</v>
      </c>
      <c r="E312" s="198" t="s">
        <v>814</v>
      </c>
      <c r="F312" s="198"/>
      <c r="G312" s="198"/>
      <c r="H312" s="152"/>
      <c r="I312" s="273" t="s">
        <v>91</v>
      </c>
      <c r="J312" s="149">
        <v>8491273</v>
      </c>
      <c r="K312" s="198"/>
      <c r="L312" s="198"/>
      <c r="M312" s="198"/>
      <c r="N312" s="198"/>
    </row>
    <row r="313" spans="2:14" hidden="1" x14ac:dyDescent="0.35">
      <c r="B313" s="152" t="e">
        <f>VLOOKUP(C313,#REF!,3,FALSE)</f>
        <v>#REF!</v>
      </c>
      <c r="C313" s="198" t="s">
        <v>398</v>
      </c>
      <c r="D313" s="198" t="s">
        <v>308</v>
      </c>
      <c r="E313" s="198" t="s">
        <v>788</v>
      </c>
      <c r="F313" s="198"/>
      <c r="G313" s="198"/>
      <c r="H313" s="152"/>
      <c r="I313" s="15" t="s">
        <v>91</v>
      </c>
      <c r="J313" s="149">
        <v>690590765.54999995</v>
      </c>
      <c r="K313" s="198"/>
      <c r="L313" s="198"/>
      <c r="M313" s="198"/>
      <c r="N313" s="198"/>
    </row>
    <row r="314" spans="2:14" hidden="1" x14ac:dyDescent="0.35">
      <c r="B314" s="152" t="e">
        <f>VLOOKUP(C314,#REF!,3,FALSE)</f>
        <v>#REF!</v>
      </c>
      <c r="C314" s="198" t="s">
        <v>398</v>
      </c>
      <c r="D314" s="198" t="s">
        <v>308</v>
      </c>
      <c r="E314" s="198" t="s">
        <v>800</v>
      </c>
      <c r="F314" s="198"/>
      <c r="G314" s="198"/>
      <c r="H314" s="152"/>
      <c r="I314" s="273" t="s">
        <v>91</v>
      </c>
      <c r="J314" s="149">
        <v>78800</v>
      </c>
      <c r="K314" s="198"/>
      <c r="L314" s="198"/>
      <c r="M314" s="198"/>
      <c r="N314" s="198"/>
    </row>
    <row r="315" spans="2:14" hidden="1" x14ac:dyDescent="0.35">
      <c r="B315" s="152" t="e">
        <f>VLOOKUP(C315,#REF!,3,FALSE)</f>
        <v>#REF!</v>
      </c>
      <c r="C315" s="198" t="s">
        <v>398</v>
      </c>
      <c r="D315" s="198" t="s">
        <v>313</v>
      </c>
      <c r="E315" s="198" t="s">
        <v>817</v>
      </c>
      <c r="F315" s="198"/>
      <c r="G315" s="198"/>
      <c r="H315" s="152"/>
      <c r="I315" s="15" t="s">
        <v>91</v>
      </c>
      <c r="J315" s="149">
        <v>110000</v>
      </c>
      <c r="K315" s="198"/>
      <c r="L315" s="198"/>
      <c r="M315" s="198"/>
      <c r="N315" s="198"/>
    </row>
    <row r="316" spans="2:14" hidden="1" x14ac:dyDescent="0.35">
      <c r="B316" s="152" t="e">
        <f>VLOOKUP(C316,#REF!,3,FALSE)</f>
        <v>#REF!</v>
      </c>
      <c r="C316" s="198" t="s">
        <v>398</v>
      </c>
      <c r="D316" s="198" t="s">
        <v>313</v>
      </c>
      <c r="E316" s="198" t="s">
        <v>312</v>
      </c>
      <c r="F316" s="198"/>
      <c r="G316" s="198"/>
      <c r="H316" s="152"/>
      <c r="I316" s="273" t="s">
        <v>91</v>
      </c>
      <c r="J316" s="149">
        <v>32400</v>
      </c>
      <c r="K316" s="198"/>
      <c r="L316" s="198"/>
      <c r="M316" s="198"/>
      <c r="N316" s="198"/>
    </row>
    <row r="317" spans="2:14" hidden="1" x14ac:dyDescent="0.35">
      <c r="B317" s="152" t="e">
        <f>VLOOKUP(C317,#REF!,3,FALSE)</f>
        <v>#REF!</v>
      </c>
      <c r="C317" s="198" t="s">
        <v>412</v>
      </c>
      <c r="D317" s="198" t="s">
        <v>316</v>
      </c>
      <c r="E317" s="198" t="s">
        <v>782</v>
      </c>
      <c r="F317" s="198"/>
      <c r="G317" s="198"/>
      <c r="H317" s="152"/>
      <c r="I317" s="273" t="s">
        <v>91</v>
      </c>
      <c r="J317" s="149">
        <v>48303033.68</v>
      </c>
      <c r="K317" s="198"/>
      <c r="L317" s="198"/>
      <c r="M317" s="198"/>
      <c r="N317" s="198"/>
    </row>
    <row r="318" spans="2:14" hidden="1" x14ac:dyDescent="0.35">
      <c r="B318" s="152" t="e">
        <f>VLOOKUP(C318,#REF!,3,FALSE)</f>
        <v>#REF!</v>
      </c>
      <c r="C318" s="198" t="s">
        <v>412</v>
      </c>
      <c r="D318" s="198" t="s">
        <v>316</v>
      </c>
      <c r="E318" s="293" t="s">
        <v>794</v>
      </c>
      <c r="F318" s="198"/>
      <c r="G318" s="198"/>
      <c r="H318" s="152"/>
      <c r="I318" s="15" t="s">
        <v>91</v>
      </c>
      <c r="J318" s="149">
        <v>242725551.18000001</v>
      </c>
      <c r="K318" s="198"/>
      <c r="L318" s="198"/>
      <c r="M318" s="198"/>
      <c r="N318" s="198"/>
    </row>
    <row r="319" spans="2:14" hidden="1" x14ac:dyDescent="0.35">
      <c r="B319" s="152" t="e">
        <f>VLOOKUP(C319,#REF!,3,FALSE)</f>
        <v>#REF!</v>
      </c>
      <c r="C319" s="198" t="s">
        <v>412</v>
      </c>
      <c r="D319" s="198" t="s">
        <v>311</v>
      </c>
      <c r="E319" s="152" t="s">
        <v>778</v>
      </c>
      <c r="F319" s="198"/>
      <c r="G319" s="198"/>
      <c r="H319" s="152"/>
      <c r="I319" s="273" t="s">
        <v>91</v>
      </c>
      <c r="J319" s="149">
        <v>118271676</v>
      </c>
      <c r="K319" s="198"/>
      <c r="L319" s="198"/>
      <c r="M319" s="198"/>
      <c r="N319" s="198"/>
    </row>
    <row r="320" spans="2:14" hidden="1" x14ac:dyDescent="0.35">
      <c r="B320" s="152" t="e">
        <f>VLOOKUP(C320,#REF!,3,FALSE)</f>
        <v>#REF!</v>
      </c>
      <c r="C320" s="198" t="s">
        <v>412</v>
      </c>
      <c r="D320" s="198" t="s">
        <v>321</v>
      </c>
      <c r="E320" s="198" t="s">
        <v>814</v>
      </c>
      <c r="F320" s="198"/>
      <c r="G320" s="198"/>
      <c r="H320" s="152"/>
      <c r="I320" s="15" t="s">
        <v>91</v>
      </c>
      <c r="J320" s="149">
        <v>537100</v>
      </c>
      <c r="K320" s="198"/>
      <c r="L320" s="198"/>
      <c r="M320" s="198"/>
      <c r="N320" s="198"/>
    </row>
    <row r="321" spans="2:14" hidden="1" x14ac:dyDescent="0.35">
      <c r="B321" s="152" t="e">
        <f>VLOOKUP(C321,#REF!,3,FALSE)</f>
        <v>#REF!</v>
      </c>
      <c r="C321" s="198" t="s">
        <v>412</v>
      </c>
      <c r="D321" s="198" t="s">
        <v>311</v>
      </c>
      <c r="E321" s="198" t="s">
        <v>831</v>
      </c>
      <c r="F321" s="198"/>
      <c r="G321" s="198"/>
      <c r="H321" s="152"/>
      <c r="I321" s="273" t="s">
        <v>91</v>
      </c>
      <c r="J321" s="149">
        <v>75500000</v>
      </c>
      <c r="K321" s="198"/>
      <c r="L321" s="198"/>
      <c r="M321" s="198"/>
      <c r="N321" s="198"/>
    </row>
    <row r="322" spans="2:14" hidden="1" x14ac:dyDescent="0.35">
      <c r="B322" s="152" t="e">
        <f>VLOOKUP(C322,#REF!,3,FALSE)</f>
        <v>#REF!</v>
      </c>
      <c r="C322" s="198" t="s">
        <v>412</v>
      </c>
      <c r="D322" s="198" t="s">
        <v>311</v>
      </c>
      <c r="E322" s="198" t="s">
        <v>809</v>
      </c>
      <c r="F322" s="198"/>
      <c r="G322" s="198"/>
      <c r="H322" s="152"/>
      <c r="I322" s="15" t="s">
        <v>91</v>
      </c>
      <c r="J322" s="149">
        <v>75400</v>
      </c>
      <c r="K322" s="198"/>
      <c r="L322" s="198"/>
      <c r="M322" s="198"/>
      <c r="N322" s="198"/>
    </row>
    <row r="323" spans="2:14" hidden="1" x14ac:dyDescent="0.35">
      <c r="B323" s="152" t="e">
        <f>VLOOKUP(C323,#REF!,3,FALSE)</f>
        <v>#REF!</v>
      </c>
      <c r="C323" s="198" t="s">
        <v>412</v>
      </c>
      <c r="D323" s="198" t="s">
        <v>308</v>
      </c>
      <c r="E323" s="198" t="s">
        <v>788</v>
      </c>
      <c r="F323" s="198"/>
      <c r="G323" s="198"/>
      <c r="H323" s="152"/>
      <c r="I323" s="273" t="s">
        <v>91</v>
      </c>
      <c r="J323" s="149">
        <v>279521785.5</v>
      </c>
      <c r="K323" s="198"/>
      <c r="L323" s="198"/>
      <c r="M323" s="198"/>
      <c r="N323" s="198"/>
    </row>
    <row r="324" spans="2:14" hidden="1" x14ac:dyDescent="0.35">
      <c r="B324" s="152" t="e">
        <f>VLOOKUP(C324,#REF!,3,FALSE)</f>
        <v>#REF!</v>
      </c>
      <c r="C324" s="198" t="s">
        <v>341</v>
      </c>
      <c r="D324" s="198" t="s">
        <v>316</v>
      </c>
      <c r="E324" s="198" t="s">
        <v>782</v>
      </c>
      <c r="F324" s="198"/>
      <c r="G324" s="198"/>
      <c r="H324" s="152"/>
      <c r="I324" s="273" t="s">
        <v>91</v>
      </c>
      <c r="J324" s="149">
        <v>23250073101</v>
      </c>
      <c r="K324" s="198"/>
      <c r="L324" s="198"/>
      <c r="M324" s="198"/>
      <c r="N324" s="198"/>
    </row>
    <row r="325" spans="2:14" hidden="1" x14ac:dyDescent="0.35">
      <c r="B325" s="152" t="e">
        <f>VLOOKUP(C325,#REF!,3,FALSE)</f>
        <v>#REF!</v>
      </c>
      <c r="C325" s="198" t="s">
        <v>341</v>
      </c>
      <c r="D325" s="198" t="s">
        <v>316</v>
      </c>
      <c r="E325" s="198" t="s">
        <v>805</v>
      </c>
      <c r="F325" s="198"/>
      <c r="G325" s="198"/>
      <c r="H325" s="152"/>
      <c r="I325" s="15" t="s">
        <v>91</v>
      </c>
      <c r="J325" s="149">
        <v>11979278874.85</v>
      </c>
      <c r="K325" s="198"/>
      <c r="L325" s="198"/>
      <c r="M325" s="198"/>
      <c r="N325" s="198"/>
    </row>
    <row r="326" spans="2:14" hidden="1" x14ac:dyDescent="0.35">
      <c r="B326" s="152" t="e">
        <f>VLOOKUP(C326,#REF!,3,FALSE)</f>
        <v>#REF!</v>
      </c>
      <c r="C326" s="198" t="s">
        <v>341</v>
      </c>
      <c r="D326" s="198" t="s">
        <v>316</v>
      </c>
      <c r="E326" s="293" t="s">
        <v>794</v>
      </c>
      <c r="F326" s="198"/>
      <c r="G326" s="198"/>
      <c r="H326" s="152"/>
      <c r="I326" s="273" t="s">
        <v>91</v>
      </c>
      <c r="J326" s="149">
        <v>79006431089.889999</v>
      </c>
      <c r="K326" s="198"/>
      <c r="L326" s="198"/>
      <c r="M326" s="198"/>
      <c r="N326" s="198"/>
    </row>
    <row r="327" spans="2:14" hidden="1" x14ac:dyDescent="0.35">
      <c r="B327" s="152" t="e">
        <f>VLOOKUP(C327,#REF!,3,FALSE)</f>
        <v>#REF!</v>
      </c>
      <c r="C327" s="198" t="s">
        <v>341</v>
      </c>
      <c r="D327" s="198" t="s">
        <v>311</v>
      </c>
      <c r="E327" s="152" t="s">
        <v>778</v>
      </c>
      <c r="F327" s="198"/>
      <c r="G327" s="198"/>
      <c r="H327" s="152"/>
      <c r="I327" s="15" t="s">
        <v>91</v>
      </c>
      <c r="J327" s="149">
        <v>250626310144</v>
      </c>
      <c r="K327" s="198"/>
      <c r="L327" s="198"/>
      <c r="M327" s="198"/>
      <c r="N327" s="198"/>
    </row>
    <row r="328" spans="2:14" hidden="1" x14ac:dyDescent="0.35">
      <c r="B328" s="152" t="e">
        <f>VLOOKUP(C328,#REF!,3,FALSE)</f>
        <v>#REF!</v>
      </c>
      <c r="C328" s="198" t="s">
        <v>341</v>
      </c>
      <c r="D328" s="198" t="s">
        <v>321</v>
      </c>
      <c r="E328" s="198" t="s">
        <v>814</v>
      </c>
      <c r="F328" s="198"/>
      <c r="G328" s="198"/>
      <c r="H328" s="152"/>
      <c r="I328" s="273" t="s">
        <v>91</v>
      </c>
      <c r="J328" s="149">
        <v>739873696</v>
      </c>
      <c r="K328" s="198"/>
      <c r="L328" s="198"/>
      <c r="M328" s="198"/>
      <c r="N328" s="198"/>
    </row>
    <row r="329" spans="2:14" hidden="1" x14ac:dyDescent="0.35">
      <c r="B329" s="152" t="e">
        <f>VLOOKUP(C329,#REF!,3,FALSE)</f>
        <v>#REF!</v>
      </c>
      <c r="C329" s="198" t="s">
        <v>341</v>
      </c>
      <c r="D329" s="198" t="s">
        <v>308</v>
      </c>
      <c r="E329" s="198" t="s">
        <v>788</v>
      </c>
      <c r="F329" s="198"/>
      <c r="G329" s="198"/>
      <c r="H329" s="152"/>
      <c r="I329" s="15" t="s">
        <v>91</v>
      </c>
      <c r="J329" s="149">
        <v>110099999999.87</v>
      </c>
      <c r="K329" s="198"/>
      <c r="L329" s="198"/>
      <c r="M329" s="198"/>
      <c r="N329" s="198"/>
    </row>
    <row r="330" spans="2:14" hidden="1" x14ac:dyDescent="0.35">
      <c r="B330" s="152" t="e">
        <f>VLOOKUP(C330,#REF!,3,FALSE)</f>
        <v>#REF!</v>
      </c>
      <c r="C330" s="198" t="s">
        <v>341</v>
      </c>
      <c r="D330" s="198" t="s">
        <v>308</v>
      </c>
      <c r="E330" s="198" t="s">
        <v>800</v>
      </c>
      <c r="F330" s="198"/>
      <c r="G330" s="198"/>
      <c r="H330" s="152"/>
      <c r="I330" s="273" t="s">
        <v>91</v>
      </c>
      <c r="J330" s="149">
        <v>1164486491</v>
      </c>
      <c r="K330" s="198"/>
      <c r="L330" s="198"/>
      <c r="M330" s="198"/>
      <c r="N330" s="198"/>
    </row>
    <row r="331" spans="2:14" hidden="1" x14ac:dyDescent="0.35">
      <c r="B331" s="152" t="e">
        <f>VLOOKUP(C331,#REF!,3,FALSE)</f>
        <v>#REF!</v>
      </c>
      <c r="C331" s="198" t="s">
        <v>341</v>
      </c>
      <c r="D331" s="198" t="s">
        <v>313</v>
      </c>
      <c r="E331" s="198" t="s">
        <v>817</v>
      </c>
      <c r="F331" s="198"/>
      <c r="G331" s="198"/>
      <c r="H331" s="152"/>
      <c r="I331" s="15" t="s">
        <v>91</v>
      </c>
      <c r="J331" s="149">
        <v>21297400</v>
      </c>
      <c r="K331" s="198"/>
      <c r="L331" s="198"/>
      <c r="M331" s="198"/>
      <c r="N331" s="198"/>
    </row>
    <row r="332" spans="2:14" hidden="1" x14ac:dyDescent="0.35">
      <c r="B332" s="152" t="e">
        <f>VLOOKUP(C332,#REF!,3,FALSE)</f>
        <v>#REF!</v>
      </c>
      <c r="C332" s="198" t="s">
        <v>341</v>
      </c>
      <c r="D332" s="198" t="s">
        <v>313</v>
      </c>
      <c r="E332" s="198" t="s">
        <v>312</v>
      </c>
      <c r="F332" s="198"/>
      <c r="G332" s="198"/>
      <c r="H332" s="152"/>
      <c r="I332" s="273" t="s">
        <v>91</v>
      </c>
      <c r="J332" s="149">
        <v>23039800</v>
      </c>
      <c r="K332" s="198"/>
      <c r="L332" s="198"/>
      <c r="M332" s="198"/>
      <c r="N332" s="198"/>
    </row>
    <row r="333" spans="2:14" hidden="1" x14ac:dyDescent="0.35">
      <c r="B333" s="152" t="e">
        <f>VLOOKUP(C333,#REF!,3,FALSE)</f>
        <v>#REF!</v>
      </c>
      <c r="C333" s="198" t="s">
        <v>341</v>
      </c>
      <c r="D333" s="198" t="s">
        <v>308</v>
      </c>
      <c r="E333" s="198" t="s">
        <v>829</v>
      </c>
      <c r="F333" s="198"/>
      <c r="G333" s="198"/>
      <c r="H333" s="152"/>
      <c r="I333" s="273" t="s">
        <v>91</v>
      </c>
      <c r="J333" s="149">
        <v>23798699409</v>
      </c>
      <c r="K333" s="198"/>
      <c r="L333" s="198"/>
      <c r="M333" s="198"/>
      <c r="N333" s="198"/>
    </row>
    <row r="334" spans="2:14" hidden="1" x14ac:dyDescent="0.35">
      <c r="B334" s="152" t="e">
        <f>VLOOKUP(C334,#REF!,3,FALSE)</f>
        <v>#REF!</v>
      </c>
      <c r="C334" s="198" t="s">
        <v>341</v>
      </c>
      <c r="D334" s="198" t="s">
        <v>321</v>
      </c>
      <c r="E334" s="198" t="s">
        <v>791</v>
      </c>
      <c r="F334" s="198"/>
      <c r="G334" s="198"/>
      <c r="H334" s="152"/>
      <c r="I334" s="15" t="s">
        <v>91</v>
      </c>
      <c r="J334" s="149">
        <v>2321155473.5</v>
      </c>
      <c r="K334" s="198"/>
      <c r="L334" s="198"/>
      <c r="M334" s="198"/>
      <c r="N334" s="198"/>
    </row>
    <row r="335" spans="2:14" hidden="1" x14ac:dyDescent="0.35">
      <c r="B335" s="152" t="e">
        <f>VLOOKUP(C335,#REF!,3,FALSE)</f>
        <v>#REF!</v>
      </c>
      <c r="C335" s="198" t="s">
        <v>341</v>
      </c>
      <c r="D335" s="198" t="s">
        <v>318</v>
      </c>
      <c r="E335" s="198" t="s">
        <v>803</v>
      </c>
      <c r="F335" s="198"/>
      <c r="G335" s="198"/>
      <c r="H335" s="152"/>
      <c r="I335" s="273" t="s">
        <v>91</v>
      </c>
      <c r="J335" s="149">
        <v>2787413081</v>
      </c>
      <c r="K335" s="198"/>
      <c r="L335" s="198"/>
      <c r="M335" s="198"/>
      <c r="N335" s="198"/>
    </row>
    <row r="336" spans="2:14" hidden="1" x14ac:dyDescent="0.35">
      <c r="B336" s="152" t="e">
        <f>VLOOKUP(C336,#REF!,3,FALSE)</f>
        <v>#REF!</v>
      </c>
      <c r="C336" s="198" t="s">
        <v>341</v>
      </c>
      <c r="D336" s="198" t="s">
        <v>320</v>
      </c>
      <c r="E336" s="198" t="s">
        <v>811</v>
      </c>
      <c r="F336" s="198"/>
      <c r="G336" s="198"/>
      <c r="H336" s="152"/>
      <c r="I336" s="15" t="s">
        <v>91</v>
      </c>
      <c r="J336" s="149">
        <v>940448905</v>
      </c>
      <c r="K336" s="198"/>
      <c r="L336" s="198"/>
      <c r="M336" s="198"/>
      <c r="N336" s="198"/>
    </row>
    <row r="337" spans="2:14" hidden="1" x14ac:dyDescent="0.35">
      <c r="B337" s="152" t="e">
        <f>VLOOKUP(C337,#REF!,3,FALSE)</f>
        <v>#REF!</v>
      </c>
      <c r="C337" s="198" t="s">
        <v>341</v>
      </c>
      <c r="D337" s="198" t="s">
        <v>315</v>
      </c>
      <c r="E337" s="198" t="s">
        <v>830</v>
      </c>
      <c r="F337" s="198"/>
      <c r="G337" s="198"/>
      <c r="H337" s="152"/>
      <c r="I337" s="273" t="s">
        <v>91</v>
      </c>
      <c r="J337" s="149">
        <v>81318683</v>
      </c>
      <c r="K337" s="198"/>
      <c r="L337" s="198"/>
      <c r="M337" s="198"/>
      <c r="N337" s="198"/>
    </row>
    <row r="338" spans="2:14" hidden="1" x14ac:dyDescent="0.35">
      <c r="B338" s="152" t="e">
        <f>VLOOKUP(C338,#REF!,3,FALSE)</f>
        <v>#REF!</v>
      </c>
      <c r="C338" s="198" t="s">
        <v>341</v>
      </c>
      <c r="D338" s="198" t="s">
        <v>312</v>
      </c>
      <c r="E338" s="198" t="s">
        <v>823</v>
      </c>
      <c r="F338" s="198"/>
      <c r="G338" s="198"/>
      <c r="H338" s="152"/>
      <c r="I338" s="15" t="s">
        <v>91</v>
      </c>
      <c r="J338" s="149">
        <v>529633900.00000006</v>
      </c>
      <c r="K338" s="198"/>
      <c r="L338" s="198"/>
      <c r="M338" s="198"/>
      <c r="N338" s="198"/>
    </row>
    <row r="339" spans="2:14" hidden="1" x14ac:dyDescent="0.35">
      <c r="B339" s="152" t="e">
        <f>VLOOKUP(C339,#REF!,3,FALSE)</f>
        <v>#REF!</v>
      </c>
      <c r="C339" s="198" t="s">
        <v>341</v>
      </c>
      <c r="D339" s="198" t="s">
        <v>313</v>
      </c>
      <c r="E339" s="198" t="s">
        <v>785</v>
      </c>
      <c r="F339" s="198"/>
      <c r="G339" s="198"/>
      <c r="H339" s="152"/>
      <c r="I339" s="273" t="s">
        <v>91</v>
      </c>
      <c r="J339" s="149">
        <v>46389334</v>
      </c>
      <c r="K339" s="198"/>
      <c r="L339" s="198"/>
      <c r="M339" s="198"/>
      <c r="N339" s="198"/>
    </row>
    <row r="340" spans="2:14" hidden="1" x14ac:dyDescent="0.35">
      <c r="B340" s="152" t="e">
        <f>VLOOKUP(C340,#REF!,3,FALSE)</f>
        <v>#REF!</v>
      </c>
      <c r="C340" s="198" t="s">
        <v>341</v>
      </c>
      <c r="D340" s="198" t="s">
        <v>313</v>
      </c>
      <c r="E340" s="198" t="s">
        <v>817</v>
      </c>
      <c r="F340" s="198"/>
      <c r="G340" s="198"/>
      <c r="H340" s="152"/>
      <c r="I340" s="15" t="s">
        <v>91</v>
      </c>
      <c r="J340" s="149">
        <v>1860152404</v>
      </c>
      <c r="K340" s="198"/>
      <c r="L340" s="198"/>
      <c r="M340" s="198"/>
      <c r="N340" s="198"/>
    </row>
    <row r="341" spans="2:14" hidden="1" x14ac:dyDescent="0.35">
      <c r="B341" s="152" t="e">
        <f>VLOOKUP(C341,#REF!,3,FALSE)</f>
        <v>#REF!</v>
      </c>
      <c r="C341" s="198" t="s">
        <v>341</v>
      </c>
      <c r="D341" s="198" t="s">
        <v>308</v>
      </c>
      <c r="E341" s="198" t="s">
        <v>807</v>
      </c>
      <c r="F341" s="198"/>
      <c r="G341" s="198"/>
      <c r="H341" s="152"/>
      <c r="I341" s="273" t="s">
        <v>91</v>
      </c>
      <c r="J341" s="149">
        <v>71995928</v>
      </c>
      <c r="K341" s="198"/>
      <c r="L341" s="198"/>
      <c r="M341" s="198"/>
      <c r="N341" s="198"/>
    </row>
    <row r="342" spans="2:14" hidden="1" x14ac:dyDescent="0.35">
      <c r="B342" s="152" t="e">
        <f>VLOOKUP(C342,#REF!,3,FALSE)</f>
        <v>#REF!</v>
      </c>
      <c r="C342" s="198" t="s">
        <v>341</v>
      </c>
      <c r="D342" s="198" t="s">
        <v>313</v>
      </c>
      <c r="E342" s="198" t="s">
        <v>312</v>
      </c>
      <c r="F342" s="198"/>
      <c r="G342" s="198"/>
      <c r="H342" s="152"/>
      <c r="I342" s="15" t="s">
        <v>91</v>
      </c>
      <c r="J342" s="149">
        <v>200481832</v>
      </c>
      <c r="K342" s="198"/>
      <c r="L342" s="198"/>
      <c r="M342" s="198"/>
      <c r="N342" s="198"/>
    </row>
    <row r="343" spans="2:14" hidden="1" x14ac:dyDescent="0.35">
      <c r="B343" s="152" t="e">
        <f>VLOOKUP(C343,#REF!,3,FALSE)</f>
        <v>#REF!</v>
      </c>
      <c r="C343" s="198" t="s">
        <v>341</v>
      </c>
      <c r="D343" s="198" t="s">
        <v>313</v>
      </c>
      <c r="E343" s="198" t="s">
        <v>820</v>
      </c>
      <c r="F343" s="198"/>
      <c r="G343" s="198"/>
      <c r="H343" s="152"/>
      <c r="I343" s="273" t="s">
        <v>91</v>
      </c>
      <c r="J343" s="149">
        <v>518400</v>
      </c>
      <c r="K343" s="198"/>
      <c r="L343" s="198"/>
      <c r="M343" s="198"/>
      <c r="N343" s="198"/>
    </row>
    <row r="344" spans="2:14" hidden="1" x14ac:dyDescent="0.35">
      <c r="B344" s="152" t="e">
        <f>VLOOKUP(C344,#REF!,3,FALSE)</f>
        <v>#REF!</v>
      </c>
      <c r="C344" s="198" t="s">
        <v>341</v>
      </c>
      <c r="D344" s="198" t="s">
        <v>312</v>
      </c>
      <c r="E344" s="198" t="s">
        <v>832</v>
      </c>
      <c r="F344" s="198"/>
      <c r="G344" s="198"/>
      <c r="H344" s="152"/>
      <c r="I344" s="15" t="s">
        <v>91</v>
      </c>
      <c r="J344" s="149">
        <v>584040082</v>
      </c>
      <c r="K344" s="198"/>
      <c r="L344" s="198"/>
      <c r="M344" s="198"/>
      <c r="N344" s="198"/>
    </row>
    <row r="345" spans="2:14" hidden="1" x14ac:dyDescent="0.35">
      <c r="B345" s="152" t="e">
        <f>VLOOKUP(C345,#REF!,3,FALSE)</f>
        <v>#REF!</v>
      </c>
      <c r="C345" s="198" t="s">
        <v>341</v>
      </c>
      <c r="D345" s="198" t="s">
        <v>312</v>
      </c>
      <c r="E345" s="198" t="s">
        <v>833</v>
      </c>
      <c r="F345" s="198"/>
      <c r="G345" s="198"/>
      <c r="H345" s="152"/>
      <c r="I345" s="273" t="s">
        <v>91</v>
      </c>
      <c r="J345" s="149">
        <v>124349262</v>
      </c>
      <c r="K345" s="198"/>
      <c r="L345" s="198"/>
      <c r="M345" s="198"/>
      <c r="N345" s="198"/>
    </row>
    <row r="346" spans="2:14" hidden="1" x14ac:dyDescent="0.35">
      <c r="B346" s="152" t="e">
        <f>VLOOKUP(C346,#REF!,3,FALSE)</f>
        <v>#REF!</v>
      </c>
      <c r="C346" s="198" t="s">
        <v>341</v>
      </c>
      <c r="D346" s="198" t="s">
        <v>312</v>
      </c>
      <c r="E346" s="198" t="s">
        <v>834</v>
      </c>
      <c r="F346" s="198"/>
      <c r="G346" s="198"/>
      <c r="H346" s="152"/>
      <c r="I346" s="15" t="s">
        <v>91</v>
      </c>
      <c r="J346" s="149">
        <v>71868440</v>
      </c>
      <c r="K346" s="198"/>
      <c r="L346" s="198"/>
      <c r="M346" s="198"/>
      <c r="N346" s="198"/>
    </row>
    <row r="347" spans="2:14" hidden="1" x14ac:dyDescent="0.35">
      <c r="B347" s="152" t="e">
        <f>VLOOKUP(C347,#REF!,3,FALSE)</f>
        <v>#REF!</v>
      </c>
      <c r="C347" s="198" t="s">
        <v>341</v>
      </c>
      <c r="D347" s="198" t="s">
        <v>313</v>
      </c>
      <c r="E347" s="198" t="s">
        <v>828</v>
      </c>
      <c r="F347" s="198"/>
      <c r="G347" s="198"/>
      <c r="H347" s="152"/>
      <c r="I347" s="273" t="s">
        <v>91</v>
      </c>
      <c r="J347" s="149">
        <v>297000661</v>
      </c>
      <c r="K347" s="198"/>
      <c r="L347" s="198"/>
      <c r="M347" s="198"/>
      <c r="N347" s="198"/>
    </row>
    <row r="348" spans="2:14" hidden="1" x14ac:dyDescent="0.35">
      <c r="B348" s="152" t="e">
        <f>VLOOKUP(C348,#REF!,3,FALSE)</f>
        <v>#REF!</v>
      </c>
      <c r="C348" s="198" t="s">
        <v>355</v>
      </c>
      <c r="D348" s="198" t="s">
        <v>311</v>
      </c>
      <c r="E348" s="152" t="s">
        <v>778</v>
      </c>
      <c r="F348" s="198"/>
      <c r="G348" s="198"/>
      <c r="H348" s="152"/>
      <c r="I348" s="15" t="s">
        <v>91</v>
      </c>
      <c r="J348" s="149">
        <v>26034965988.029999</v>
      </c>
      <c r="K348" s="198"/>
      <c r="L348" s="198"/>
      <c r="M348" s="198"/>
      <c r="N348" s="198"/>
    </row>
    <row r="349" spans="2:14" hidden="1" x14ac:dyDescent="0.35">
      <c r="B349" s="152" t="e">
        <f>VLOOKUP(C349,#REF!,3,FALSE)</f>
        <v>#REF!</v>
      </c>
      <c r="C349" s="198" t="s">
        <v>355</v>
      </c>
      <c r="D349" s="198" t="s">
        <v>321</v>
      </c>
      <c r="E349" s="198" t="s">
        <v>814</v>
      </c>
      <c r="F349" s="198"/>
      <c r="G349" s="198"/>
      <c r="H349" s="152"/>
      <c r="I349" s="273" t="s">
        <v>91</v>
      </c>
      <c r="J349" s="149">
        <v>2538450</v>
      </c>
      <c r="K349" s="198"/>
      <c r="L349" s="198"/>
      <c r="M349" s="198"/>
      <c r="N349" s="198"/>
    </row>
    <row r="350" spans="2:14" hidden="1" x14ac:dyDescent="0.35">
      <c r="B350" s="152" t="e">
        <f>VLOOKUP(C350,#REF!,3,FALSE)</f>
        <v>#REF!</v>
      </c>
      <c r="C350" s="198" t="s">
        <v>355</v>
      </c>
      <c r="D350" s="198" t="s">
        <v>311</v>
      </c>
      <c r="E350" s="198" t="s">
        <v>809</v>
      </c>
      <c r="F350" s="198"/>
      <c r="G350" s="198"/>
      <c r="H350" s="152"/>
      <c r="I350" s="15" t="s">
        <v>91</v>
      </c>
      <c r="J350" s="149">
        <v>1353206000</v>
      </c>
      <c r="K350" s="198"/>
      <c r="L350" s="198"/>
      <c r="M350" s="198"/>
      <c r="N350" s="198"/>
    </row>
    <row r="351" spans="2:14" hidden="1" x14ac:dyDescent="0.35">
      <c r="B351" s="152" t="e">
        <f>VLOOKUP(C351,#REF!,3,FALSE)</f>
        <v>#REF!</v>
      </c>
      <c r="C351" s="198" t="s">
        <v>355</v>
      </c>
      <c r="D351" s="198" t="s">
        <v>308</v>
      </c>
      <c r="E351" s="198" t="s">
        <v>788</v>
      </c>
      <c r="F351" s="198"/>
      <c r="G351" s="198"/>
      <c r="H351" s="152"/>
      <c r="I351" s="273" t="s">
        <v>91</v>
      </c>
      <c r="J351" s="149">
        <v>377407241.06999999</v>
      </c>
      <c r="K351" s="198"/>
      <c r="L351" s="198"/>
      <c r="M351" s="198"/>
      <c r="N351" s="198"/>
    </row>
    <row r="352" spans="2:14" hidden="1" x14ac:dyDescent="0.35">
      <c r="B352" s="152" t="e">
        <f>VLOOKUP(C352,#REF!,3,FALSE)</f>
        <v>#REF!</v>
      </c>
      <c r="C352" s="198" t="s">
        <v>355</v>
      </c>
      <c r="D352" s="198" t="s">
        <v>308</v>
      </c>
      <c r="E352" s="198" t="s">
        <v>829</v>
      </c>
      <c r="F352" s="198"/>
      <c r="G352" s="198"/>
      <c r="H352" s="152"/>
      <c r="I352" s="273" t="s">
        <v>91</v>
      </c>
      <c r="J352" s="149">
        <v>2800000000</v>
      </c>
      <c r="K352" s="198"/>
      <c r="L352" s="198"/>
      <c r="M352" s="198"/>
      <c r="N352" s="198"/>
    </row>
    <row r="353" spans="2:14" hidden="1" x14ac:dyDescent="0.35">
      <c r="B353" s="152" t="e">
        <f>VLOOKUP(C353,#REF!,3,FALSE)</f>
        <v>#REF!</v>
      </c>
      <c r="C353" s="198" t="s">
        <v>355</v>
      </c>
      <c r="D353" s="198" t="s">
        <v>321</v>
      </c>
      <c r="E353" s="198" t="s">
        <v>791</v>
      </c>
      <c r="F353" s="198"/>
      <c r="G353" s="198"/>
      <c r="H353" s="152"/>
      <c r="I353" s="15" t="s">
        <v>91</v>
      </c>
      <c r="J353" s="149">
        <v>5000000000</v>
      </c>
      <c r="K353" s="198"/>
      <c r="L353" s="198"/>
      <c r="M353" s="198"/>
      <c r="N353" s="198"/>
    </row>
    <row r="354" spans="2:14" hidden="1" x14ac:dyDescent="0.35">
      <c r="B354" s="152" t="e">
        <f>VLOOKUP(C354,#REF!,3,FALSE)</f>
        <v>#REF!</v>
      </c>
      <c r="C354" s="198" t="s">
        <v>355</v>
      </c>
      <c r="D354" s="198" t="s">
        <v>312</v>
      </c>
      <c r="E354" s="198" t="s">
        <v>825</v>
      </c>
      <c r="F354" s="198"/>
      <c r="G354" s="198"/>
      <c r="H354" s="152"/>
      <c r="I354" s="273" t="s">
        <v>91</v>
      </c>
      <c r="J354" s="149">
        <v>3732477000</v>
      </c>
      <c r="K354" s="198"/>
      <c r="L354" s="198"/>
      <c r="M354" s="198"/>
      <c r="N354" s="198"/>
    </row>
    <row r="355" spans="2:14" hidden="1" x14ac:dyDescent="0.35">
      <c r="B355" s="152" t="e">
        <f>VLOOKUP(C355,#REF!,3,FALSE)</f>
        <v>#REF!</v>
      </c>
      <c r="C355" s="198" t="s">
        <v>355</v>
      </c>
      <c r="D355" s="198" t="s">
        <v>312</v>
      </c>
      <c r="E355" s="198" t="s">
        <v>823</v>
      </c>
      <c r="F355" s="198"/>
      <c r="G355" s="198"/>
      <c r="H355" s="152"/>
      <c r="I355" s="15" t="s">
        <v>91</v>
      </c>
      <c r="J355" s="149">
        <v>6281491091.3199997</v>
      </c>
      <c r="K355" s="198"/>
      <c r="L355" s="198"/>
      <c r="M355" s="198"/>
      <c r="N355" s="198"/>
    </row>
    <row r="356" spans="2:14" hidden="1" x14ac:dyDescent="0.35">
      <c r="B356" s="152" t="e">
        <f>VLOOKUP(C356,#REF!,3,FALSE)</f>
        <v>#REF!</v>
      </c>
      <c r="C356" s="198" t="s">
        <v>355</v>
      </c>
      <c r="D356" s="198" t="s">
        <v>313</v>
      </c>
      <c r="E356" s="198" t="s">
        <v>817</v>
      </c>
      <c r="F356" s="198"/>
      <c r="G356" s="198"/>
      <c r="H356" s="152"/>
      <c r="I356" s="273" t="s">
        <v>91</v>
      </c>
      <c r="J356" s="149">
        <v>38000000</v>
      </c>
      <c r="K356" s="198"/>
      <c r="L356" s="198"/>
      <c r="M356" s="198"/>
      <c r="N356" s="198"/>
    </row>
    <row r="357" spans="2:14" hidden="1" x14ac:dyDescent="0.35">
      <c r="B357" s="152" t="e">
        <f>VLOOKUP(C357,#REF!,3,FALSE)</f>
        <v>#REF!</v>
      </c>
      <c r="C357" s="198" t="s">
        <v>355</v>
      </c>
      <c r="D357" s="198" t="s">
        <v>308</v>
      </c>
      <c r="E357" s="198" t="s">
        <v>807</v>
      </c>
      <c r="F357" s="198"/>
      <c r="G357" s="198"/>
      <c r="H357" s="152"/>
      <c r="I357" s="15" t="s">
        <v>91</v>
      </c>
      <c r="J357" s="149">
        <v>1500000000</v>
      </c>
      <c r="K357" s="198"/>
      <c r="L357" s="198"/>
      <c r="M357" s="198"/>
      <c r="N357" s="198"/>
    </row>
    <row r="358" spans="2:14" hidden="1" x14ac:dyDescent="0.35">
      <c r="B358" s="152" t="e">
        <f>VLOOKUP(C358,#REF!,3,FALSE)</f>
        <v>#REF!</v>
      </c>
      <c r="C358" s="198" t="s">
        <v>355</v>
      </c>
      <c r="D358" s="198" t="s">
        <v>313</v>
      </c>
      <c r="E358" s="198" t="s">
        <v>312</v>
      </c>
      <c r="F358" s="198"/>
      <c r="G358" s="198"/>
      <c r="H358" s="152"/>
      <c r="I358" s="273" t="s">
        <v>91</v>
      </c>
      <c r="J358" s="149">
        <v>1530000000</v>
      </c>
      <c r="K358" s="198"/>
      <c r="L358" s="198"/>
      <c r="M358" s="198"/>
      <c r="N358" s="198"/>
    </row>
    <row r="359" spans="2:14" hidden="1" x14ac:dyDescent="0.35">
      <c r="B359" s="152" t="e">
        <f>VLOOKUP(C359,#REF!,3,FALSE)</f>
        <v>#REF!</v>
      </c>
      <c r="C359" s="198" t="s">
        <v>355</v>
      </c>
      <c r="D359" s="198" t="s">
        <v>312</v>
      </c>
      <c r="E359" s="198" t="s">
        <v>833</v>
      </c>
      <c r="F359" s="198"/>
      <c r="G359" s="198"/>
      <c r="H359" s="152"/>
      <c r="I359" s="15" t="s">
        <v>91</v>
      </c>
      <c r="J359" s="149">
        <v>42550000</v>
      </c>
      <c r="K359" s="198"/>
      <c r="L359" s="198"/>
      <c r="M359" s="198"/>
      <c r="N359" s="198"/>
    </row>
    <row r="360" spans="2:14" hidden="1" x14ac:dyDescent="0.35">
      <c r="B360" s="152" t="e">
        <f>VLOOKUP(C360,#REF!,3,FALSE)</f>
        <v>#REF!</v>
      </c>
      <c r="C360" s="198" t="s">
        <v>428</v>
      </c>
      <c r="D360" s="198" t="s">
        <v>316</v>
      </c>
      <c r="E360" s="198" t="s">
        <v>782</v>
      </c>
      <c r="F360" s="198"/>
      <c r="G360" s="198"/>
      <c r="H360" s="152"/>
      <c r="I360" s="273" t="s">
        <v>91</v>
      </c>
      <c r="J360" s="149">
        <v>26653425.350000001</v>
      </c>
      <c r="K360" s="198"/>
      <c r="L360" s="198"/>
      <c r="M360" s="198"/>
      <c r="N360" s="198"/>
    </row>
    <row r="361" spans="2:14" hidden="1" x14ac:dyDescent="0.35">
      <c r="B361" s="152" t="e">
        <f>VLOOKUP(C361,#REF!,3,FALSE)</f>
        <v>#REF!</v>
      </c>
      <c r="C361" s="198" t="s">
        <v>428</v>
      </c>
      <c r="D361" s="198" t="s">
        <v>316</v>
      </c>
      <c r="E361" s="293" t="s">
        <v>794</v>
      </c>
      <c r="F361" s="198"/>
      <c r="G361" s="198"/>
      <c r="H361" s="152"/>
      <c r="I361" s="15" t="s">
        <v>91</v>
      </c>
      <c r="J361" s="149">
        <v>10178075.35</v>
      </c>
      <c r="K361" s="198"/>
      <c r="L361" s="198"/>
      <c r="M361" s="198"/>
      <c r="N361" s="198"/>
    </row>
    <row r="362" spans="2:14" hidden="1" x14ac:dyDescent="0.35">
      <c r="B362" s="152" t="e">
        <f>VLOOKUP(C362,#REF!,3,FALSE)</f>
        <v>#REF!</v>
      </c>
      <c r="C362" s="198" t="s">
        <v>428</v>
      </c>
      <c r="D362" s="198" t="s">
        <v>321</v>
      </c>
      <c r="E362" s="198" t="s">
        <v>814</v>
      </c>
      <c r="F362" s="198"/>
      <c r="G362" s="198"/>
      <c r="H362" s="152"/>
      <c r="I362" s="273" t="s">
        <v>91</v>
      </c>
      <c r="J362" s="149">
        <v>62119100</v>
      </c>
      <c r="K362" s="198"/>
      <c r="L362" s="198"/>
      <c r="M362" s="198"/>
      <c r="N362" s="198"/>
    </row>
    <row r="363" spans="2:14" hidden="1" x14ac:dyDescent="0.35">
      <c r="B363" s="152" t="e">
        <f>VLOOKUP(C363,#REF!,3,FALSE)</f>
        <v>#REF!</v>
      </c>
      <c r="C363" s="198" t="s">
        <v>428</v>
      </c>
      <c r="D363" s="198" t="s">
        <v>308</v>
      </c>
      <c r="E363" s="198" t="s">
        <v>788</v>
      </c>
      <c r="F363" s="198"/>
      <c r="G363" s="198"/>
      <c r="H363" s="152"/>
      <c r="I363" s="15" t="s">
        <v>91</v>
      </c>
      <c r="J363" s="149">
        <v>668236106.71000004</v>
      </c>
      <c r="K363" s="198"/>
      <c r="L363" s="198"/>
      <c r="M363" s="198"/>
      <c r="N363" s="198"/>
    </row>
    <row r="364" spans="2:14" hidden="1" x14ac:dyDescent="0.35">
      <c r="B364" s="152" t="e">
        <f>VLOOKUP(C364,#REF!,3,FALSE)</f>
        <v>#REF!</v>
      </c>
      <c r="C364" s="198" t="s">
        <v>428</v>
      </c>
      <c r="D364" s="198" t="s">
        <v>312</v>
      </c>
      <c r="E364" s="198" t="s">
        <v>835</v>
      </c>
      <c r="F364" s="198"/>
      <c r="G364" s="198"/>
      <c r="H364" s="152"/>
      <c r="I364" s="273" t="s">
        <v>91</v>
      </c>
      <c r="J364" s="149">
        <v>43093814.859999999</v>
      </c>
      <c r="K364" s="198"/>
      <c r="L364" s="198"/>
      <c r="M364" s="198"/>
      <c r="N364" s="198"/>
    </row>
    <row r="365" spans="2:14" hidden="1" x14ac:dyDescent="0.35">
      <c r="B365" s="152" t="e">
        <f>VLOOKUP(C365,#REF!,3,FALSE)</f>
        <v>#REF!</v>
      </c>
      <c r="C365" s="198" t="s">
        <v>428</v>
      </c>
      <c r="D365" s="198" t="s">
        <v>312</v>
      </c>
      <c r="E365" s="198" t="s">
        <v>836</v>
      </c>
      <c r="F365" s="198"/>
      <c r="G365" s="198"/>
      <c r="H365" s="152"/>
      <c r="I365" s="15" t="s">
        <v>91</v>
      </c>
      <c r="J365" s="149">
        <v>15635223.380000001</v>
      </c>
      <c r="K365" s="198"/>
      <c r="L365" s="198"/>
      <c r="M365" s="198"/>
      <c r="N365" s="198"/>
    </row>
    <row r="366" spans="2:14" hidden="1" x14ac:dyDescent="0.35">
      <c r="B366" s="152" t="e">
        <f>VLOOKUP(C366,#REF!,3,FALSE)</f>
        <v>#REF!</v>
      </c>
      <c r="C366" s="198" t="s">
        <v>345</v>
      </c>
      <c r="D366" s="198" t="s">
        <v>316</v>
      </c>
      <c r="E366" s="198" t="s">
        <v>782</v>
      </c>
      <c r="F366" s="198"/>
      <c r="G366" s="198"/>
      <c r="H366" s="152"/>
      <c r="I366" s="273" t="s">
        <v>91</v>
      </c>
      <c r="J366" s="149">
        <v>3235892.74</v>
      </c>
      <c r="K366" s="198"/>
      <c r="L366" s="198"/>
      <c r="M366" s="198"/>
      <c r="N366" s="198"/>
    </row>
    <row r="367" spans="2:14" hidden="1" x14ac:dyDescent="0.35">
      <c r="B367" s="152" t="e">
        <f>VLOOKUP(C367,#REF!,3,FALSE)</f>
        <v>#REF!</v>
      </c>
      <c r="C367" s="198" t="s">
        <v>345</v>
      </c>
      <c r="D367" s="198" t="s">
        <v>321</v>
      </c>
      <c r="E367" s="198" t="s">
        <v>814</v>
      </c>
      <c r="F367" s="198"/>
      <c r="G367" s="198"/>
      <c r="H367" s="152"/>
      <c r="I367" s="15" t="s">
        <v>91</v>
      </c>
      <c r="J367" s="149">
        <v>161226898.40000001</v>
      </c>
      <c r="K367" s="198"/>
      <c r="L367" s="198"/>
      <c r="M367" s="198"/>
      <c r="N367" s="198"/>
    </row>
    <row r="368" spans="2:14" hidden="1" x14ac:dyDescent="0.35">
      <c r="B368" s="152" t="e">
        <f>VLOOKUP(C368,#REF!,3,FALSE)</f>
        <v>#REF!</v>
      </c>
      <c r="C368" s="198" t="s">
        <v>345</v>
      </c>
      <c r="D368" s="198" t="s">
        <v>308</v>
      </c>
      <c r="E368" s="198" t="s">
        <v>788</v>
      </c>
      <c r="F368" s="198"/>
      <c r="G368" s="198"/>
      <c r="H368" s="152"/>
      <c r="I368" s="273" t="s">
        <v>91</v>
      </c>
      <c r="J368" s="149">
        <v>4541962787.1099997</v>
      </c>
      <c r="K368" s="198"/>
      <c r="L368" s="198"/>
      <c r="M368" s="198"/>
      <c r="N368" s="198"/>
    </row>
    <row r="369" spans="2:14" hidden="1" x14ac:dyDescent="0.35">
      <c r="B369" s="152" t="e">
        <f>VLOOKUP(C369,#REF!,3,FALSE)</f>
        <v>#REF!</v>
      </c>
      <c r="C369" s="198" t="s">
        <v>345</v>
      </c>
      <c r="D369" s="198" t="s">
        <v>312</v>
      </c>
      <c r="E369" s="198" t="s">
        <v>835</v>
      </c>
      <c r="F369" s="198"/>
      <c r="G369" s="198"/>
      <c r="H369" s="152"/>
      <c r="I369" s="15" t="s">
        <v>91</v>
      </c>
      <c r="J369" s="149">
        <v>468583871.91000003</v>
      </c>
      <c r="K369" s="198"/>
      <c r="L369" s="198"/>
      <c r="M369" s="198"/>
      <c r="N369" s="198"/>
    </row>
    <row r="370" spans="2:14" hidden="1" x14ac:dyDescent="0.35">
      <c r="B370" s="152" t="e">
        <f>VLOOKUP(C370,#REF!,3,FALSE)</f>
        <v>#REF!</v>
      </c>
      <c r="C370" s="198" t="s">
        <v>345</v>
      </c>
      <c r="D370" s="198" t="s">
        <v>312</v>
      </c>
      <c r="E370" s="198" t="s">
        <v>836</v>
      </c>
      <c r="F370" s="198"/>
      <c r="G370" s="198"/>
      <c r="H370" s="152"/>
      <c r="I370" s="273" t="s">
        <v>91</v>
      </c>
      <c r="J370" s="149">
        <v>318020215.75999999</v>
      </c>
      <c r="K370" s="198"/>
      <c r="L370" s="198"/>
      <c r="M370" s="198"/>
      <c r="N370" s="198"/>
    </row>
    <row r="371" spans="2:14" hidden="1" x14ac:dyDescent="0.35">
      <c r="B371" s="152" t="e">
        <f>VLOOKUP(C371,#REF!,3,FALSE)</f>
        <v>#REF!</v>
      </c>
      <c r="C371" s="198" t="s">
        <v>345</v>
      </c>
      <c r="D371" s="198" t="s">
        <v>312</v>
      </c>
      <c r="E371" s="198" t="s">
        <v>837</v>
      </c>
      <c r="F371" s="198"/>
      <c r="G371" s="198"/>
      <c r="H371" s="152"/>
      <c r="I371" s="15" t="s">
        <v>91</v>
      </c>
      <c r="J371" s="149">
        <v>133945004577.47</v>
      </c>
      <c r="K371" s="198"/>
      <c r="L371" s="198"/>
      <c r="M371" s="198"/>
      <c r="N371" s="198"/>
    </row>
    <row r="372" spans="2:14" hidden="1" x14ac:dyDescent="0.35">
      <c r="B372" s="152" t="e">
        <f>VLOOKUP(C372,#REF!,3,FALSE)</f>
        <v>#REF!</v>
      </c>
      <c r="C372" s="198" t="s">
        <v>345</v>
      </c>
      <c r="D372" s="198" t="s">
        <v>308</v>
      </c>
      <c r="E372" s="198" t="s">
        <v>829</v>
      </c>
      <c r="F372" s="198"/>
      <c r="G372" s="198"/>
      <c r="H372" s="152"/>
      <c r="I372" s="273" t="s">
        <v>91</v>
      </c>
      <c r="J372" s="149">
        <v>37210524.409999996</v>
      </c>
      <c r="K372" s="198"/>
      <c r="L372" s="198"/>
      <c r="M372" s="198"/>
      <c r="N372" s="198"/>
    </row>
    <row r="373" spans="2:14" hidden="1" x14ac:dyDescent="0.35">
      <c r="B373" s="152" t="e">
        <f>VLOOKUP(C373,#REF!,3,FALSE)</f>
        <v>#REF!</v>
      </c>
      <c r="C373" s="198" t="s">
        <v>345</v>
      </c>
      <c r="D373" s="198" t="s">
        <v>318</v>
      </c>
      <c r="E373" s="198" t="s">
        <v>803</v>
      </c>
      <c r="F373" s="198"/>
      <c r="G373" s="198"/>
      <c r="H373" s="152"/>
      <c r="I373" s="15" t="s">
        <v>91</v>
      </c>
      <c r="J373" s="149">
        <v>1063638185.2199999</v>
      </c>
      <c r="K373" s="198"/>
      <c r="L373" s="198"/>
      <c r="M373" s="198"/>
      <c r="N373" s="198"/>
    </row>
    <row r="374" spans="2:14" hidden="1" x14ac:dyDescent="0.35">
      <c r="B374" s="152" t="e">
        <f>VLOOKUP(C374,#REF!,3,FALSE)</f>
        <v>#REF!</v>
      </c>
      <c r="C374" s="198" t="s">
        <v>345</v>
      </c>
      <c r="D374" s="198" t="s">
        <v>313</v>
      </c>
      <c r="E374" s="198" t="s">
        <v>785</v>
      </c>
      <c r="F374" s="198"/>
      <c r="G374" s="198"/>
      <c r="H374" s="152"/>
      <c r="I374" s="273" t="s">
        <v>91</v>
      </c>
      <c r="J374" s="149">
        <v>2000000</v>
      </c>
      <c r="K374" s="198"/>
      <c r="L374" s="198"/>
      <c r="M374" s="198"/>
      <c r="N374" s="198"/>
    </row>
    <row r="375" spans="2:14" hidden="1" x14ac:dyDescent="0.35">
      <c r="B375" s="152" t="e">
        <f>VLOOKUP(C375,#REF!,3,FALSE)</f>
        <v>#REF!</v>
      </c>
      <c r="C375" s="198" t="s">
        <v>345</v>
      </c>
      <c r="D375" s="198" t="s">
        <v>313</v>
      </c>
      <c r="E375" s="198" t="s">
        <v>817</v>
      </c>
      <c r="F375" s="198"/>
      <c r="G375" s="198"/>
      <c r="H375" s="152"/>
      <c r="I375" s="15" t="s">
        <v>91</v>
      </c>
      <c r="J375" s="149">
        <v>15458444.58</v>
      </c>
      <c r="K375" s="198"/>
      <c r="L375" s="198"/>
      <c r="M375" s="198"/>
      <c r="N375" s="198"/>
    </row>
    <row r="376" spans="2:14" hidden="1" x14ac:dyDescent="0.35">
      <c r="B376" s="152" t="e">
        <f>VLOOKUP(C376,#REF!,3,FALSE)</f>
        <v>#REF!</v>
      </c>
      <c r="C376" s="198" t="s">
        <v>345</v>
      </c>
      <c r="D376" s="198" t="s">
        <v>312</v>
      </c>
      <c r="E376" s="198" t="s">
        <v>833</v>
      </c>
      <c r="F376" s="198"/>
      <c r="G376" s="198"/>
      <c r="H376" s="152"/>
      <c r="I376" s="273" t="s">
        <v>91</v>
      </c>
      <c r="J376" s="149">
        <v>79272900</v>
      </c>
      <c r="K376" s="198"/>
      <c r="L376" s="198"/>
      <c r="M376" s="198"/>
      <c r="N376" s="198"/>
    </row>
    <row r="377" spans="2:14" hidden="1" x14ac:dyDescent="0.35">
      <c r="B377" s="152" t="e">
        <f>VLOOKUP(C377,#REF!,3,FALSE)</f>
        <v>#REF!</v>
      </c>
      <c r="C377" s="198" t="s">
        <v>392</v>
      </c>
      <c r="D377" s="198" t="s">
        <v>316</v>
      </c>
      <c r="E377" s="198" t="s">
        <v>782</v>
      </c>
      <c r="F377" s="198"/>
      <c r="G377" s="198"/>
      <c r="H377" s="152"/>
      <c r="I377" s="15" t="s">
        <v>91</v>
      </c>
      <c r="J377" s="149">
        <v>1721730000</v>
      </c>
      <c r="K377" s="198"/>
      <c r="L377" s="198"/>
      <c r="M377" s="198"/>
      <c r="N377" s="198"/>
    </row>
    <row r="378" spans="2:14" hidden="1" x14ac:dyDescent="0.35">
      <c r="B378" s="152" t="e">
        <f>VLOOKUP(C378,#REF!,3,FALSE)</f>
        <v>#REF!</v>
      </c>
      <c r="C378" s="198" t="s">
        <v>392</v>
      </c>
      <c r="D378" s="198" t="s">
        <v>321</v>
      </c>
      <c r="E378" s="198" t="s">
        <v>814</v>
      </c>
      <c r="F378" s="198"/>
      <c r="G378" s="198"/>
      <c r="H378" s="152"/>
      <c r="I378" s="273" t="s">
        <v>91</v>
      </c>
      <c r="J378" s="149">
        <v>5428660</v>
      </c>
      <c r="K378" s="198"/>
      <c r="L378" s="198"/>
      <c r="M378" s="198"/>
      <c r="N378" s="198"/>
    </row>
    <row r="379" spans="2:14" hidden="1" x14ac:dyDescent="0.35">
      <c r="B379" s="152" t="e">
        <f>VLOOKUP(C379,#REF!,3,FALSE)</f>
        <v>#REF!</v>
      </c>
      <c r="C379" s="198" t="s">
        <v>392</v>
      </c>
      <c r="D379" s="198" t="s">
        <v>308</v>
      </c>
      <c r="E379" s="198" t="s">
        <v>788</v>
      </c>
      <c r="F379" s="198"/>
      <c r="G379" s="198"/>
      <c r="H379" s="152"/>
      <c r="I379" s="15" t="s">
        <v>91</v>
      </c>
      <c r="J379" s="149">
        <v>4059999.9999999995</v>
      </c>
      <c r="K379" s="198"/>
      <c r="L379" s="198"/>
      <c r="M379" s="198"/>
      <c r="N379" s="198"/>
    </row>
    <row r="380" spans="2:14" hidden="1" x14ac:dyDescent="0.35">
      <c r="B380" s="152" t="e">
        <f>VLOOKUP(C380,#REF!,3,FALSE)</f>
        <v>#REF!</v>
      </c>
      <c r="C380" s="198" t="s">
        <v>392</v>
      </c>
      <c r="D380" s="198" t="s">
        <v>313</v>
      </c>
      <c r="E380" s="198" t="s">
        <v>312</v>
      </c>
      <c r="F380" s="198"/>
      <c r="G380" s="198"/>
      <c r="H380" s="152"/>
      <c r="I380" s="273" t="s">
        <v>91</v>
      </c>
      <c r="J380" s="149">
        <v>6298390</v>
      </c>
      <c r="K380" s="198"/>
      <c r="L380" s="198"/>
      <c r="M380" s="198"/>
      <c r="N380" s="198"/>
    </row>
    <row r="381" spans="2:14" hidden="1" x14ac:dyDescent="0.35">
      <c r="B381" s="152" t="e">
        <f>VLOOKUP(C381,#REF!,3,FALSE)</f>
        <v>#REF!</v>
      </c>
      <c r="C381" s="198" t="s">
        <v>351</v>
      </c>
      <c r="D381" s="198" t="s">
        <v>316</v>
      </c>
      <c r="E381" s="198" t="s">
        <v>782</v>
      </c>
      <c r="F381" s="198"/>
      <c r="G381" s="198"/>
      <c r="H381" s="152"/>
      <c r="I381" s="273" t="s">
        <v>91</v>
      </c>
      <c r="J381" s="149">
        <v>22595691736</v>
      </c>
      <c r="K381" s="198"/>
      <c r="L381" s="198"/>
      <c r="M381" s="198"/>
      <c r="N381" s="198"/>
    </row>
    <row r="382" spans="2:14" hidden="1" x14ac:dyDescent="0.35">
      <c r="B382" s="152" t="e">
        <f>VLOOKUP(C382,#REF!,3,FALSE)</f>
        <v>#REF!</v>
      </c>
      <c r="C382" s="198" t="s">
        <v>351</v>
      </c>
      <c r="D382" s="198" t="s">
        <v>316</v>
      </c>
      <c r="E382" s="198" t="s">
        <v>805</v>
      </c>
      <c r="F382" s="198"/>
      <c r="G382" s="198"/>
      <c r="H382" s="152"/>
      <c r="I382" s="15" t="s">
        <v>91</v>
      </c>
      <c r="J382" s="149">
        <v>140265956.47</v>
      </c>
      <c r="K382" s="198"/>
      <c r="L382" s="198"/>
      <c r="M382" s="198"/>
      <c r="N382" s="198"/>
    </row>
    <row r="383" spans="2:14" hidden="1" x14ac:dyDescent="0.35">
      <c r="B383" s="152" t="e">
        <f>VLOOKUP(C383,#REF!,3,FALSE)</f>
        <v>#REF!</v>
      </c>
      <c r="C383" s="198" t="s">
        <v>351</v>
      </c>
      <c r="D383" s="198" t="s">
        <v>316</v>
      </c>
      <c r="E383" s="293" t="s">
        <v>794</v>
      </c>
      <c r="F383" s="198"/>
      <c r="G383" s="198"/>
      <c r="H383" s="152"/>
      <c r="I383" s="273" t="s">
        <v>91</v>
      </c>
      <c r="J383" s="149">
        <v>15529706681.43</v>
      </c>
      <c r="K383" s="198"/>
      <c r="L383" s="198"/>
      <c r="M383" s="198"/>
      <c r="N383" s="198"/>
    </row>
    <row r="384" spans="2:14" hidden="1" x14ac:dyDescent="0.35">
      <c r="B384" s="152" t="e">
        <f>VLOOKUP(C384,#REF!,3,FALSE)</f>
        <v>#REF!</v>
      </c>
      <c r="C384" s="198" t="s">
        <v>351</v>
      </c>
      <c r="D384" s="198" t="s">
        <v>311</v>
      </c>
      <c r="E384" s="152" t="s">
        <v>778</v>
      </c>
      <c r="F384" s="198"/>
      <c r="G384" s="198"/>
      <c r="H384" s="152"/>
      <c r="I384" s="15" t="s">
        <v>91</v>
      </c>
      <c r="J384" s="149">
        <v>15379236854.049999</v>
      </c>
      <c r="K384" s="198"/>
      <c r="L384" s="198"/>
      <c r="M384" s="198"/>
      <c r="N384" s="198"/>
    </row>
    <row r="385" spans="2:14" hidden="1" x14ac:dyDescent="0.35">
      <c r="B385" s="152" t="e">
        <f>VLOOKUP(C385,#REF!,3,FALSE)</f>
        <v>#REF!</v>
      </c>
      <c r="C385" s="198" t="s">
        <v>351</v>
      </c>
      <c r="D385" s="198" t="s">
        <v>321</v>
      </c>
      <c r="E385" s="198" t="s">
        <v>814</v>
      </c>
      <c r="F385" s="198"/>
      <c r="G385" s="198"/>
      <c r="H385" s="152"/>
      <c r="I385" s="273" t="s">
        <v>91</v>
      </c>
      <c r="J385" s="149">
        <v>235588605</v>
      </c>
      <c r="K385" s="198"/>
      <c r="L385" s="198"/>
      <c r="M385" s="198"/>
      <c r="N385" s="198"/>
    </row>
    <row r="386" spans="2:14" hidden="1" x14ac:dyDescent="0.35">
      <c r="B386" s="152" t="e">
        <f>VLOOKUP(C386,#REF!,3,FALSE)</f>
        <v>#REF!</v>
      </c>
      <c r="C386" s="198" t="s">
        <v>351</v>
      </c>
      <c r="D386" s="198" t="s">
        <v>311</v>
      </c>
      <c r="E386" s="198" t="s">
        <v>809</v>
      </c>
      <c r="F386" s="198"/>
      <c r="G386" s="198"/>
      <c r="H386" s="152"/>
      <c r="I386" s="15" t="s">
        <v>91</v>
      </c>
      <c r="J386" s="149">
        <v>1043812169.9999999</v>
      </c>
      <c r="K386" s="198"/>
      <c r="L386" s="198"/>
      <c r="M386" s="198"/>
      <c r="N386" s="198"/>
    </row>
    <row r="387" spans="2:14" hidden="1" x14ac:dyDescent="0.35">
      <c r="B387" s="152" t="e">
        <f>VLOOKUP(C387,#REF!,3,FALSE)</f>
        <v>#REF!</v>
      </c>
      <c r="C387" s="198" t="s">
        <v>351</v>
      </c>
      <c r="D387" s="198" t="s">
        <v>308</v>
      </c>
      <c r="E387" s="198" t="s">
        <v>788</v>
      </c>
      <c r="F387" s="198"/>
      <c r="G387" s="198"/>
      <c r="H387" s="152"/>
      <c r="I387" s="273" t="s">
        <v>91</v>
      </c>
      <c r="J387" s="149">
        <v>2492844627.77</v>
      </c>
      <c r="K387" s="198"/>
      <c r="L387" s="198"/>
      <c r="M387" s="198"/>
      <c r="N387" s="198"/>
    </row>
    <row r="388" spans="2:14" hidden="1" x14ac:dyDescent="0.35">
      <c r="B388" s="152" t="e">
        <f>VLOOKUP(C388,#REF!,3,FALSE)</f>
        <v>#REF!</v>
      </c>
      <c r="C388" s="198" t="s">
        <v>351</v>
      </c>
      <c r="D388" s="198" t="s">
        <v>308</v>
      </c>
      <c r="E388" s="198" t="s">
        <v>800</v>
      </c>
      <c r="F388" s="198"/>
      <c r="G388" s="198"/>
      <c r="H388" s="152"/>
      <c r="I388" s="15" t="s">
        <v>91</v>
      </c>
      <c r="J388" s="149">
        <v>1928021200</v>
      </c>
      <c r="K388" s="198"/>
      <c r="L388" s="198"/>
      <c r="M388" s="198"/>
      <c r="N388" s="198"/>
    </row>
    <row r="389" spans="2:14" hidden="1" x14ac:dyDescent="0.35">
      <c r="B389" s="152" t="e">
        <f>VLOOKUP(C389,#REF!,3,FALSE)</f>
        <v>#REF!</v>
      </c>
      <c r="C389" s="198" t="s">
        <v>351</v>
      </c>
      <c r="D389" s="198" t="s">
        <v>313</v>
      </c>
      <c r="E389" s="198" t="s">
        <v>817</v>
      </c>
      <c r="F389" s="198"/>
      <c r="G389" s="198"/>
      <c r="H389" s="152"/>
      <c r="I389" s="273" t="s">
        <v>91</v>
      </c>
      <c r="J389" s="149">
        <v>37285600</v>
      </c>
      <c r="K389" s="198"/>
      <c r="L389" s="198"/>
      <c r="M389" s="198"/>
      <c r="N389" s="198"/>
    </row>
    <row r="390" spans="2:14" hidden="1" x14ac:dyDescent="0.35">
      <c r="B390" s="152" t="e">
        <f>VLOOKUP(C390,#REF!,3,FALSE)</f>
        <v>#REF!</v>
      </c>
      <c r="C390" s="198" t="s">
        <v>351</v>
      </c>
      <c r="D390" s="198" t="s">
        <v>313</v>
      </c>
      <c r="E390" s="198" t="s">
        <v>312</v>
      </c>
      <c r="F390" s="198"/>
      <c r="G390" s="198"/>
      <c r="H390" s="152"/>
      <c r="I390" s="15" t="s">
        <v>91</v>
      </c>
      <c r="J390" s="149">
        <v>45009600</v>
      </c>
      <c r="K390" s="198"/>
      <c r="L390" s="198"/>
      <c r="M390" s="198"/>
      <c r="N390" s="198"/>
    </row>
    <row r="391" spans="2:14" hidden="1" x14ac:dyDescent="0.35">
      <c r="B391" s="152" t="e">
        <f>VLOOKUP(C391,#REF!,3,FALSE)</f>
        <v>#REF!</v>
      </c>
      <c r="C391" s="198" t="s">
        <v>351</v>
      </c>
      <c r="D391" s="198" t="s">
        <v>308</v>
      </c>
      <c r="E391" s="198" t="s">
        <v>829</v>
      </c>
      <c r="F391" s="198"/>
      <c r="G391" s="198"/>
      <c r="H391" s="152"/>
      <c r="I391" s="15" t="s">
        <v>91</v>
      </c>
      <c r="J391" s="149">
        <v>8525000</v>
      </c>
      <c r="K391" s="198"/>
      <c r="L391" s="198"/>
      <c r="M391" s="198"/>
      <c r="N391" s="198"/>
    </row>
    <row r="392" spans="2:14" hidden="1" x14ac:dyDescent="0.35">
      <c r="B392" s="152" t="e">
        <f>VLOOKUP(C392,#REF!,3,FALSE)</f>
        <v>#REF!</v>
      </c>
      <c r="C392" s="198" t="s">
        <v>351</v>
      </c>
      <c r="D392" s="198" t="s">
        <v>321</v>
      </c>
      <c r="E392" s="198" t="s">
        <v>791</v>
      </c>
      <c r="F392" s="198"/>
      <c r="G392" s="198"/>
      <c r="H392" s="152"/>
      <c r="I392" s="273" t="s">
        <v>91</v>
      </c>
      <c r="J392" s="149">
        <v>5239775</v>
      </c>
      <c r="K392" s="198"/>
      <c r="L392" s="198"/>
      <c r="M392" s="198"/>
      <c r="N392" s="198"/>
    </row>
    <row r="393" spans="2:14" hidden="1" x14ac:dyDescent="0.35">
      <c r="B393" s="152" t="e">
        <f>VLOOKUP(C393,#REF!,3,FALSE)</f>
        <v>#REF!</v>
      </c>
      <c r="C393" s="198" t="s">
        <v>351</v>
      </c>
      <c r="D393" s="198" t="s">
        <v>318</v>
      </c>
      <c r="E393" s="198" t="s">
        <v>803</v>
      </c>
      <c r="F393" s="198"/>
      <c r="G393" s="198"/>
      <c r="H393" s="152"/>
      <c r="I393" s="15" t="s">
        <v>91</v>
      </c>
      <c r="J393" s="149">
        <v>10169501</v>
      </c>
      <c r="K393" s="198"/>
      <c r="L393" s="198"/>
      <c r="M393" s="198"/>
      <c r="N393" s="198"/>
    </row>
    <row r="394" spans="2:14" hidden="1" x14ac:dyDescent="0.35">
      <c r="B394" s="152" t="e">
        <f>VLOOKUP(C394,#REF!,3,FALSE)</f>
        <v>#REF!</v>
      </c>
      <c r="C394" s="198" t="s">
        <v>351</v>
      </c>
      <c r="D394" s="198" t="s">
        <v>320</v>
      </c>
      <c r="E394" s="198" t="s">
        <v>811</v>
      </c>
      <c r="F394" s="198"/>
      <c r="G394" s="198"/>
      <c r="H394" s="152"/>
      <c r="I394" s="273" t="s">
        <v>91</v>
      </c>
      <c r="J394" s="149">
        <v>750000</v>
      </c>
      <c r="K394" s="198"/>
      <c r="L394" s="198"/>
      <c r="M394" s="198"/>
      <c r="N394" s="198"/>
    </row>
    <row r="395" spans="2:14" hidden="1" x14ac:dyDescent="0.35">
      <c r="B395" s="152" t="e">
        <f>VLOOKUP(C395,#REF!,3,FALSE)</f>
        <v>#REF!</v>
      </c>
      <c r="C395" s="198" t="s">
        <v>351</v>
      </c>
      <c r="D395" s="198" t="s">
        <v>312</v>
      </c>
      <c r="E395" s="198" t="s">
        <v>825</v>
      </c>
      <c r="F395" s="198"/>
      <c r="G395" s="198"/>
      <c r="H395" s="152"/>
      <c r="I395" s="15" t="s">
        <v>91</v>
      </c>
      <c r="J395" s="149">
        <v>1186740</v>
      </c>
      <c r="K395" s="198"/>
      <c r="L395" s="198"/>
      <c r="M395" s="198"/>
      <c r="N395" s="198"/>
    </row>
    <row r="396" spans="2:14" hidden="1" x14ac:dyDescent="0.35">
      <c r="B396" s="152" t="e">
        <f>VLOOKUP(C396,#REF!,3,FALSE)</f>
        <v>#REF!</v>
      </c>
      <c r="C396" s="198" t="s">
        <v>351</v>
      </c>
      <c r="D396" s="198" t="s">
        <v>313</v>
      </c>
      <c r="E396" s="198" t="s">
        <v>817</v>
      </c>
      <c r="F396" s="198"/>
      <c r="G396" s="198"/>
      <c r="H396" s="152"/>
      <c r="I396" s="273" t="s">
        <v>91</v>
      </c>
      <c r="J396" s="149">
        <v>5200839.87</v>
      </c>
      <c r="K396" s="198"/>
      <c r="L396" s="198"/>
      <c r="M396" s="198"/>
      <c r="N396" s="198"/>
    </row>
    <row r="397" spans="2:14" hidden="1" x14ac:dyDescent="0.35">
      <c r="B397" s="152" t="e">
        <f>VLOOKUP(C397,#REF!,3,FALSE)</f>
        <v>#REF!</v>
      </c>
      <c r="C397" s="198" t="s">
        <v>351</v>
      </c>
      <c r="D397" s="198" t="s">
        <v>308</v>
      </c>
      <c r="E397" s="198" t="s">
        <v>807</v>
      </c>
      <c r="F397" s="198"/>
      <c r="G397" s="198"/>
      <c r="H397" s="152"/>
      <c r="I397" s="15" t="s">
        <v>91</v>
      </c>
      <c r="J397" s="149">
        <v>1825000</v>
      </c>
      <c r="K397" s="198"/>
      <c r="L397" s="198"/>
      <c r="M397" s="198"/>
      <c r="N397" s="198"/>
    </row>
    <row r="398" spans="2:14" hidden="1" x14ac:dyDescent="0.35">
      <c r="B398" s="152" t="e">
        <f>VLOOKUP(C398,#REF!,3,FALSE)</f>
        <v>#REF!</v>
      </c>
      <c r="C398" s="198" t="s">
        <v>351</v>
      </c>
      <c r="D398" s="198" t="s">
        <v>312</v>
      </c>
      <c r="E398" s="198" t="s">
        <v>833</v>
      </c>
      <c r="F398" s="198"/>
      <c r="G398" s="198"/>
      <c r="H398" s="152"/>
      <c r="I398" s="273" t="s">
        <v>91</v>
      </c>
      <c r="J398" s="149">
        <v>1425000</v>
      </c>
      <c r="K398" s="198"/>
      <c r="L398" s="198"/>
      <c r="M398" s="198"/>
      <c r="N398" s="198"/>
    </row>
    <row r="399" spans="2:14" hidden="1" x14ac:dyDescent="0.35">
      <c r="B399" s="152" t="e">
        <f>VLOOKUP(C399,#REF!,3,FALSE)</f>
        <v>#REF!</v>
      </c>
      <c r="C399" s="198" t="s">
        <v>347</v>
      </c>
      <c r="D399" s="198" t="s">
        <v>316</v>
      </c>
      <c r="E399" s="198" t="s">
        <v>782</v>
      </c>
      <c r="F399" s="198"/>
      <c r="G399" s="198"/>
      <c r="H399" s="152"/>
      <c r="I399" s="15" t="s">
        <v>91</v>
      </c>
      <c r="J399" s="149">
        <v>43355404228.18</v>
      </c>
      <c r="K399" s="198"/>
      <c r="L399" s="198"/>
      <c r="M399" s="198"/>
      <c r="N399" s="198"/>
    </row>
    <row r="400" spans="2:14" hidden="1" x14ac:dyDescent="0.35">
      <c r="B400" s="152" t="e">
        <f>VLOOKUP(C400,#REF!,3,FALSE)</f>
        <v>#REF!</v>
      </c>
      <c r="C400" s="198" t="s">
        <v>347</v>
      </c>
      <c r="D400" s="198" t="s">
        <v>316</v>
      </c>
      <c r="E400" s="198" t="s">
        <v>805</v>
      </c>
      <c r="F400" s="198"/>
      <c r="G400" s="198"/>
      <c r="H400" s="152"/>
      <c r="I400" s="273" t="s">
        <v>91</v>
      </c>
      <c r="J400" s="149">
        <v>276669955.49000001</v>
      </c>
      <c r="K400" s="198"/>
      <c r="L400" s="198"/>
      <c r="M400" s="198"/>
      <c r="N400" s="198"/>
    </row>
    <row r="401" spans="2:14" hidden="1" x14ac:dyDescent="0.35">
      <c r="B401" s="152" t="e">
        <f>VLOOKUP(C401,#REF!,3,FALSE)</f>
        <v>#REF!</v>
      </c>
      <c r="C401" s="198" t="s">
        <v>347</v>
      </c>
      <c r="D401" s="198" t="s">
        <v>316</v>
      </c>
      <c r="E401" s="293" t="s">
        <v>794</v>
      </c>
      <c r="F401" s="198"/>
      <c r="G401" s="198"/>
      <c r="H401" s="152"/>
      <c r="I401" s="15" t="s">
        <v>91</v>
      </c>
      <c r="J401" s="149">
        <v>581006906.5</v>
      </c>
      <c r="K401" s="198"/>
      <c r="L401" s="198"/>
      <c r="M401" s="198"/>
      <c r="N401" s="198"/>
    </row>
    <row r="402" spans="2:14" hidden="1" x14ac:dyDescent="0.35">
      <c r="B402" s="152" t="e">
        <f>VLOOKUP(C402,#REF!,3,FALSE)</f>
        <v>#REF!</v>
      </c>
      <c r="C402" s="198" t="s">
        <v>347</v>
      </c>
      <c r="D402" s="198" t="s">
        <v>311</v>
      </c>
      <c r="E402" s="152" t="s">
        <v>778</v>
      </c>
      <c r="F402" s="198"/>
      <c r="G402" s="198"/>
      <c r="H402" s="152"/>
      <c r="I402" s="273" t="s">
        <v>91</v>
      </c>
      <c r="J402" s="149">
        <v>59359764582.779999</v>
      </c>
      <c r="K402" s="198"/>
      <c r="L402" s="198"/>
      <c r="M402" s="198"/>
      <c r="N402" s="198"/>
    </row>
    <row r="403" spans="2:14" hidden="1" x14ac:dyDescent="0.35">
      <c r="B403" s="152" t="e">
        <f>VLOOKUP(C403,#REF!,3,FALSE)</f>
        <v>#REF!</v>
      </c>
      <c r="C403" s="198" t="s">
        <v>347</v>
      </c>
      <c r="D403" s="198" t="s">
        <v>321</v>
      </c>
      <c r="E403" s="198" t="s">
        <v>814</v>
      </c>
      <c r="F403" s="198"/>
      <c r="G403" s="198"/>
      <c r="H403" s="152"/>
      <c r="I403" s="15" t="s">
        <v>91</v>
      </c>
      <c r="J403" s="149">
        <v>23128500</v>
      </c>
      <c r="K403" s="198"/>
      <c r="L403" s="198"/>
      <c r="M403" s="198"/>
      <c r="N403" s="198"/>
    </row>
    <row r="404" spans="2:14" hidden="1" x14ac:dyDescent="0.35">
      <c r="B404" s="152" t="e">
        <f>VLOOKUP(C404,#REF!,3,FALSE)</f>
        <v>#REF!</v>
      </c>
      <c r="C404" s="198" t="s">
        <v>347</v>
      </c>
      <c r="D404" s="198" t="s">
        <v>311</v>
      </c>
      <c r="E404" s="198" t="s">
        <v>809</v>
      </c>
      <c r="F404" s="198"/>
      <c r="G404" s="198"/>
      <c r="H404" s="152"/>
      <c r="I404" s="273" t="s">
        <v>91</v>
      </c>
      <c r="J404" s="149">
        <v>620631350</v>
      </c>
      <c r="K404" s="198"/>
      <c r="L404" s="198"/>
      <c r="M404" s="198"/>
      <c r="N404" s="198"/>
    </row>
    <row r="405" spans="2:14" hidden="1" x14ac:dyDescent="0.35">
      <c r="B405" s="152" t="e">
        <f>VLOOKUP(C405,#REF!,3,FALSE)</f>
        <v>#REF!</v>
      </c>
      <c r="C405" s="198" t="s">
        <v>347</v>
      </c>
      <c r="D405" s="198" t="s">
        <v>308</v>
      </c>
      <c r="E405" s="198" t="s">
        <v>788</v>
      </c>
      <c r="F405" s="198"/>
      <c r="G405" s="198"/>
      <c r="H405" s="152"/>
      <c r="I405" s="15" t="s">
        <v>91</v>
      </c>
      <c r="J405" s="149">
        <v>1705499140</v>
      </c>
      <c r="K405" s="198"/>
      <c r="L405" s="198"/>
      <c r="M405" s="198"/>
      <c r="N405" s="198"/>
    </row>
    <row r="406" spans="2:14" hidden="1" x14ac:dyDescent="0.35">
      <c r="B406" s="152" t="e">
        <f>VLOOKUP(C406,#REF!,3,FALSE)</f>
        <v>#REF!</v>
      </c>
      <c r="C406" s="198" t="s">
        <v>347</v>
      </c>
      <c r="D406" s="198" t="s">
        <v>308</v>
      </c>
      <c r="E406" s="198" t="s">
        <v>800</v>
      </c>
      <c r="F406" s="198"/>
      <c r="G406" s="198"/>
      <c r="H406" s="152"/>
      <c r="I406" s="273" t="s">
        <v>91</v>
      </c>
      <c r="J406" s="149">
        <v>1170480600</v>
      </c>
      <c r="K406" s="198"/>
      <c r="L406" s="198"/>
      <c r="M406" s="198"/>
      <c r="N406" s="198"/>
    </row>
    <row r="407" spans="2:14" hidden="1" x14ac:dyDescent="0.35">
      <c r="B407" s="152" t="e">
        <f>VLOOKUP(C407,#REF!,3,FALSE)</f>
        <v>#REF!</v>
      </c>
      <c r="C407" s="198" t="s">
        <v>347</v>
      </c>
      <c r="D407" s="198" t="s">
        <v>313</v>
      </c>
      <c r="E407" s="198" t="s">
        <v>817</v>
      </c>
      <c r="F407" s="198"/>
      <c r="G407" s="198"/>
      <c r="H407" s="152"/>
      <c r="I407" s="15" t="s">
        <v>91</v>
      </c>
      <c r="J407" s="149">
        <v>3747400</v>
      </c>
      <c r="K407" s="198"/>
      <c r="L407" s="198"/>
      <c r="M407" s="198"/>
      <c r="N407" s="198"/>
    </row>
    <row r="408" spans="2:14" hidden="1" x14ac:dyDescent="0.35">
      <c r="B408" s="152" t="e">
        <f>VLOOKUP(C408,#REF!,3,FALSE)</f>
        <v>#REF!</v>
      </c>
      <c r="C408" s="198" t="s">
        <v>347</v>
      </c>
      <c r="D408" s="198" t="s">
        <v>313</v>
      </c>
      <c r="E408" s="198" t="s">
        <v>312</v>
      </c>
      <c r="F408" s="198"/>
      <c r="G408" s="198"/>
      <c r="H408" s="152"/>
      <c r="I408" s="273" t="s">
        <v>91</v>
      </c>
      <c r="J408" s="149">
        <v>14761600</v>
      </c>
      <c r="K408" s="198"/>
      <c r="L408" s="198"/>
      <c r="M408" s="198"/>
      <c r="N408" s="198"/>
    </row>
    <row r="409" spans="2:14" hidden="1" x14ac:dyDescent="0.35">
      <c r="B409" s="152" t="e">
        <f>VLOOKUP(C409,#REF!,3,FALSE)</f>
        <v>#REF!</v>
      </c>
      <c r="C409" s="198" t="s">
        <v>409</v>
      </c>
      <c r="D409" s="198" t="s">
        <v>316</v>
      </c>
      <c r="E409" s="198" t="s">
        <v>782</v>
      </c>
      <c r="F409" s="198"/>
      <c r="G409" s="198"/>
      <c r="H409" s="152"/>
      <c r="I409" s="273" t="s">
        <v>91</v>
      </c>
      <c r="J409" s="149">
        <v>1000000</v>
      </c>
      <c r="K409" s="198"/>
      <c r="L409" s="198"/>
      <c r="M409" s="198"/>
      <c r="N409" s="198"/>
    </row>
    <row r="410" spans="2:14" hidden="1" x14ac:dyDescent="0.35">
      <c r="B410" s="152" t="e">
        <f>VLOOKUP(C410,#REF!,3,FALSE)</f>
        <v>#REF!</v>
      </c>
      <c r="C410" s="198" t="s">
        <v>409</v>
      </c>
      <c r="D410" s="198" t="s">
        <v>316</v>
      </c>
      <c r="E410" s="198" t="s">
        <v>805</v>
      </c>
      <c r="F410" s="198"/>
      <c r="G410" s="198"/>
      <c r="H410" s="152"/>
      <c r="I410" s="15" t="s">
        <v>91</v>
      </c>
      <c r="J410" s="149">
        <v>46845893.640000001</v>
      </c>
      <c r="K410" s="198"/>
      <c r="L410" s="198"/>
      <c r="M410" s="198"/>
      <c r="N410" s="198"/>
    </row>
    <row r="411" spans="2:14" hidden="1" x14ac:dyDescent="0.35">
      <c r="B411" s="152" t="e">
        <f>VLOOKUP(C411,#REF!,3,FALSE)</f>
        <v>#REF!</v>
      </c>
      <c r="C411" s="198" t="s">
        <v>409</v>
      </c>
      <c r="D411" s="198" t="s">
        <v>316</v>
      </c>
      <c r="E411" s="293" t="s">
        <v>794</v>
      </c>
      <c r="F411" s="198"/>
      <c r="G411" s="198"/>
      <c r="H411" s="152"/>
      <c r="I411" s="273" t="s">
        <v>91</v>
      </c>
      <c r="J411" s="149">
        <v>98376376.650000006</v>
      </c>
      <c r="K411" s="198"/>
      <c r="L411" s="198"/>
      <c r="M411" s="198"/>
      <c r="N411" s="198"/>
    </row>
    <row r="412" spans="2:14" hidden="1" x14ac:dyDescent="0.35">
      <c r="B412" s="152" t="e">
        <f>VLOOKUP(C412,#REF!,3,FALSE)</f>
        <v>#REF!</v>
      </c>
      <c r="C412" s="198" t="s">
        <v>409</v>
      </c>
      <c r="D412" s="198" t="s">
        <v>311</v>
      </c>
      <c r="E412" s="152" t="s">
        <v>778</v>
      </c>
      <c r="F412" s="198"/>
      <c r="G412" s="198"/>
      <c r="H412" s="152"/>
      <c r="I412" s="15" t="s">
        <v>91</v>
      </c>
      <c r="J412" s="149">
        <v>611632016.83000004</v>
      </c>
      <c r="K412" s="198"/>
      <c r="L412" s="198"/>
      <c r="M412" s="198"/>
      <c r="N412" s="198"/>
    </row>
    <row r="413" spans="2:14" hidden="1" x14ac:dyDescent="0.35">
      <c r="B413" s="152" t="e">
        <f>VLOOKUP(C413,#REF!,3,FALSE)</f>
        <v>#REF!</v>
      </c>
      <c r="C413" s="198" t="s">
        <v>409</v>
      </c>
      <c r="D413" s="198" t="s">
        <v>321</v>
      </c>
      <c r="E413" s="198" t="s">
        <v>814</v>
      </c>
      <c r="F413" s="198"/>
      <c r="G413" s="198"/>
      <c r="H413" s="152"/>
      <c r="I413" s="273" t="s">
        <v>91</v>
      </c>
      <c r="J413" s="149">
        <v>3235617</v>
      </c>
      <c r="K413" s="198"/>
      <c r="L413" s="198"/>
      <c r="M413" s="198"/>
      <c r="N413" s="198"/>
    </row>
    <row r="414" spans="2:14" hidden="1" x14ac:dyDescent="0.35">
      <c r="B414" s="152" t="e">
        <f>VLOOKUP(C414,#REF!,3,FALSE)</f>
        <v>#REF!</v>
      </c>
      <c r="C414" s="198" t="s">
        <v>409</v>
      </c>
      <c r="D414" s="198" t="s">
        <v>308</v>
      </c>
      <c r="E414" s="198" t="s">
        <v>788</v>
      </c>
      <c r="F414" s="198"/>
      <c r="G414" s="198"/>
      <c r="H414" s="152"/>
      <c r="I414" s="15" t="s">
        <v>91</v>
      </c>
      <c r="J414" s="149">
        <v>278643312.74000001</v>
      </c>
      <c r="K414" s="198"/>
      <c r="L414" s="198"/>
      <c r="M414" s="198"/>
      <c r="N414" s="198"/>
    </row>
    <row r="415" spans="2:14" hidden="1" x14ac:dyDescent="0.35">
      <c r="B415" s="152" t="e">
        <f>VLOOKUP(C415,#REF!,3,FALSE)</f>
        <v>#REF!</v>
      </c>
      <c r="C415" s="198" t="s">
        <v>409</v>
      </c>
      <c r="D415" s="198" t="s">
        <v>308</v>
      </c>
      <c r="E415" s="198" t="s">
        <v>800</v>
      </c>
      <c r="F415" s="198"/>
      <c r="G415" s="198"/>
      <c r="H415" s="152"/>
      <c r="I415" s="273" t="s">
        <v>91</v>
      </c>
      <c r="J415" s="149">
        <v>3114400</v>
      </c>
      <c r="K415" s="198"/>
      <c r="L415" s="198"/>
      <c r="M415" s="198"/>
      <c r="N415" s="198"/>
    </row>
    <row r="416" spans="2:14" hidden="1" x14ac:dyDescent="0.35">
      <c r="B416" s="152" t="e">
        <f>VLOOKUP(C416,#REF!,3,FALSE)</f>
        <v>#REF!</v>
      </c>
      <c r="C416" s="198" t="s">
        <v>409</v>
      </c>
      <c r="D416" s="198" t="s">
        <v>313</v>
      </c>
      <c r="E416" s="198" t="s">
        <v>817</v>
      </c>
      <c r="F416" s="198"/>
      <c r="G416" s="198"/>
      <c r="H416" s="152"/>
      <c r="I416" s="15" t="s">
        <v>91</v>
      </c>
      <c r="J416" s="149">
        <v>1084500</v>
      </c>
      <c r="K416" s="198"/>
      <c r="L416" s="198"/>
      <c r="M416" s="198"/>
      <c r="N416" s="198"/>
    </row>
    <row r="417" spans="2:14" hidden="1" x14ac:dyDescent="0.35">
      <c r="B417" s="152" t="e">
        <f>VLOOKUP(C417,#REF!,3,FALSE)</f>
        <v>#REF!</v>
      </c>
      <c r="C417" s="198" t="s">
        <v>409</v>
      </c>
      <c r="D417" s="198" t="s">
        <v>313</v>
      </c>
      <c r="E417" s="198" t="s">
        <v>312</v>
      </c>
      <c r="F417" s="198"/>
      <c r="G417" s="198"/>
      <c r="H417" s="152"/>
      <c r="I417" s="273" t="s">
        <v>91</v>
      </c>
      <c r="J417" s="149">
        <v>53600</v>
      </c>
      <c r="K417" s="198"/>
      <c r="L417" s="198"/>
      <c r="M417" s="198"/>
      <c r="N417" s="198"/>
    </row>
    <row r="418" spans="2:14" hidden="1" x14ac:dyDescent="0.35">
      <c r="B418" s="152" t="e">
        <f>VLOOKUP(C418,#REF!,3,FALSE)</f>
        <v>#REF!</v>
      </c>
      <c r="C418" s="198" t="s">
        <v>374</v>
      </c>
      <c r="D418" s="198" t="s">
        <v>316</v>
      </c>
      <c r="E418" s="198" t="s">
        <v>805</v>
      </c>
      <c r="F418" s="198"/>
      <c r="G418" s="198"/>
      <c r="H418" s="152"/>
      <c r="I418" s="273" t="s">
        <v>91</v>
      </c>
      <c r="J418" s="149">
        <v>263356081.29000002</v>
      </c>
      <c r="K418" s="198"/>
      <c r="L418" s="198"/>
      <c r="M418" s="198"/>
      <c r="N418" s="198"/>
    </row>
    <row r="419" spans="2:14" hidden="1" x14ac:dyDescent="0.35">
      <c r="B419" s="152" t="e">
        <f>VLOOKUP(C419,#REF!,3,FALSE)</f>
        <v>#REF!</v>
      </c>
      <c r="C419" s="198" t="s">
        <v>374</v>
      </c>
      <c r="D419" s="198" t="s">
        <v>316</v>
      </c>
      <c r="E419" s="293" t="s">
        <v>794</v>
      </c>
      <c r="F419" s="198"/>
      <c r="G419" s="198"/>
      <c r="H419" s="152"/>
      <c r="I419" s="15" t="s">
        <v>91</v>
      </c>
      <c r="J419" s="149">
        <v>551945543.5</v>
      </c>
      <c r="K419" s="198"/>
      <c r="L419" s="198"/>
      <c r="M419" s="198"/>
      <c r="N419" s="198"/>
    </row>
    <row r="420" spans="2:14" hidden="1" x14ac:dyDescent="0.35">
      <c r="B420" s="152" t="e">
        <f>VLOOKUP(C420,#REF!,3,FALSE)</f>
        <v>#REF!</v>
      </c>
      <c r="C420" s="198" t="s">
        <v>374</v>
      </c>
      <c r="D420" s="198" t="s">
        <v>311</v>
      </c>
      <c r="E420" s="152" t="s">
        <v>778</v>
      </c>
      <c r="F420" s="198"/>
      <c r="G420" s="198"/>
      <c r="H420" s="152"/>
      <c r="I420" s="273" t="s">
        <v>91</v>
      </c>
      <c r="J420" s="149">
        <v>43422383.380000003</v>
      </c>
      <c r="K420" s="198"/>
      <c r="L420" s="198"/>
      <c r="M420" s="198"/>
      <c r="N420" s="198"/>
    </row>
    <row r="421" spans="2:14" hidden="1" x14ac:dyDescent="0.35">
      <c r="B421" s="152" t="e">
        <f>VLOOKUP(C421,#REF!,3,FALSE)</f>
        <v>#REF!</v>
      </c>
      <c r="C421" s="198" t="s">
        <v>374</v>
      </c>
      <c r="D421" s="198" t="s">
        <v>321</v>
      </c>
      <c r="E421" s="198" t="s">
        <v>814</v>
      </c>
      <c r="F421" s="198"/>
      <c r="G421" s="198"/>
      <c r="H421" s="152"/>
      <c r="I421" s="15" t="s">
        <v>91</v>
      </c>
      <c r="J421" s="149">
        <v>27258375</v>
      </c>
      <c r="K421" s="198"/>
      <c r="L421" s="198"/>
      <c r="M421" s="198"/>
      <c r="N421" s="198"/>
    </row>
    <row r="422" spans="2:14" hidden="1" x14ac:dyDescent="0.35">
      <c r="B422" s="152" t="e">
        <f>VLOOKUP(C422,#REF!,3,FALSE)</f>
        <v>#REF!</v>
      </c>
      <c r="C422" s="198" t="s">
        <v>374</v>
      </c>
      <c r="D422" s="198" t="s">
        <v>308</v>
      </c>
      <c r="E422" s="198" t="s">
        <v>788</v>
      </c>
      <c r="F422" s="198"/>
      <c r="G422" s="198"/>
      <c r="H422" s="152"/>
      <c r="I422" s="273" t="s">
        <v>91</v>
      </c>
      <c r="J422" s="149">
        <v>3120579061.9099998</v>
      </c>
      <c r="K422" s="198"/>
      <c r="L422" s="198"/>
      <c r="M422" s="198"/>
      <c r="N422" s="198"/>
    </row>
    <row r="423" spans="2:14" hidden="1" x14ac:dyDescent="0.35">
      <c r="B423" s="152" t="e">
        <f>VLOOKUP(C423,#REF!,3,FALSE)</f>
        <v>#REF!</v>
      </c>
      <c r="C423" s="198" t="s">
        <v>374</v>
      </c>
      <c r="D423" s="198" t="s">
        <v>308</v>
      </c>
      <c r="E423" s="198" t="s">
        <v>800</v>
      </c>
      <c r="F423" s="198"/>
      <c r="G423" s="198"/>
      <c r="H423" s="152"/>
      <c r="I423" s="15" t="s">
        <v>91</v>
      </c>
      <c r="J423" s="149">
        <v>893600</v>
      </c>
      <c r="K423" s="198"/>
      <c r="L423" s="198"/>
      <c r="M423" s="198"/>
      <c r="N423" s="198"/>
    </row>
    <row r="424" spans="2:14" hidden="1" x14ac:dyDescent="0.35">
      <c r="B424" s="152" t="e">
        <f>VLOOKUP(C424,#REF!,3,FALSE)</f>
        <v>#REF!</v>
      </c>
      <c r="C424" s="198" t="s">
        <v>374</v>
      </c>
      <c r="D424" s="198" t="s">
        <v>313</v>
      </c>
      <c r="E424" s="198" t="s">
        <v>817</v>
      </c>
      <c r="F424" s="198"/>
      <c r="G424" s="198"/>
      <c r="H424" s="152"/>
      <c r="I424" s="273" t="s">
        <v>91</v>
      </c>
      <c r="J424" s="149">
        <v>130000</v>
      </c>
      <c r="K424" s="198"/>
      <c r="L424" s="198"/>
      <c r="M424" s="198"/>
      <c r="N424" s="198"/>
    </row>
    <row r="425" spans="2:14" hidden="1" x14ac:dyDescent="0.35">
      <c r="B425" s="152" t="e">
        <f>VLOOKUP(C425,#REF!,3,FALSE)</f>
        <v>#REF!</v>
      </c>
      <c r="C425" s="198" t="s">
        <v>374</v>
      </c>
      <c r="D425" s="198" t="s">
        <v>313</v>
      </c>
      <c r="E425" s="198" t="s">
        <v>312</v>
      </c>
      <c r="F425" s="198"/>
      <c r="G425" s="198"/>
      <c r="H425" s="152"/>
      <c r="I425" s="15" t="s">
        <v>91</v>
      </c>
      <c r="J425" s="149">
        <v>6368675</v>
      </c>
      <c r="K425" s="198"/>
      <c r="L425" s="198"/>
      <c r="M425" s="198"/>
      <c r="N425" s="198"/>
    </row>
    <row r="426" spans="2:14" hidden="1" x14ac:dyDescent="0.35">
      <c r="B426" s="152" t="e">
        <f>VLOOKUP(C426,#REF!,3,FALSE)</f>
        <v>#REF!</v>
      </c>
      <c r="C426" s="198" t="s">
        <v>371</v>
      </c>
      <c r="D426" s="198" t="s">
        <v>316</v>
      </c>
      <c r="E426" s="198" t="s">
        <v>782</v>
      </c>
      <c r="F426" s="198"/>
      <c r="G426" s="198"/>
      <c r="H426" s="152"/>
      <c r="I426" s="15" t="s">
        <v>91</v>
      </c>
      <c r="J426" s="149">
        <v>100000000</v>
      </c>
      <c r="K426" s="198"/>
      <c r="L426" s="198"/>
      <c r="M426" s="198"/>
      <c r="N426" s="198"/>
    </row>
    <row r="427" spans="2:14" hidden="1" x14ac:dyDescent="0.35">
      <c r="B427" s="152" t="e">
        <f>VLOOKUP(C427,#REF!,3,FALSE)</f>
        <v>#REF!</v>
      </c>
      <c r="C427" s="198" t="s">
        <v>371</v>
      </c>
      <c r="D427" s="198" t="s">
        <v>316</v>
      </c>
      <c r="E427" s="198" t="s">
        <v>805</v>
      </c>
      <c r="F427" s="198"/>
      <c r="G427" s="198"/>
      <c r="H427" s="152"/>
      <c r="I427" s="273" t="s">
        <v>91</v>
      </c>
      <c r="J427" s="149">
        <v>889937985.28999996</v>
      </c>
      <c r="K427" s="198"/>
      <c r="L427" s="198"/>
      <c r="M427" s="198"/>
      <c r="N427" s="198"/>
    </row>
    <row r="428" spans="2:14" hidden="1" x14ac:dyDescent="0.35">
      <c r="B428" s="152" t="e">
        <f>VLOOKUP(C428,#REF!,3,FALSE)</f>
        <v>#REF!</v>
      </c>
      <c r="C428" s="198" t="s">
        <v>371</v>
      </c>
      <c r="D428" s="198" t="s">
        <v>316</v>
      </c>
      <c r="E428" s="293" t="s">
        <v>794</v>
      </c>
      <c r="F428" s="198"/>
      <c r="G428" s="198"/>
      <c r="H428" s="152"/>
      <c r="I428" s="15" t="s">
        <v>91</v>
      </c>
      <c r="J428" s="149">
        <v>1935016943.4400001</v>
      </c>
      <c r="K428" s="198"/>
      <c r="L428" s="198"/>
      <c r="M428" s="198"/>
      <c r="N428" s="198"/>
    </row>
    <row r="429" spans="2:14" hidden="1" x14ac:dyDescent="0.35">
      <c r="B429" s="152" t="e">
        <f>VLOOKUP(C429,#REF!,3,FALSE)</f>
        <v>#REF!</v>
      </c>
      <c r="C429" s="198" t="s">
        <v>371</v>
      </c>
      <c r="D429" s="198" t="s">
        <v>311</v>
      </c>
      <c r="E429" s="152" t="s">
        <v>778</v>
      </c>
      <c r="F429" s="198"/>
      <c r="G429" s="198"/>
      <c r="H429" s="152"/>
      <c r="I429" s="273" t="s">
        <v>91</v>
      </c>
      <c r="J429" s="149">
        <v>89203965.359999999</v>
      </c>
      <c r="K429" s="198"/>
      <c r="L429" s="198"/>
      <c r="M429" s="198"/>
      <c r="N429" s="198"/>
    </row>
    <row r="430" spans="2:14" hidden="1" x14ac:dyDescent="0.35">
      <c r="B430" s="152" t="e">
        <f>VLOOKUP(C430,#REF!,3,FALSE)</f>
        <v>#REF!</v>
      </c>
      <c r="C430" s="198" t="s">
        <v>371</v>
      </c>
      <c r="D430" s="198" t="s">
        <v>321</v>
      </c>
      <c r="E430" s="198" t="s">
        <v>814</v>
      </c>
      <c r="F430" s="198"/>
      <c r="G430" s="198"/>
      <c r="H430" s="152"/>
      <c r="I430" s="15" t="s">
        <v>91</v>
      </c>
      <c r="J430" s="149">
        <v>119464703</v>
      </c>
      <c r="K430" s="198"/>
      <c r="L430" s="198"/>
      <c r="M430" s="198"/>
      <c r="N430" s="198"/>
    </row>
    <row r="431" spans="2:14" hidden="1" x14ac:dyDescent="0.35">
      <c r="B431" s="152" t="e">
        <f>VLOOKUP(C431,#REF!,3,FALSE)</f>
        <v>#REF!</v>
      </c>
      <c r="C431" s="198" t="s">
        <v>371</v>
      </c>
      <c r="D431" s="198" t="s">
        <v>308</v>
      </c>
      <c r="E431" s="198" t="s">
        <v>788</v>
      </c>
      <c r="F431" s="198"/>
      <c r="G431" s="198"/>
      <c r="H431" s="152"/>
      <c r="I431" s="273" t="s">
        <v>91</v>
      </c>
      <c r="J431" s="149">
        <v>1789851957.78</v>
      </c>
      <c r="K431" s="198"/>
      <c r="L431" s="198"/>
      <c r="M431" s="198"/>
      <c r="N431" s="198"/>
    </row>
    <row r="432" spans="2:14" hidden="1" x14ac:dyDescent="0.35">
      <c r="B432" s="152" t="e">
        <f>VLOOKUP(C432,#REF!,3,FALSE)</f>
        <v>#REF!</v>
      </c>
      <c r="C432" s="198" t="s">
        <v>371</v>
      </c>
      <c r="D432" s="198" t="s">
        <v>308</v>
      </c>
      <c r="E432" s="198" t="s">
        <v>800</v>
      </c>
      <c r="F432" s="198"/>
      <c r="G432" s="198"/>
      <c r="H432" s="152"/>
      <c r="I432" s="15" t="s">
        <v>91</v>
      </c>
      <c r="J432" s="149">
        <v>256799.99999999997</v>
      </c>
      <c r="K432" s="198"/>
      <c r="L432" s="198"/>
      <c r="M432" s="198"/>
      <c r="N432" s="198"/>
    </row>
    <row r="433" spans="2:14" hidden="1" x14ac:dyDescent="0.35">
      <c r="B433" s="152" t="e">
        <f>VLOOKUP(C433,#REF!,3,FALSE)</f>
        <v>#REF!</v>
      </c>
      <c r="C433" s="198" t="s">
        <v>371</v>
      </c>
      <c r="D433" s="198" t="s">
        <v>313</v>
      </c>
      <c r="E433" s="198" t="s">
        <v>312</v>
      </c>
      <c r="F433" s="198"/>
      <c r="G433" s="198"/>
      <c r="H433" s="152"/>
      <c r="I433" s="273" t="s">
        <v>91</v>
      </c>
      <c r="J433" s="149">
        <v>104861684</v>
      </c>
      <c r="K433" s="198"/>
      <c r="L433" s="198"/>
      <c r="M433" s="198"/>
      <c r="N433" s="198"/>
    </row>
    <row r="434" spans="2:14" hidden="1" x14ac:dyDescent="0.35">
      <c r="B434" s="152" t="e">
        <f>VLOOKUP(C434,#REF!,3,FALSE)</f>
        <v>#REF!</v>
      </c>
      <c r="C434" s="198" t="s">
        <v>344</v>
      </c>
      <c r="D434" s="198" t="s">
        <v>316</v>
      </c>
      <c r="E434" s="198" t="s">
        <v>782</v>
      </c>
      <c r="F434" s="198"/>
      <c r="G434" s="198"/>
      <c r="H434" s="152"/>
      <c r="I434" s="273" t="s">
        <v>91</v>
      </c>
      <c r="J434" s="149">
        <v>97998842585.369995</v>
      </c>
      <c r="K434" s="198"/>
      <c r="L434" s="198"/>
      <c r="M434" s="198"/>
      <c r="N434" s="198"/>
    </row>
    <row r="435" spans="2:14" hidden="1" x14ac:dyDescent="0.35">
      <c r="B435" s="152" t="e">
        <f>VLOOKUP(C435,#REF!,3,FALSE)</f>
        <v>#REF!</v>
      </c>
      <c r="C435" s="198" t="s">
        <v>344</v>
      </c>
      <c r="D435" s="198" t="s">
        <v>316</v>
      </c>
      <c r="E435" s="293" t="s">
        <v>794</v>
      </c>
      <c r="F435" s="198"/>
      <c r="G435" s="198"/>
      <c r="H435" s="152"/>
      <c r="I435" s="15" t="s">
        <v>91</v>
      </c>
      <c r="J435" s="149">
        <v>317034553.63</v>
      </c>
      <c r="K435" s="198"/>
      <c r="L435" s="198"/>
      <c r="M435" s="198"/>
      <c r="N435" s="198"/>
    </row>
    <row r="436" spans="2:14" hidden="1" x14ac:dyDescent="0.35">
      <c r="B436" s="152" t="e">
        <f>VLOOKUP(C436,#REF!,3,FALSE)</f>
        <v>#REF!</v>
      </c>
      <c r="C436" s="198" t="s">
        <v>344</v>
      </c>
      <c r="D436" s="198" t="s">
        <v>311</v>
      </c>
      <c r="E436" s="152" t="s">
        <v>778</v>
      </c>
      <c r="F436" s="198"/>
      <c r="G436" s="198"/>
      <c r="H436" s="152"/>
      <c r="I436" s="273" t="s">
        <v>91</v>
      </c>
      <c r="J436" s="149">
        <v>179972992568.42999</v>
      </c>
      <c r="K436" s="198"/>
      <c r="L436" s="198"/>
      <c r="M436" s="198"/>
      <c r="N436" s="198"/>
    </row>
    <row r="437" spans="2:14" hidden="1" x14ac:dyDescent="0.35">
      <c r="B437" s="152" t="e">
        <f>VLOOKUP(C437,#REF!,3,FALSE)</f>
        <v>#REF!</v>
      </c>
      <c r="C437" s="198" t="s">
        <v>344</v>
      </c>
      <c r="D437" s="198" t="s">
        <v>321</v>
      </c>
      <c r="E437" s="198" t="s">
        <v>814</v>
      </c>
      <c r="F437" s="198"/>
      <c r="G437" s="198"/>
      <c r="H437" s="152"/>
      <c r="I437" s="15" t="s">
        <v>91</v>
      </c>
      <c r="J437" s="149">
        <v>2007597.5000000002</v>
      </c>
      <c r="K437" s="198"/>
      <c r="L437" s="198"/>
      <c r="M437" s="198"/>
      <c r="N437" s="198"/>
    </row>
    <row r="438" spans="2:14" hidden="1" x14ac:dyDescent="0.35">
      <c r="B438" s="152" t="e">
        <f>VLOOKUP(C438,#REF!,3,FALSE)</f>
        <v>#REF!</v>
      </c>
      <c r="C438" s="198" t="s">
        <v>344</v>
      </c>
      <c r="D438" s="198" t="s">
        <v>311</v>
      </c>
      <c r="E438" s="198" t="s">
        <v>809</v>
      </c>
      <c r="F438" s="198"/>
      <c r="G438" s="198"/>
      <c r="H438" s="152"/>
      <c r="I438" s="273" t="s">
        <v>91</v>
      </c>
      <c r="J438" s="149">
        <v>2282552400</v>
      </c>
      <c r="K438" s="198"/>
      <c r="L438" s="198"/>
      <c r="M438" s="198"/>
      <c r="N438" s="198"/>
    </row>
    <row r="439" spans="2:14" hidden="1" x14ac:dyDescent="0.35">
      <c r="B439" s="152" t="e">
        <f>VLOOKUP(C439,#REF!,3,FALSE)</f>
        <v>#REF!</v>
      </c>
      <c r="C439" s="198" t="s">
        <v>344</v>
      </c>
      <c r="D439" s="198" t="s">
        <v>308</v>
      </c>
      <c r="E439" s="198" t="s">
        <v>788</v>
      </c>
      <c r="F439" s="198"/>
      <c r="G439" s="198"/>
      <c r="H439" s="152"/>
      <c r="I439" s="15" t="s">
        <v>91</v>
      </c>
      <c r="J439" s="149">
        <v>2119497630.2099998</v>
      </c>
      <c r="K439" s="198"/>
      <c r="L439" s="198"/>
      <c r="M439" s="198"/>
      <c r="N439" s="198"/>
    </row>
    <row r="440" spans="2:14" hidden="1" x14ac:dyDescent="0.35">
      <c r="B440" s="152" t="e">
        <f>VLOOKUP(C440,#REF!,3,FALSE)</f>
        <v>#REF!</v>
      </c>
      <c r="C440" s="198" t="s">
        <v>344</v>
      </c>
      <c r="D440" s="198" t="s">
        <v>308</v>
      </c>
      <c r="E440" s="198" t="s">
        <v>800</v>
      </c>
      <c r="F440" s="198"/>
      <c r="G440" s="198"/>
      <c r="H440" s="152"/>
      <c r="I440" s="273" t="s">
        <v>91</v>
      </c>
      <c r="J440" s="149">
        <v>5043987880</v>
      </c>
      <c r="K440" s="198"/>
      <c r="L440" s="198"/>
      <c r="M440" s="198"/>
      <c r="N440" s="198"/>
    </row>
    <row r="441" spans="2:14" hidden="1" x14ac:dyDescent="0.35">
      <c r="B441" s="152" t="e">
        <f>VLOOKUP(C441,#REF!,3,FALSE)</f>
        <v>#REF!</v>
      </c>
      <c r="C441" s="198" t="s">
        <v>344</v>
      </c>
      <c r="D441" s="198" t="s">
        <v>313</v>
      </c>
      <c r="E441" s="198" t="s">
        <v>817</v>
      </c>
      <c r="F441" s="198"/>
      <c r="G441" s="198"/>
      <c r="H441" s="152"/>
      <c r="I441" s="15" t="s">
        <v>91</v>
      </c>
      <c r="J441" s="149">
        <v>79571900</v>
      </c>
      <c r="K441" s="198"/>
      <c r="L441" s="198"/>
      <c r="M441" s="198"/>
      <c r="N441" s="198"/>
    </row>
    <row r="442" spans="2:14" hidden="1" x14ac:dyDescent="0.35">
      <c r="B442" s="152" t="e">
        <f>VLOOKUP(C442,#REF!,3,FALSE)</f>
        <v>#REF!</v>
      </c>
      <c r="C442" s="198" t="s">
        <v>344</v>
      </c>
      <c r="D442" s="198" t="s">
        <v>313</v>
      </c>
      <c r="E442" s="198" t="s">
        <v>312</v>
      </c>
      <c r="F442" s="198"/>
      <c r="G442" s="198"/>
      <c r="H442" s="152"/>
      <c r="I442" s="273" t="s">
        <v>91</v>
      </c>
      <c r="J442" s="149">
        <v>44026200</v>
      </c>
      <c r="K442" s="198"/>
      <c r="L442" s="198"/>
      <c r="M442" s="198"/>
      <c r="N442" s="198"/>
    </row>
    <row r="443" spans="2:14" hidden="1" x14ac:dyDescent="0.35">
      <c r="B443" s="152" t="e">
        <f>VLOOKUP(C443,#REF!,3,FALSE)</f>
        <v>#REF!</v>
      </c>
      <c r="C443" s="198" t="s">
        <v>344</v>
      </c>
      <c r="D443" s="198" t="s">
        <v>312</v>
      </c>
      <c r="E443" s="198" t="s">
        <v>834</v>
      </c>
      <c r="F443" s="198"/>
      <c r="G443" s="198"/>
      <c r="H443" s="152"/>
      <c r="I443" s="273" t="s">
        <v>91</v>
      </c>
      <c r="J443" s="149">
        <v>606632</v>
      </c>
      <c r="K443" s="198"/>
      <c r="L443" s="198"/>
      <c r="M443" s="198"/>
      <c r="N443" s="198"/>
    </row>
    <row r="444" spans="2:14" hidden="1" x14ac:dyDescent="0.35">
      <c r="B444" s="152" t="e">
        <f>VLOOKUP(C444,#REF!,3,FALSE)</f>
        <v>#REF!</v>
      </c>
      <c r="C444" s="198" t="s">
        <v>435</v>
      </c>
      <c r="D444" s="198" t="s">
        <v>316</v>
      </c>
      <c r="E444" s="198" t="s">
        <v>782</v>
      </c>
      <c r="F444" s="198"/>
      <c r="G444" s="198"/>
      <c r="H444" s="152"/>
      <c r="I444" s="15" t="s">
        <v>91</v>
      </c>
      <c r="J444" s="149">
        <v>7180084.8399999999</v>
      </c>
      <c r="K444" s="198"/>
      <c r="L444" s="198"/>
      <c r="M444" s="198"/>
      <c r="N444" s="198"/>
    </row>
    <row r="445" spans="2:14" hidden="1" x14ac:dyDescent="0.35">
      <c r="B445" s="152" t="e">
        <f>VLOOKUP(C445,#REF!,3,FALSE)</f>
        <v>#REF!</v>
      </c>
      <c r="C445" s="198" t="s">
        <v>435</v>
      </c>
      <c r="D445" s="198" t="s">
        <v>316</v>
      </c>
      <c r="E445" s="198" t="s">
        <v>805</v>
      </c>
      <c r="F445" s="198"/>
      <c r="G445" s="198"/>
      <c r="H445" s="152"/>
      <c r="I445" s="273" t="s">
        <v>91</v>
      </c>
      <c r="J445" s="149">
        <v>6169625.2999999998</v>
      </c>
      <c r="K445" s="198"/>
      <c r="L445" s="198"/>
      <c r="M445" s="198"/>
      <c r="N445" s="198"/>
    </row>
    <row r="446" spans="2:14" hidden="1" x14ac:dyDescent="0.35">
      <c r="B446" s="152" t="e">
        <f>VLOOKUP(C446,#REF!,3,FALSE)</f>
        <v>#REF!</v>
      </c>
      <c r="C446" s="198" t="s">
        <v>435</v>
      </c>
      <c r="D446" s="198" t="s">
        <v>316</v>
      </c>
      <c r="E446" s="293" t="s">
        <v>794</v>
      </c>
      <c r="F446" s="198"/>
      <c r="G446" s="198"/>
      <c r="H446" s="152"/>
      <c r="I446" s="15" t="s">
        <v>91</v>
      </c>
      <c r="J446" s="149">
        <v>12956213.140000001</v>
      </c>
      <c r="K446" s="198"/>
      <c r="L446" s="198"/>
      <c r="M446" s="198"/>
      <c r="N446" s="198"/>
    </row>
    <row r="447" spans="2:14" hidden="1" x14ac:dyDescent="0.35">
      <c r="B447" s="152" t="e">
        <f>VLOOKUP(C447,#REF!,3,FALSE)</f>
        <v>#REF!</v>
      </c>
      <c r="C447" s="198" t="s">
        <v>435</v>
      </c>
      <c r="D447" s="198" t="s">
        <v>311</v>
      </c>
      <c r="E447" s="152" t="s">
        <v>778</v>
      </c>
      <c r="F447" s="198"/>
      <c r="G447" s="198"/>
      <c r="H447" s="152"/>
      <c r="I447" s="273" t="s">
        <v>91</v>
      </c>
      <c r="J447" s="149">
        <v>299999558.83999997</v>
      </c>
      <c r="K447" s="198"/>
      <c r="L447" s="198"/>
      <c r="M447" s="198"/>
      <c r="N447" s="198"/>
    </row>
    <row r="448" spans="2:14" hidden="1" x14ac:dyDescent="0.35">
      <c r="B448" s="152" t="e">
        <f>VLOOKUP(C448,#REF!,3,FALSE)</f>
        <v>#REF!</v>
      </c>
      <c r="C448" s="198" t="s">
        <v>435</v>
      </c>
      <c r="D448" s="198" t="s">
        <v>321</v>
      </c>
      <c r="E448" s="198" t="s">
        <v>814</v>
      </c>
      <c r="F448" s="198"/>
      <c r="G448" s="198"/>
      <c r="H448" s="152"/>
      <c r="I448" s="15" t="s">
        <v>91</v>
      </c>
      <c r="J448" s="149">
        <v>19025433</v>
      </c>
      <c r="K448" s="198"/>
      <c r="L448" s="198"/>
      <c r="M448" s="198"/>
      <c r="N448" s="198"/>
    </row>
    <row r="449" spans="2:14" hidden="1" x14ac:dyDescent="0.35">
      <c r="B449" s="152" t="e">
        <f>VLOOKUP(C449,#REF!,3,FALSE)</f>
        <v>#REF!</v>
      </c>
      <c r="C449" s="198" t="s">
        <v>435</v>
      </c>
      <c r="D449" s="198" t="s">
        <v>308</v>
      </c>
      <c r="E449" s="198" t="s">
        <v>788</v>
      </c>
      <c r="F449" s="198"/>
      <c r="G449" s="198"/>
      <c r="H449" s="152"/>
      <c r="I449" s="273" t="s">
        <v>91</v>
      </c>
      <c r="J449" s="149">
        <v>141939810</v>
      </c>
      <c r="K449" s="198"/>
      <c r="L449" s="198"/>
      <c r="M449" s="198"/>
      <c r="N449" s="198"/>
    </row>
    <row r="450" spans="2:14" hidden="1" x14ac:dyDescent="0.35">
      <c r="B450" s="152" t="e">
        <f>VLOOKUP(C450,#REF!,3,FALSE)</f>
        <v>#REF!</v>
      </c>
      <c r="C450" s="198" t="s">
        <v>435</v>
      </c>
      <c r="D450" s="198" t="s">
        <v>308</v>
      </c>
      <c r="E450" s="198" t="s">
        <v>800</v>
      </c>
      <c r="F450" s="198"/>
      <c r="G450" s="198"/>
      <c r="H450" s="152"/>
      <c r="I450" s="15" t="s">
        <v>91</v>
      </c>
      <c r="J450" s="149">
        <v>306115</v>
      </c>
      <c r="K450" s="198"/>
      <c r="L450" s="198"/>
      <c r="M450" s="198"/>
      <c r="N450" s="198"/>
    </row>
    <row r="451" spans="2:14" hidden="1" x14ac:dyDescent="0.35">
      <c r="B451" s="152" t="e">
        <f>VLOOKUP(C451,#REF!,3,FALSE)</f>
        <v>#REF!</v>
      </c>
      <c r="C451" s="198" t="s">
        <v>435</v>
      </c>
      <c r="D451" s="198" t="s">
        <v>313</v>
      </c>
      <c r="E451" s="198" t="s">
        <v>817</v>
      </c>
      <c r="F451" s="198"/>
      <c r="G451" s="198"/>
      <c r="H451" s="152"/>
      <c r="I451" s="273" t="s">
        <v>91</v>
      </c>
      <c r="J451" s="149">
        <v>132000</v>
      </c>
      <c r="K451" s="198"/>
      <c r="L451" s="198"/>
      <c r="M451" s="198"/>
      <c r="N451" s="198"/>
    </row>
    <row r="452" spans="2:14" hidden="1" x14ac:dyDescent="0.35">
      <c r="B452" s="152" t="e">
        <f>VLOOKUP(C452,#REF!,3,FALSE)</f>
        <v>#REF!</v>
      </c>
      <c r="C452" s="198" t="s">
        <v>435</v>
      </c>
      <c r="D452" s="198" t="s">
        <v>313</v>
      </c>
      <c r="E452" s="198" t="s">
        <v>312</v>
      </c>
      <c r="F452" s="198"/>
      <c r="G452" s="198"/>
      <c r="H452" s="152"/>
      <c r="I452" s="15" t="s">
        <v>91</v>
      </c>
      <c r="J452" s="149">
        <v>26600</v>
      </c>
      <c r="K452" s="198"/>
      <c r="L452" s="198"/>
      <c r="M452" s="198"/>
      <c r="N452" s="198"/>
    </row>
    <row r="453" spans="2:14" hidden="1" x14ac:dyDescent="0.35">
      <c r="B453" s="152" t="e">
        <f>VLOOKUP(C453,#REF!,3,FALSE)</f>
        <v>#REF!</v>
      </c>
      <c r="C453" s="198" t="s">
        <v>426</v>
      </c>
      <c r="D453" s="198" t="s">
        <v>321</v>
      </c>
      <c r="E453" s="198" t="s">
        <v>814</v>
      </c>
      <c r="F453" s="198"/>
      <c r="G453" s="198"/>
      <c r="H453" s="152"/>
      <c r="I453" s="15" t="s">
        <v>91</v>
      </c>
      <c r="J453" s="149">
        <v>539109251.77999997</v>
      </c>
      <c r="K453" s="198"/>
      <c r="L453" s="198"/>
      <c r="M453" s="198"/>
      <c r="N453" s="198"/>
    </row>
    <row r="454" spans="2:14" hidden="1" x14ac:dyDescent="0.35">
      <c r="B454" s="152" t="e">
        <f>VLOOKUP(C454,#REF!,3,FALSE)</f>
        <v>#REF!</v>
      </c>
      <c r="C454" s="198" t="s">
        <v>426</v>
      </c>
      <c r="D454" s="198" t="s">
        <v>308</v>
      </c>
      <c r="E454" s="198" t="s">
        <v>788</v>
      </c>
      <c r="F454" s="198"/>
      <c r="G454" s="198"/>
      <c r="H454" s="152"/>
      <c r="I454" s="273" t="s">
        <v>91</v>
      </c>
      <c r="J454" s="149">
        <v>44527250.299999997</v>
      </c>
      <c r="K454" s="198"/>
      <c r="L454" s="198"/>
      <c r="M454" s="198"/>
      <c r="N454" s="198"/>
    </row>
    <row r="455" spans="2:14" hidden="1" x14ac:dyDescent="0.35">
      <c r="B455" s="152" t="e">
        <f>VLOOKUP(C455,#REF!,3,FALSE)</f>
        <v>#REF!</v>
      </c>
      <c r="C455" s="198" t="s">
        <v>426</v>
      </c>
      <c r="D455" s="198" t="s">
        <v>312</v>
      </c>
      <c r="E455" s="198" t="s">
        <v>835</v>
      </c>
      <c r="F455" s="198"/>
      <c r="G455" s="198"/>
      <c r="H455" s="152"/>
      <c r="I455" s="15" t="s">
        <v>91</v>
      </c>
      <c r="J455" s="149">
        <v>128700899.99999999</v>
      </c>
      <c r="K455" s="198"/>
      <c r="L455" s="198"/>
      <c r="M455" s="198"/>
      <c r="N455" s="198"/>
    </row>
    <row r="456" spans="2:14" hidden="1" x14ac:dyDescent="0.35">
      <c r="B456" s="152" t="e">
        <f>VLOOKUP(C456,#REF!,3,FALSE)</f>
        <v>#REF!</v>
      </c>
      <c r="C456" s="198" t="s">
        <v>426</v>
      </c>
      <c r="D456" s="198" t="s">
        <v>312</v>
      </c>
      <c r="E456" s="198" t="s">
        <v>836</v>
      </c>
      <c r="F456" s="198"/>
      <c r="G456" s="198"/>
      <c r="H456" s="152"/>
      <c r="I456" s="273" t="s">
        <v>91</v>
      </c>
      <c r="J456" s="149">
        <v>128324250</v>
      </c>
      <c r="K456" s="198"/>
      <c r="L456" s="198"/>
      <c r="M456" s="198"/>
      <c r="N456" s="198"/>
    </row>
    <row r="457" spans="2:14" hidden="1" x14ac:dyDescent="0.35">
      <c r="B457" s="152" t="e">
        <f>VLOOKUP(C457,#REF!,3,FALSE)</f>
        <v>#REF!</v>
      </c>
      <c r="C457" s="198" t="s">
        <v>372</v>
      </c>
      <c r="D457" s="198" t="s">
        <v>311</v>
      </c>
      <c r="E457" s="152" t="s">
        <v>778</v>
      </c>
      <c r="F457" s="198"/>
      <c r="G457" s="198"/>
      <c r="H457" s="152"/>
      <c r="I457" s="15" t="s">
        <v>91</v>
      </c>
      <c r="J457" s="149">
        <v>5797118813.3900003</v>
      </c>
      <c r="K457" s="198"/>
      <c r="L457" s="198"/>
      <c r="M457" s="198"/>
      <c r="N457" s="198"/>
    </row>
    <row r="458" spans="2:14" hidden="1" x14ac:dyDescent="0.35">
      <c r="B458" s="152" t="e">
        <f>VLOOKUP(C458,#REF!,3,FALSE)</f>
        <v>#REF!</v>
      </c>
      <c r="C458" s="198" t="s">
        <v>372</v>
      </c>
      <c r="D458" s="198" t="s">
        <v>321</v>
      </c>
      <c r="E458" s="198" t="s">
        <v>814</v>
      </c>
      <c r="F458" s="198"/>
      <c r="G458" s="198"/>
      <c r="H458" s="152"/>
      <c r="I458" s="273" t="s">
        <v>91</v>
      </c>
      <c r="J458" s="149">
        <v>25176807.5</v>
      </c>
      <c r="K458" s="198"/>
      <c r="L458" s="198"/>
      <c r="M458" s="198"/>
      <c r="N458" s="198"/>
    </row>
    <row r="459" spans="2:14" hidden="1" x14ac:dyDescent="0.35">
      <c r="B459" s="152" t="e">
        <f>VLOOKUP(C459,#REF!,3,FALSE)</f>
        <v>#REF!</v>
      </c>
      <c r="C459" s="198" t="s">
        <v>372</v>
      </c>
      <c r="D459" s="198" t="s">
        <v>311</v>
      </c>
      <c r="E459" s="198" t="s">
        <v>809</v>
      </c>
      <c r="F459" s="198"/>
      <c r="G459" s="198"/>
      <c r="H459" s="152"/>
      <c r="I459" s="15" t="s">
        <v>91</v>
      </c>
      <c r="J459" s="149">
        <v>92479750</v>
      </c>
      <c r="K459" s="198"/>
      <c r="L459" s="198"/>
      <c r="M459" s="198"/>
      <c r="N459" s="198"/>
    </row>
    <row r="460" spans="2:14" hidden="1" x14ac:dyDescent="0.35">
      <c r="B460" s="152" t="e">
        <f>VLOOKUP(C460,#REF!,3,FALSE)</f>
        <v>#REF!</v>
      </c>
      <c r="C460" s="198" t="s">
        <v>372</v>
      </c>
      <c r="D460" s="198" t="s">
        <v>308</v>
      </c>
      <c r="E460" s="198" t="s">
        <v>788</v>
      </c>
      <c r="F460" s="198"/>
      <c r="G460" s="198"/>
      <c r="H460" s="152"/>
      <c r="I460" s="273" t="s">
        <v>91</v>
      </c>
      <c r="J460" s="149">
        <v>231900827.5</v>
      </c>
      <c r="K460" s="198"/>
      <c r="L460" s="198"/>
      <c r="M460" s="198"/>
      <c r="N460" s="198"/>
    </row>
    <row r="461" spans="2:14" hidden="1" x14ac:dyDescent="0.35">
      <c r="B461" s="152" t="e">
        <f>VLOOKUP(C461,#REF!,3,FALSE)</f>
        <v>#REF!</v>
      </c>
      <c r="C461" s="198" t="s">
        <v>382</v>
      </c>
      <c r="D461" s="198" t="s">
        <v>316</v>
      </c>
      <c r="E461" s="198" t="s">
        <v>782</v>
      </c>
      <c r="F461" s="198"/>
      <c r="G461" s="198"/>
      <c r="H461" s="152"/>
      <c r="I461" s="273" t="s">
        <v>91</v>
      </c>
      <c r="J461" s="149">
        <v>265427296.32999998</v>
      </c>
      <c r="K461" s="198"/>
      <c r="L461" s="198"/>
      <c r="M461" s="198"/>
      <c r="N461" s="198"/>
    </row>
    <row r="462" spans="2:14" hidden="1" x14ac:dyDescent="0.35">
      <c r="B462" s="152" t="e">
        <f>VLOOKUP(C462,#REF!,3,FALSE)</f>
        <v>#REF!</v>
      </c>
      <c r="C462" s="198" t="s">
        <v>382</v>
      </c>
      <c r="D462" s="198" t="s">
        <v>321</v>
      </c>
      <c r="E462" s="198" t="s">
        <v>814</v>
      </c>
      <c r="F462" s="198"/>
      <c r="G462" s="198"/>
      <c r="H462" s="152"/>
      <c r="I462" s="15" t="s">
        <v>91</v>
      </c>
      <c r="J462" s="149">
        <v>18072960</v>
      </c>
      <c r="K462" s="198"/>
      <c r="L462" s="198"/>
      <c r="M462" s="198"/>
      <c r="N462" s="198"/>
    </row>
    <row r="463" spans="2:14" hidden="1" x14ac:dyDescent="0.35">
      <c r="B463" s="152" t="e">
        <f>VLOOKUP(C463,#REF!,3,FALSE)</f>
        <v>#REF!</v>
      </c>
      <c r="C463" s="198" t="s">
        <v>382</v>
      </c>
      <c r="D463" s="198" t="s">
        <v>308</v>
      </c>
      <c r="E463" s="198" t="s">
        <v>788</v>
      </c>
      <c r="F463" s="198"/>
      <c r="G463" s="198"/>
      <c r="H463" s="152"/>
      <c r="I463" s="273" t="s">
        <v>91</v>
      </c>
      <c r="J463" s="149">
        <v>2346732915.25</v>
      </c>
      <c r="K463" s="198"/>
      <c r="L463" s="198"/>
      <c r="M463" s="198"/>
      <c r="N463" s="198"/>
    </row>
    <row r="464" spans="2:14" hidden="1" x14ac:dyDescent="0.35">
      <c r="B464" s="152" t="e">
        <f>VLOOKUP(C464,#REF!,3,FALSE)</f>
        <v>#REF!</v>
      </c>
      <c r="C464" s="198" t="s">
        <v>382</v>
      </c>
      <c r="D464" s="198" t="s">
        <v>313</v>
      </c>
      <c r="E464" s="198" t="s">
        <v>312</v>
      </c>
      <c r="F464" s="198"/>
      <c r="G464" s="198"/>
      <c r="H464" s="152"/>
      <c r="I464" s="15" t="s">
        <v>91</v>
      </c>
      <c r="J464" s="149">
        <v>30521880</v>
      </c>
      <c r="K464" s="198"/>
      <c r="L464" s="198"/>
      <c r="M464" s="198"/>
      <c r="N464" s="198"/>
    </row>
    <row r="465" spans="2:14" hidden="1" x14ac:dyDescent="0.35">
      <c r="B465" s="152" t="e">
        <f>VLOOKUP(C465,#REF!,3,FALSE)</f>
        <v>#REF!</v>
      </c>
      <c r="C465" s="198" t="s">
        <v>386</v>
      </c>
      <c r="D465" s="198" t="s">
        <v>316</v>
      </c>
      <c r="E465" s="198" t="s">
        <v>782</v>
      </c>
      <c r="F465" s="198"/>
      <c r="G465" s="198"/>
      <c r="H465" s="152"/>
      <c r="I465" s="15" t="s">
        <v>91</v>
      </c>
      <c r="J465" s="149">
        <v>23872802.489999998</v>
      </c>
      <c r="K465" s="198"/>
      <c r="L465" s="198"/>
      <c r="M465" s="198"/>
      <c r="N465" s="198"/>
    </row>
    <row r="466" spans="2:14" hidden="1" x14ac:dyDescent="0.35">
      <c r="B466" s="152" t="e">
        <f>VLOOKUP(C466,#REF!,3,FALSE)</f>
        <v>#REF!</v>
      </c>
      <c r="C466" s="198" t="s">
        <v>386</v>
      </c>
      <c r="D466" s="198" t="s">
        <v>316</v>
      </c>
      <c r="E466" s="198" t="s">
        <v>805</v>
      </c>
      <c r="F466" s="198"/>
      <c r="G466" s="198"/>
      <c r="H466" s="152"/>
      <c r="I466" s="273" t="s">
        <v>91</v>
      </c>
      <c r="J466" s="149">
        <v>4174511.24</v>
      </c>
      <c r="K466" s="198"/>
      <c r="L466" s="198"/>
      <c r="M466" s="198"/>
      <c r="N466" s="198"/>
    </row>
    <row r="467" spans="2:14" hidden="1" x14ac:dyDescent="0.35">
      <c r="B467" s="152" t="e">
        <f>VLOOKUP(C467,#REF!,3,FALSE)</f>
        <v>#REF!</v>
      </c>
      <c r="C467" s="198" t="s">
        <v>386</v>
      </c>
      <c r="D467" s="198" t="s">
        <v>316</v>
      </c>
      <c r="E467" s="293" t="s">
        <v>794</v>
      </c>
      <c r="F467" s="198"/>
      <c r="G467" s="198"/>
      <c r="H467" s="152"/>
      <c r="I467" s="15" t="s">
        <v>91</v>
      </c>
      <c r="J467" s="149">
        <v>8766473.6099999994</v>
      </c>
      <c r="K467" s="198"/>
      <c r="L467" s="198"/>
      <c r="M467" s="198"/>
      <c r="N467" s="198"/>
    </row>
    <row r="468" spans="2:14" hidden="1" x14ac:dyDescent="0.35">
      <c r="B468" s="152" t="e">
        <f>VLOOKUP(C468,#REF!,3,FALSE)</f>
        <v>#REF!</v>
      </c>
      <c r="C468" s="198" t="s">
        <v>386</v>
      </c>
      <c r="D468" s="198" t="s">
        <v>311</v>
      </c>
      <c r="E468" s="152" t="s">
        <v>778</v>
      </c>
      <c r="F468" s="198"/>
      <c r="G468" s="198"/>
      <c r="H468" s="152"/>
      <c r="I468" s="273" t="s">
        <v>91</v>
      </c>
      <c r="J468" s="149">
        <v>0.09</v>
      </c>
      <c r="K468" s="198"/>
      <c r="L468" s="198"/>
      <c r="M468" s="198"/>
      <c r="N468" s="198"/>
    </row>
    <row r="469" spans="2:14" hidden="1" x14ac:dyDescent="0.35">
      <c r="B469" s="152" t="e">
        <f>VLOOKUP(C469,#REF!,3,FALSE)</f>
        <v>#REF!</v>
      </c>
      <c r="C469" s="198" t="s">
        <v>386</v>
      </c>
      <c r="D469" s="198" t="s">
        <v>321</v>
      </c>
      <c r="E469" s="198" t="s">
        <v>814</v>
      </c>
      <c r="F469" s="198"/>
      <c r="G469" s="198"/>
      <c r="H469" s="152"/>
      <c r="I469" s="15" t="s">
        <v>91</v>
      </c>
      <c r="J469" s="149">
        <v>6685000</v>
      </c>
      <c r="K469" s="198"/>
      <c r="L469" s="198"/>
      <c r="M469" s="198"/>
      <c r="N469" s="198"/>
    </row>
    <row r="470" spans="2:14" hidden="1" x14ac:dyDescent="0.35">
      <c r="B470" s="152" t="e">
        <f>VLOOKUP(C470,#REF!,3,FALSE)</f>
        <v>#REF!</v>
      </c>
      <c r="C470" s="198" t="s">
        <v>386</v>
      </c>
      <c r="D470" s="198" t="s">
        <v>308</v>
      </c>
      <c r="E470" s="198" t="s">
        <v>788</v>
      </c>
      <c r="F470" s="198"/>
      <c r="G470" s="198"/>
      <c r="H470" s="152"/>
      <c r="I470" s="273" t="s">
        <v>91</v>
      </c>
      <c r="J470" s="149">
        <v>1727000000</v>
      </c>
      <c r="K470" s="198"/>
      <c r="L470" s="198"/>
      <c r="M470" s="198"/>
      <c r="N470" s="198"/>
    </row>
    <row r="471" spans="2:14" hidden="1" x14ac:dyDescent="0.35">
      <c r="B471" s="152" t="e">
        <f>VLOOKUP(C471,#REF!,3,FALSE)</f>
        <v>#REF!</v>
      </c>
      <c r="C471" s="198" t="s">
        <v>386</v>
      </c>
      <c r="D471" s="198" t="s">
        <v>308</v>
      </c>
      <c r="E471" s="198" t="s">
        <v>800</v>
      </c>
      <c r="F471" s="198"/>
      <c r="G471" s="198"/>
      <c r="H471" s="152"/>
      <c r="I471" s="15" t="s">
        <v>91</v>
      </c>
      <c r="J471" s="149">
        <v>14000</v>
      </c>
      <c r="K471" s="198"/>
      <c r="L471" s="198"/>
      <c r="M471" s="198"/>
      <c r="N471" s="198"/>
    </row>
    <row r="472" spans="2:14" hidden="1" x14ac:dyDescent="0.35">
      <c r="B472" s="152" t="e">
        <f>VLOOKUP(C472,#REF!,3,FALSE)</f>
        <v>#REF!</v>
      </c>
      <c r="C472" s="198" t="s">
        <v>386</v>
      </c>
      <c r="D472" s="198" t="s">
        <v>313</v>
      </c>
      <c r="E472" s="198" t="s">
        <v>312</v>
      </c>
      <c r="F472" s="198"/>
      <c r="G472" s="198"/>
      <c r="H472" s="152"/>
      <c r="I472" s="273" t="s">
        <v>91</v>
      </c>
      <c r="J472" s="149">
        <v>52129885</v>
      </c>
      <c r="K472" s="198"/>
      <c r="L472" s="198"/>
      <c r="M472" s="198"/>
      <c r="N472" s="198"/>
    </row>
    <row r="473" spans="2:14" hidden="1" x14ac:dyDescent="0.35">
      <c r="B473" s="152" t="e">
        <f>VLOOKUP(C473,#REF!,3,FALSE)</f>
        <v>#REF!</v>
      </c>
      <c r="C473" s="198" t="s">
        <v>376</v>
      </c>
      <c r="D473" s="198" t="s">
        <v>316</v>
      </c>
      <c r="E473" s="198" t="s">
        <v>782</v>
      </c>
      <c r="F473" s="198"/>
      <c r="G473" s="198"/>
      <c r="H473" s="152"/>
      <c r="I473" s="273" t="s">
        <v>91</v>
      </c>
      <c r="J473" s="149">
        <v>2973209768.1500001</v>
      </c>
      <c r="K473" s="198"/>
      <c r="L473" s="198"/>
      <c r="M473" s="198"/>
      <c r="N473" s="198"/>
    </row>
    <row r="474" spans="2:14" hidden="1" x14ac:dyDescent="0.35">
      <c r="B474" s="152" t="e">
        <f>VLOOKUP(C474,#REF!,3,FALSE)</f>
        <v>#REF!</v>
      </c>
      <c r="C474" s="198" t="s">
        <v>376</v>
      </c>
      <c r="D474" s="198" t="s">
        <v>316</v>
      </c>
      <c r="E474" s="198" t="s">
        <v>805</v>
      </c>
      <c r="F474" s="198"/>
      <c r="G474" s="198"/>
      <c r="H474" s="152"/>
      <c r="I474" s="15" t="s">
        <v>91</v>
      </c>
      <c r="J474" s="149">
        <v>86863813.439999998</v>
      </c>
      <c r="K474" s="198"/>
      <c r="L474" s="198"/>
      <c r="M474" s="198"/>
      <c r="N474" s="198"/>
    </row>
    <row r="475" spans="2:14" hidden="1" x14ac:dyDescent="0.35">
      <c r="B475" s="152" t="e">
        <f>VLOOKUP(C475,#REF!,3,FALSE)</f>
        <v>#REF!</v>
      </c>
      <c r="C475" s="198" t="s">
        <v>376</v>
      </c>
      <c r="D475" s="198" t="s">
        <v>316</v>
      </c>
      <c r="E475" s="293" t="s">
        <v>794</v>
      </c>
      <c r="F475" s="198"/>
      <c r="G475" s="198"/>
      <c r="H475" s="152"/>
      <c r="I475" s="273" t="s">
        <v>91</v>
      </c>
      <c r="J475" s="149">
        <v>177773744.13999999</v>
      </c>
      <c r="K475" s="198"/>
      <c r="L475" s="198"/>
      <c r="M475" s="198"/>
      <c r="N475" s="198"/>
    </row>
    <row r="476" spans="2:14" hidden="1" x14ac:dyDescent="0.35">
      <c r="B476" s="152" t="e">
        <f>VLOOKUP(C476,#REF!,3,FALSE)</f>
        <v>#REF!</v>
      </c>
      <c r="C476" s="198" t="s">
        <v>376</v>
      </c>
      <c r="D476" s="198" t="s">
        <v>311</v>
      </c>
      <c r="E476" s="152" t="s">
        <v>778</v>
      </c>
      <c r="F476" s="198"/>
      <c r="G476" s="198"/>
      <c r="H476" s="152"/>
      <c r="I476" s="15" t="s">
        <v>91</v>
      </c>
      <c r="J476" s="149">
        <v>13609799.15</v>
      </c>
      <c r="K476" s="198"/>
      <c r="L476" s="198"/>
      <c r="M476" s="198"/>
      <c r="N476" s="198"/>
    </row>
    <row r="477" spans="2:14" hidden="1" x14ac:dyDescent="0.35">
      <c r="B477" s="152" t="e">
        <f>VLOOKUP(C477,#REF!,3,FALSE)</f>
        <v>#REF!</v>
      </c>
      <c r="C477" s="198" t="s">
        <v>376</v>
      </c>
      <c r="D477" s="198" t="s">
        <v>321</v>
      </c>
      <c r="E477" s="198" t="s">
        <v>814</v>
      </c>
      <c r="F477" s="198"/>
      <c r="G477" s="198"/>
      <c r="H477" s="152"/>
      <c r="I477" s="273" t="s">
        <v>91</v>
      </c>
      <c r="J477" s="149">
        <v>8160164.9999999991</v>
      </c>
      <c r="K477" s="198"/>
      <c r="L477" s="198"/>
      <c r="M477" s="198"/>
      <c r="N477" s="198"/>
    </row>
    <row r="478" spans="2:14" hidden="1" x14ac:dyDescent="0.35">
      <c r="B478" s="152" t="e">
        <f>VLOOKUP(C478,#REF!,3,FALSE)</f>
        <v>#REF!</v>
      </c>
      <c r="C478" s="198" t="s">
        <v>376</v>
      </c>
      <c r="D478" s="198" t="s">
        <v>308</v>
      </c>
      <c r="E478" s="198" t="s">
        <v>788</v>
      </c>
      <c r="F478" s="198"/>
      <c r="G478" s="198"/>
      <c r="H478" s="152"/>
      <c r="I478" s="15" t="s">
        <v>91</v>
      </c>
      <c r="J478" s="149">
        <v>774049809.90999997</v>
      </c>
      <c r="K478" s="198"/>
      <c r="L478" s="198"/>
      <c r="M478" s="198"/>
      <c r="N478" s="198"/>
    </row>
    <row r="479" spans="2:14" hidden="1" x14ac:dyDescent="0.35">
      <c r="B479" s="152" t="e">
        <f>VLOOKUP(C479,#REF!,3,FALSE)</f>
        <v>#REF!</v>
      </c>
      <c r="C479" s="198" t="s">
        <v>376</v>
      </c>
      <c r="D479" s="198" t="s">
        <v>308</v>
      </c>
      <c r="E479" s="198" t="s">
        <v>800</v>
      </c>
      <c r="F479" s="198"/>
      <c r="G479" s="198"/>
      <c r="H479" s="152"/>
      <c r="I479" s="273" t="s">
        <v>91</v>
      </c>
      <c r="J479" s="149">
        <v>210800</v>
      </c>
      <c r="K479" s="198"/>
      <c r="L479" s="198"/>
      <c r="M479" s="198"/>
      <c r="N479" s="198"/>
    </row>
    <row r="480" spans="2:14" hidden="1" x14ac:dyDescent="0.35">
      <c r="B480" s="152" t="e">
        <f>VLOOKUP(C480,#REF!,3,FALSE)</f>
        <v>#REF!</v>
      </c>
      <c r="C480" s="198" t="s">
        <v>376</v>
      </c>
      <c r="D480" s="198" t="s">
        <v>313</v>
      </c>
      <c r="E480" s="198" t="s">
        <v>817</v>
      </c>
      <c r="F480" s="198"/>
      <c r="G480" s="198"/>
      <c r="H480" s="152"/>
      <c r="I480" s="15" t="s">
        <v>91</v>
      </c>
      <c r="J480" s="149">
        <v>120000</v>
      </c>
      <c r="K480" s="198"/>
      <c r="L480" s="198"/>
      <c r="M480" s="198"/>
      <c r="N480" s="198"/>
    </row>
    <row r="481" spans="2:14" hidden="1" x14ac:dyDescent="0.35">
      <c r="B481" s="152" t="e">
        <f>VLOOKUP(C481,#REF!,3,FALSE)</f>
        <v>#REF!</v>
      </c>
      <c r="C481" s="198" t="s">
        <v>376</v>
      </c>
      <c r="D481" s="198" t="s">
        <v>313</v>
      </c>
      <c r="E481" s="198" t="s">
        <v>312</v>
      </c>
      <c r="F481" s="198"/>
      <c r="G481" s="198"/>
      <c r="H481" s="152"/>
      <c r="I481" s="273" t="s">
        <v>91</v>
      </c>
      <c r="J481" s="149">
        <v>63114200</v>
      </c>
      <c r="K481" s="198"/>
      <c r="L481" s="198"/>
      <c r="M481" s="198"/>
      <c r="N481" s="198"/>
    </row>
    <row r="482" spans="2:14" hidden="1" x14ac:dyDescent="0.35">
      <c r="B482" s="152" t="e">
        <f>VLOOKUP(C482,#REF!,3,FALSE)</f>
        <v>#REF!</v>
      </c>
      <c r="C482" s="198" t="s">
        <v>411</v>
      </c>
      <c r="D482" s="198" t="s">
        <v>316</v>
      </c>
      <c r="E482" s="198" t="s">
        <v>782</v>
      </c>
      <c r="F482" s="198"/>
      <c r="G482" s="198"/>
      <c r="H482" s="152"/>
      <c r="I482" s="273" t="s">
        <v>91</v>
      </c>
      <c r="J482" s="149">
        <v>100000000</v>
      </c>
      <c r="K482" s="198"/>
      <c r="L482" s="198"/>
      <c r="M482" s="198"/>
      <c r="N482" s="198"/>
    </row>
    <row r="483" spans="2:14" hidden="1" x14ac:dyDescent="0.35">
      <c r="B483" s="152" t="e">
        <f>VLOOKUP(C483,#REF!,3,FALSE)</f>
        <v>#REF!</v>
      </c>
      <c r="C483" s="198" t="s">
        <v>411</v>
      </c>
      <c r="D483" s="198" t="s">
        <v>316</v>
      </c>
      <c r="E483" s="293" t="s">
        <v>794</v>
      </c>
      <c r="F483" s="198"/>
      <c r="G483" s="198"/>
      <c r="H483" s="152"/>
      <c r="I483" s="15" t="s">
        <v>91</v>
      </c>
      <c r="J483" s="149">
        <v>324075834.55000001</v>
      </c>
      <c r="K483" s="198"/>
      <c r="L483" s="198"/>
      <c r="M483" s="198"/>
      <c r="N483" s="198"/>
    </row>
    <row r="484" spans="2:14" hidden="1" x14ac:dyDescent="0.35">
      <c r="B484" s="152" t="e">
        <f>VLOOKUP(C484,#REF!,3,FALSE)</f>
        <v>#REF!</v>
      </c>
      <c r="C484" s="198" t="s">
        <v>411</v>
      </c>
      <c r="D484" s="198" t="s">
        <v>321</v>
      </c>
      <c r="E484" s="198" t="s">
        <v>814</v>
      </c>
      <c r="F484" s="198"/>
      <c r="G484" s="198"/>
      <c r="H484" s="152"/>
      <c r="I484" s="273" t="s">
        <v>91</v>
      </c>
      <c r="J484" s="149">
        <v>13902363.300000001</v>
      </c>
      <c r="K484" s="198"/>
      <c r="L484" s="198"/>
      <c r="M484" s="198"/>
      <c r="N484" s="198"/>
    </row>
    <row r="485" spans="2:14" hidden="1" x14ac:dyDescent="0.35">
      <c r="B485" s="152" t="e">
        <f>VLOOKUP(C485,#REF!,3,FALSE)</f>
        <v>#REF!</v>
      </c>
      <c r="C485" s="198" t="s">
        <v>411</v>
      </c>
      <c r="D485" s="198" t="s">
        <v>308</v>
      </c>
      <c r="E485" s="198" t="s">
        <v>788</v>
      </c>
      <c r="F485" s="198"/>
      <c r="G485" s="198"/>
      <c r="H485" s="152"/>
      <c r="I485" s="15" t="s">
        <v>91</v>
      </c>
      <c r="J485" s="149">
        <v>421706466.07999998</v>
      </c>
      <c r="K485" s="198"/>
      <c r="L485" s="198"/>
      <c r="M485" s="198"/>
      <c r="N485" s="198"/>
    </row>
    <row r="486" spans="2:14" hidden="1" x14ac:dyDescent="0.35">
      <c r="B486" s="152" t="e">
        <f>VLOOKUP(C486,#REF!,3,FALSE)</f>
        <v>#REF!</v>
      </c>
      <c r="C486" s="198" t="s">
        <v>378</v>
      </c>
      <c r="D486" s="198" t="s">
        <v>316</v>
      </c>
      <c r="E486" s="198" t="s">
        <v>782</v>
      </c>
      <c r="F486" s="198"/>
      <c r="G486" s="198"/>
      <c r="H486" s="152"/>
      <c r="I486" s="15" t="s">
        <v>91</v>
      </c>
      <c r="J486" s="149">
        <v>493088414.5</v>
      </c>
      <c r="K486" s="198"/>
      <c r="L486" s="198"/>
      <c r="M486" s="198"/>
      <c r="N486" s="198"/>
    </row>
    <row r="487" spans="2:14" hidden="1" x14ac:dyDescent="0.35">
      <c r="B487" s="152" t="e">
        <f>VLOOKUP(C487,#REF!,3,FALSE)</f>
        <v>#REF!</v>
      </c>
      <c r="C487" s="198" t="s">
        <v>378</v>
      </c>
      <c r="D487" s="198" t="s">
        <v>316</v>
      </c>
      <c r="E487" s="198" t="s">
        <v>805</v>
      </c>
      <c r="F487" s="198"/>
      <c r="G487" s="198"/>
      <c r="H487" s="152"/>
      <c r="I487" s="273" t="s">
        <v>91</v>
      </c>
      <c r="J487" s="149">
        <v>58130422.520000003</v>
      </c>
      <c r="K487" s="198"/>
      <c r="L487" s="198"/>
      <c r="M487" s="198"/>
      <c r="N487" s="198"/>
    </row>
    <row r="488" spans="2:14" hidden="1" x14ac:dyDescent="0.35">
      <c r="B488" s="152" t="e">
        <f>VLOOKUP(C488,#REF!,3,FALSE)</f>
        <v>#REF!</v>
      </c>
      <c r="C488" s="198" t="s">
        <v>378</v>
      </c>
      <c r="D488" s="198" t="s">
        <v>316</v>
      </c>
      <c r="E488" s="293" t="s">
        <v>794</v>
      </c>
      <c r="F488" s="198"/>
      <c r="G488" s="198"/>
      <c r="H488" s="152"/>
      <c r="I488" s="15" t="s">
        <v>91</v>
      </c>
      <c r="J488" s="149">
        <v>693761378.37</v>
      </c>
      <c r="K488" s="198"/>
      <c r="L488" s="198"/>
      <c r="M488" s="198"/>
      <c r="N488" s="198"/>
    </row>
    <row r="489" spans="2:14" hidden="1" x14ac:dyDescent="0.35">
      <c r="B489" s="152" t="e">
        <f>VLOOKUP(C489,#REF!,3,FALSE)</f>
        <v>#REF!</v>
      </c>
      <c r="C489" s="198" t="s">
        <v>378</v>
      </c>
      <c r="D489" s="198" t="s">
        <v>321</v>
      </c>
      <c r="E489" s="198" t="s">
        <v>814</v>
      </c>
      <c r="F489" s="198"/>
      <c r="G489" s="198"/>
      <c r="H489" s="152"/>
      <c r="I489" s="273" t="s">
        <v>91</v>
      </c>
      <c r="J489" s="149">
        <v>39785535</v>
      </c>
      <c r="K489" s="198"/>
      <c r="L489" s="198"/>
      <c r="M489" s="198"/>
      <c r="N489" s="198"/>
    </row>
    <row r="490" spans="2:14" hidden="1" x14ac:dyDescent="0.35">
      <c r="B490" s="152" t="e">
        <f>VLOOKUP(C490,#REF!,3,FALSE)</f>
        <v>#REF!</v>
      </c>
      <c r="C490" s="198" t="s">
        <v>378</v>
      </c>
      <c r="D490" s="198" t="s">
        <v>308</v>
      </c>
      <c r="E490" s="198" t="s">
        <v>788</v>
      </c>
      <c r="F490" s="198"/>
      <c r="G490" s="198"/>
      <c r="H490" s="152"/>
      <c r="I490" s="15" t="s">
        <v>91</v>
      </c>
      <c r="J490" s="149">
        <v>1575300000</v>
      </c>
      <c r="K490" s="198"/>
      <c r="L490" s="198"/>
      <c r="M490" s="198"/>
      <c r="N490" s="198"/>
    </row>
    <row r="491" spans="2:14" hidden="1" x14ac:dyDescent="0.35">
      <c r="B491" s="152" t="e">
        <f>VLOOKUP(C491,#REF!,3,FALSE)</f>
        <v>#REF!</v>
      </c>
      <c r="C491" s="198" t="s">
        <v>378</v>
      </c>
      <c r="D491" s="198" t="s">
        <v>308</v>
      </c>
      <c r="E491" s="198" t="s">
        <v>800</v>
      </c>
      <c r="F491" s="198"/>
      <c r="G491" s="198"/>
      <c r="H491" s="152"/>
      <c r="I491" s="273" t="s">
        <v>91</v>
      </c>
      <c r="J491" s="149">
        <v>712200</v>
      </c>
      <c r="K491" s="198"/>
      <c r="L491" s="198"/>
      <c r="M491" s="198"/>
      <c r="N491" s="198"/>
    </row>
    <row r="492" spans="2:14" hidden="1" x14ac:dyDescent="0.35">
      <c r="B492" s="152" t="e">
        <f>VLOOKUP(C492,#REF!,3,FALSE)</f>
        <v>#REF!</v>
      </c>
      <c r="C492" s="198" t="s">
        <v>378</v>
      </c>
      <c r="D492" s="198" t="s">
        <v>313</v>
      </c>
      <c r="E492" s="198" t="s">
        <v>312</v>
      </c>
      <c r="F492" s="198"/>
      <c r="G492" s="198"/>
      <c r="H492" s="152"/>
      <c r="I492" s="15" t="s">
        <v>91</v>
      </c>
      <c r="J492" s="149">
        <v>102186630</v>
      </c>
      <c r="K492" s="198"/>
      <c r="L492" s="198"/>
      <c r="M492" s="198"/>
      <c r="N492" s="198"/>
    </row>
    <row r="493" spans="2:14" hidden="1" x14ac:dyDescent="0.35">
      <c r="B493" s="152" t="e">
        <f>VLOOKUP(C493,#REF!,3,FALSE)</f>
        <v>#REF!</v>
      </c>
      <c r="C493" s="198" t="s">
        <v>408</v>
      </c>
      <c r="D493" s="198" t="s">
        <v>316</v>
      </c>
      <c r="E493" s="198" t="s">
        <v>782</v>
      </c>
      <c r="F493" s="198"/>
      <c r="G493" s="198"/>
      <c r="H493" s="152"/>
      <c r="I493" s="15" t="s">
        <v>91</v>
      </c>
      <c r="J493" s="149">
        <v>169643021.55000001</v>
      </c>
      <c r="K493" s="198"/>
      <c r="L493" s="198"/>
      <c r="M493" s="198"/>
      <c r="N493" s="198"/>
    </row>
    <row r="494" spans="2:14" hidden="1" x14ac:dyDescent="0.35">
      <c r="B494" s="152" t="e">
        <f>VLOOKUP(C494,#REF!,3,FALSE)</f>
        <v>#REF!</v>
      </c>
      <c r="C494" s="198" t="s">
        <v>408</v>
      </c>
      <c r="D494" s="198" t="s">
        <v>316</v>
      </c>
      <c r="E494" s="198" t="s">
        <v>805</v>
      </c>
      <c r="F494" s="198"/>
      <c r="G494" s="198"/>
      <c r="H494" s="152"/>
      <c r="I494" s="273" t="s">
        <v>91</v>
      </c>
      <c r="J494" s="149">
        <v>12175579.949999999</v>
      </c>
      <c r="K494" s="198"/>
      <c r="L494" s="198"/>
      <c r="M494" s="198"/>
      <c r="N494" s="198"/>
    </row>
    <row r="495" spans="2:14" hidden="1" x14ac:dyDescent="0.35">
      <c r="B495" s="152" t="e">
        <f>VLOOKUP(C495,#REF!,3,FALSE)</f>
        <v>#REF!</v>
      </c>
      <c r="C495" s="198" t="s">
        <v>408</v>
      </c>
      <c r="D495" s="198" t="s">
        <v>316</v>
      </c>
      <c r="E495" s="293" t="s">
        <v>794</v>
      </c>
      <c r="F495" s="198"/>
      <c r="G495" s="198"/>
      <c r="H495" s="152"/>
      <c r="I495" s="15" t="s">
        <v>91</v>
      </c>
      <c r="J495" s="149">
        <v>72196341.680000007</v>
      </c>
      <c r="K495" s="198"/>
      <c r="L495" s="198"/>
      <c r="M495" s="198"/>
      <c r="N495" s="198"/>
    </row>
    <row r="496" spans="2:14" hidden="1" x14ac:dyDescent="0.35">
      <c r="B496" s="152" t="e">
        <f>VLOOKUP(C496,#REF!,3,FALSE)</f>
        <v>#REF!</v>
      </c>
      <c r="C496" s="198" t="s">
        <v>408</v>
      </c>
      <c r="D496" s="198" t="s">
        <v>321</v>
      </c>
      <c r="E496" s="198" t="s">
        <v>814</v>
      </c>
      <c r="F496" s="198"/>
      <c r="G496" s="198"/>
      <c r="H496" s="152"/>
      <c r="I496" s="273" t="s">
        <v>91</v>
      </c>
      <c r="J496" s="149">
        <v>13727338.5</v>
      </c>
      <c r="K496" s="198"/>
      <c r="L496" s="198"/>
      <c r="M496" s="198"/>
      <c r="N496" s="198"/>
    </row>
    <row r="497" spans="2:14" hidden="1" x14ac:dyDescent="0.35">
      <c r="B497" s="152" t="e">
        <f>VLOOKUP(C497,#REF!,3,FALSE)</f>
        <v>#REF!</v>
      </c>
      <c r="C497" s="198" t="s">
        <v>408</v>
      </c>
      <c r="D497" s="198" t="s">
        <v>308</v>
      </c>
      <c r="E497" s="198" t="s">
        <v>788</v>
      </c>
      <c r="F497" s="198"/>
      <c r="G497" s="198"/>
      <c r="H497" s="152"/>
      <c r="I497" s="15" t="s">
        <v>91</v>
      </c>
      <c r="J497" s="149">
        <v>643178805.88</v>
      </c>
      <c r="K497" s="198"/>
      <c r="L497" s="198"/>
      <c r="M497" s="198"/>
      <c r="N497" s="198"/>
    </row>
    <row r="498" spans="2:14" hidden="1" x14ac:dyDescent="0.35">
      <c r="B498" s="152" t="e">
        <f>VLOOKUP(C498,#REF!,3,FALSE)</f>
        <v>#REF!</v>
      </c>
      <c r="C498" s="198" t="s">
        <v>408</v>
      </c>
      <c r="D498" s="198" t="s">
        <v>308</v>
      </c>
      <c r="E498" s="198" t="s">
        <v>800</v>
      </c>
      <c r="F498" s="198"/>
      <c r="G498" s="198"/>
      <c r="H498" s="152"/>
      <c r="I498" s="273" t="s">
        <v>91</v>
      </c>
      <c r="J498" s="149">
        <v>48000</v>
      </c>
      <c r="K498" s="198"/>
      <c r="L498" s="198"/>
      <c r="M498" s="198"/>
      <c r="N498" s="198"/>
    </row>
    <row r="499" spans="2:14" hidden="1" x14ac:dyDescent="0.35">
      <c r="B499" s="152" t="e">
        <f>VLOOKUP(C499,#REF!,3,FALSE)</f>
        <v>#REF!</v>
      </c>
      <c r="C499" s="198" t="s">
        <v>408</v>
      </c>
      <c r="D499" s="198" t="s">
        <v>313</v>
      </c>
      <c r="E499" s="198" t="s">
        <v>312</v>
      </c>
      <c r="F499" s="198"/>
      <c r="G499" s="198"/>
      <c r="H499" s="152"/>
      <c r="I499" s="15" t="s">
        <v>91</v>
      </c>
      <c r="J499" s="149">
        <v>13200</v>
      </c>
      <c r="K499" s="198"/>
      <c r="L499" s="198"/>
      <c r="M499" s="198"/>
      <c r="N499" s="198"/>
    </row>
    <row r="500" spans="2:14" hidden="1" x14ac:dyDescent="0.35">
      <c r="B500" s="152" t="e">
        <f>VLOOKUP(C500,#REF!,3,FALSE)</f>
        <v>#REF!</v>
      </c>
      <c r="C500" s="198" t="s">
        <v>423</v>
      </c>
      <c r="D500" s="198" t="s">
        <v>316</v>
      </c>
      <c r="E500" s="198" t="s">
        <v>782</v>
      </c>
      <c r="F500" s="198"/>
      <c r="G500" s="198"/>
      <c r="H500" s="152"/>
      <c r="I500" s="15" t="s">
        <v>91</v>
      </c>
      <c r="J500" s="149">
        <v>800000000</v>
      </c>
      <c r="K500" s="198"/>
      <c r="L500" s="198"/>
      <c r="M500" s="198"/>
      <c r="N500" s="198"/>
    </row>
    <row r="501" spans="2:14" hidden="1" x14ac:dyDescent="0.35">
      <c r="B501" s="152" t="e">
        <f>VLOOKUP(C501,#REF!,3,FALSE)</f>
        <v>#REF!</v>
      </c>
      <c r="C501" s="198" t="s">
        <v>423</v>
      </c>
      <c r="D501" s="198" t="s">
        <v>316</v>
      </c>
      <c r="E501" s="198" t="s">
        <v>805</v>
      </c>
      <c r="F501" s="198"/>
      <c r="G501" s="198"/>
      <c r="H501" s="152"/>
      <c r="I501" s="273" t="s">
        <v>91</v>
      </c>
      <c r="J501" s="149">
        <v>768964.38</v>
      </c>
      <c r="K501" s="198"/>
      <c r="L501" s="198"/>
      <c r="M501" s="198"/>
      <c r="N501" s="198"/>
    </row>
    <row r="502" spans="2:14" hidden="1" x14ac:dyDescent="0.35">
      <c r="B502" s="152" t="e">
        <f>VLOOKUP(C502,#REF!,3,FALSE)</f>
        <v>#REF!</v>
      </c>
      <c r="C502" s="198" t="s">
        <v>423</v>
      </c>
      <c r="D502" s="198" t="s">
        <v>316</v>
      </c>
      <c r="E502" s="293" t="s">
        <v>794</v>
      </c>
      <c r="F502" s="198"/>
      <c r="G502" s="198"/>
      <c r="H502" s="152"/>
      <c r="I502" s="15" t="s">
        <v>91</v>
      </c>
      <c r="J502" s="149">
        <v>845860.82</v>
      </c>
      <c r="K502" s="198"/>
      <c r="L502" s="198"/>
      <c r="M502" s="198"/>
      <c r="N502" s="198"/>
    </row>
    <row r="503" spans="2:14" hidden="1" x14ac:dyDescent="0.35">
      <c r="B503" s="152" t="e">
        <f>VLOOKUP(C503,#REF!,3,FALSE)</f>
        <v>#REF!</v>
      </c>
      <c r="C503" s="198" t="s">
        <v>423</v>
      </c>
      <c r="D503" s="198" t="s">
        <v>321</v>
      </c>
      <c r="E503" s="198" t="s">
        <v>814</v>
      </c>
      <c r="F503" s="198"/>
      <c r="G503" s="198"/>
      <c r="H503" s="152"/>
      <c r="I503" s="273" t="s">
        <v>91</v>
      </c>
      <c r="J503" s="149">
        <v>6431700</v>
      </c>
      <c r="K503" s="198"/>
      <c r="L503" s="198"/>
      <c r="M503" s="198"/>
      <c r="N503" s="198"/>
    </row>
    <row r="504" spans="2:14" hidden="1" x14ac:dyDescent="0.35">
      <c r="B504" s="152" t="e">
        <f>VLOOKUP(C504,#REF!,3,FALSE)</f>
        <v>#REF!</v>
      </c>
      <c r="C504" s="198" t="s">
        <v>423</v>
      </c>
      <c r="D504" s="198" t="s">
        <v>308</v>
      </c>
      <c r="E504" s="198" t="s">
        <v>788</v>
      </c>
      <c r="F504" s="198"/>
      <c r="G504" s="198"/>
      <c r="H504" s="152"/>
      <c r="I504" s="15" t="s">
        <v>91</v>
      </c>
      <c r="J504" s="149">
        <v>59316799.960000001</v>
      </c>
      <c r="K504" s="198"/>
      <c r="L504" s="198"/>
      <c r="M504" s="198"/>
      <c r="N504" s="198"/>
    </row>
    <row r="505" spans="2:14" hidden="1" x14ac:dyDescent="0.35">
      <c r="B505" s="152" t="e">
        <f>VLOOKUP(C505,#REF!,3,FALSE)</f>
        <v>#REF!</v>
      </c>
      <c r="C505" s="198" t="s">
        <v>423</v>
      </c>
      <c r="D505" s="198" t="s">
        <v>308</v>
      </c>
      <c r="E505" s="198" t="s">
        <v>800</v>
      </c>
      <c r="F505" s="198"/>
      <c r="G505" s="198"/>
      <c r="H505" s="152"/>
      <c r="I505" s="273" t="s">
        <v>91</v>
      </c>
      <c r="J505" s="149">
        <v>7000</v>
      </c>
      <c r="K505" s="198"/>
      <c r="L505" s="198"/>
      <c r="M505" s="198"/>
      <c r="N505" s="198"/>
    </row>
    <row r="506" spans="2:14" hidden="1" x14ac:dyDescent="0.35">
      <c r="B506" s="152" t="e">
        <f>VLOOKUP(C506,#REF!,3,FALSE)</f>
        <v>#REF!</v>
      </c>
      <c r="C506" s="198" t="s">
        <v>423</v>
      </c>
      <c r="D506" s="198" t="s">
        <v>313</v>
      </c>
      <c r="E506" s="198" t="s">
        <v>312</v>
      </c>
      <c r="F506" s="198"/>
      <c r="G506" s="198"/>
      <c r="H506" s="152"/>
      <c r="I506" s="15" t="s">
        <v>91</v>
      </c>
      <c r="J506" s="149">
        <v>1200</v>
      </c>
      <c r="K506" s="198"/>
      <c r="L506" s="198"/>
      <c r="M506" s="198"/>
      <c r="N506" s="198"/>
    </row>
    <row r="507" spans="2:14" hidden="1" x14ac:dyDescent="0.35">
      <c r="B507" s="152" t="e">
        <f>VLOOKUP(#REF!,#REF!,3,FALSE)</f>
        <v>#REF!</v>
      </c>
      <c r="C507" s="198" t="s">
        <v>385</v>
      </c>
      <c r="D507" s="198" t="s">
        <v>316</v>
      </c>
      <c r="E507" s="198" t="s">
        <v>782</v>
      </c>
      <c r="F507" s="198"/>
      <c r="G507" s="198"/>
      <c r="H507" s="152"/>
      <c r="I507" s="15" t="s">
        <v>91</v>
      </c>
      <c r="J507" s="149">
        <v>2606456.1800000002</v>
      </c>
      <c r="K507" s="198"/>
      <c r="L507" s="198"/>
      <c r="M507" s="198"/>
      <c r="N507" s="198"/>
    </row>
    <row r="508" spans="2:14" hidden="1" x14ac:dyDescent="0.35">
      <c r="B508" s="152" t="e">
        <f>VLOOKUP(C508,#REF!,3,FALSE)</f>
        <v>#REF!</v>
      </c>
      <c r="C508" s="198" t="s">
        <v>385</v>
      </c>
      <c r="D508" s="198" t="s">
        <v>311</v>
      </c>
      <c r="E508" s="152" t="s">
        <v>778</v>
      </c>
      <c r="F508" s="198"/>
      <c r="G508" s="198"/>
      <c r="H508" s="152"/>
      <c r="I508" s="273" t="s">
        <v>91</v>
      </c>
      <c r="J508" s="149">
        <v>2124704001.7600002</v>
      </c>
      <c r="K508" s="198"/>
      <c r="L508" s="198"/>
      <c r="M508" s="198"/>
      <c r="N508" s="198"/>
    </row>
    <row r="509" spans="2:14" hidden="1" x14ac:dyDescent="0.35">
      <c r="B509" s="152" t="e">
        <f>VLOOKUP(C509,#REF!,3,FALSE)</f>
        <v>#REF!</v>
      </c>
      <c r="C509" s="198" t="s">
        <v>385</v>
      </c>
      <c r="D509" s="198" t="s">
        <v>321</v>
      </c>
      <c r="E509" s="198" t="s">
        <v>814</v>
      </c>
      <c r="F509" s="198"/>
      <c r="G509" s="198"/>
      <c r="H509" s="152"/>
      <c r="I509" s="15" t="s">
        <v>91</v>
      </c>
      <c r="J509" s="149">
        <v>672500</v>
      </c>
      <c r="K509" s="198"/>
      <c r="L509" s="198"/>
      <c r="M509" s="198"/>
      <c r="N509" s="198"/>
    </row>
    <row r="510" spans="2:14" hidden="1" x14ac:dyDescent="0.35">
      <c r="B510" s="152" t="e">
        <f>VLOOKUP(C510,#REF!,3,FALSE)</f>
        <v>#REF!</v>
      </c>
      <c r="C510" s="198" t="s">
        <v>385</v>
      </c>
      <c r="D510" s="198" t="s">
        <v>311</v>
      </c>
      <c r="E510" s="198" t="s">
        <v>809</v>
      </c>
      <c r="F510" s="198"/>
      <c r="G510" s="198"/>
      <c r="H510" s="152"/>
      <c r="I510" s="273" t="s">
        <v>91</v>
      </c>
      <c r="J510" s="149">
        <v>251875330</v>
      </c>
      <c r="K510" s="198"/>
      <c r="L510" s="198"/>
      <c r="M510" s="198"/>
      <c r="N510" s="198"/>
    </row>
    <row r="511" spans="2:14" hidden="1" x14ac:dyDescent="0.35">
      <c r="B511" s="152" t="e">
        <f>VLOOKUP(C511,#REF!,3,FALSE)</f>
        <v>#REF!</v>
      </c>
      <c r="C511" s="198" t="s">
        <v>385</v>
      </c>
      <c r="D511" s="198" t="s">
        <v>308</v>
      </c>
      <c r="E511" s="198" t="s">
        <v>788</v>
      </c>
      <c r="F511" s="198"/>
      <c r="G511" s="198"/>
      <c r="H511" s="152"/>
      <c r="I511" s="15" t="s">
        <v>91</v>
      </c>
      <c r="J511" s="149">
        <v>108824430.69</v>
      </c>
      <c r="K511" s="198"/>
      <c r="L511" s="198"/>
      <c r="M511" s="198"/>
      <c r="N511" s="198"/>
    </row>
    <row r="512" spans="2:14" hidden="1" x14ac:dyDescent="0.35">
      <c r="B512" s="152" t="e">
        <f>VLOOKUP(C512,#REF!,3,FALSE)</f>
        <v>#REF!</v>
      </c>
      <c r="C512" s="198" t="s">
        <v>389</v>
      </c>
      <c r="D512" s="198" t="s">
        <v>316</v>
      </c>
      <c r="E512" s="198" t="s">
        <v>782</v>
      </c>
      <c r="F512" s="198"/>
      <c r="G512" s="198"/>
      <c r="H512" s="152"/>
      <c r="I512" s="15" t="s">
        <v>91</v>
      </c>
      <c r="J512" s="149">
        <v>196504858.08000001</v>
      </c>
      <c r="K512" s="198"/>
      <c r="L512" s="198"/>
      <c r="M512" s="198"/>
      <c r="N512" s="198"/>
    </row>
    <row r="513" spans="2:14" hidden="1" x14ac:dyDescent="0.35">
      <c r="B513" s="152" t="e">
        <f>VLOOKUP(C513,#REF!,3,FALSE)</f>
        <v>#REF!</v>
      </c>
      <c r="C513" s="198" t="s">
        <v>389</v>
      </c>
      <c r="D513" s="198" t="s">
        <v>316</v>
      </c>
      <c r="E513" s="198" t="s">
        <v>805</v>
      </c>
      <c r="F513" s="198"/>
      <c r="G513" s="198"/>
      <c r="H513" s="152"/>
      <c r="I513" s="273" t="s">
        <v>91</v>
      </c>
      <c r="J513" s="149">
        <v>9832449.75</v>
      </c>
      <c r="K513" s="198"/>
      <c r="L513" s="198"/>
      <c r="M513" s="198"/>
      <c r="N513" s="198"/>
    </row>
    <row r="514" spans="2:14" hidden="1" x14ac:dyDescent="0.35">
      <c r="B514" s="152" t="e">
        <f>VLOOKUP(C514,#REF!,3,FALSE)</f>
        <v>#REF!</v>
      </c>
      <c r="C514" s="198" t="s">
        <v>389</v>
      </c>
      <c r="D514" s="198" t="s">
        <v>316</v>
      </c>
      <c r="E514" s="293" t="s">
        <v>794</v>
      </c>
      <c r="F514" s="198"/>
      <c r="G514" s="198"/>
      <c r="H514" s="152"/>
      <c r="I514" s="15" t="s">
        <v>91</v>
      </c>
      <c r="J514" s="198">
        <v>20648144.460000001</v>
      </c>
      <c r="K514" s="198"/>
      <c r="L514" s="198"/>
      <c r="M514" s="198"/>
      <c r="N514" s="198"/>
    </row>
    <row r="515" spans="2:14" hidden="1" x14ac:dyDescent="0.35">
      <c r="B515" s="152" t="e">
        <f>VLOOKUP(C515,#REF!,3,FALSE)</f>
        <v>#REF!</v>
      </c>
      <c r="C515" s="198" t="s">
        <v>389</v>
      </c>
      <c r="D515" s="198" t="s">
        <v>321</v>
      </c>
      <c r="E515" s="198" t="s">
        <v>814</v>
      </c>
      <c r="F515" s="198"/>
      <c r="G515" s="198"/>
      <c r="H515" s="152"/>
      <c r="I515" s="273" t="s">
        <v>91</v>
      </c>
      <c r="J515" s="198">
        <v>27244050</v>
      </c>
      <c r="K515" s="198"/>
      <c r="L515" s="198"/>
      <c r="M515" s="198"/>
      <c r="N515" s="198"/>
    </row>
    <row r="516" spans="2:14" hidden="1" x14ac:dyDescent="0.35">
      <c r="B516" s="152" t="e">
        <f>VLOOKUP(C516,#REF!,3,FALSE)</f>
        <v>#REF!</v>
      </c>
      <c r="C516" s="198" t="s">
        <v>389</v>
      </c>
      <c r="D516" s="198" t="s">
        <v>308</v>
      </c>
      <c r="E516" s="198" t="s">
        <v>788</v>
      </c>
      <c r="F516" s="198"/>
      <c r="G516" s="198"/>
      <c r="H516" s="152"/>
      <c r="I516" s="15" t="s">
        <v>91</v>
      </c>
      <c r="J516" s="198">
        <v>1516944574.9100001</v>
      </c>
      <c r="K516" s="198"/>
      <c r="L516" s="198"/>
      <c r="M516" s="198"/>
      <c r="N516" s="198"/>
    </row>
    <row r="517" spans="2:14" hidden="1" x14ac:dyDescent="0.35">
      <c r="B517" s="152" t="e">
        <f>VLOOKUP(C517,#REF!,3,FALSE)</f>
        <v>#REF!</v>
      </c>
      <c r="C517" s="198" t="s">
        <v>389</v>
      </c>
      <c r="D517" s="198" t="s">
        <v>308</v>
      </c>
      <c r="E517" s="198" t="s">
        <v>800</v>
      </c>
      <c r="F517" s="198"/>
      <c r="G517" s="198"/>
      <c r="H517" s="152"/>
      <c r="I517" s="273" t="s">
        <v>91</v>
      </c>
      <c r="J517" s="198">
        <v>29200</v>
      </c>
      <c r="K517" s="198"/>
      <c r="L517" s="198"/>
      <c r="M517" s="198"/>
      <c r="N517" s="198"/>
    </row>
    <row r="518" spans="2:14" hidden="1" x14ac:dyDescent="0.35">
      <c r="B518" s="152" t="e">
        <f>VLOOKUP(C518,#REF!,3,FALSE)</f>
        <v>#REF!</v>
      </c>
      <c r="C518" s="198" t="s">
        <v>389</v>
      </c>
      <c r="D518" s="198" t="s">
        <v>313</v>
      </c>
      <c r="E518" s="198" t="s">
        <v>312</v>
      </c>
      <c r="F518" s="198"/>
      <c r="G518" s="198"/>
      <c r="H518" s="152"/>
      <c r="I518" s="15" t="s">
        <v>91</v>
      </c>
      <c r="J518" s="198">
        <v>56933490</v>
      </c>
      <c r="K518" s="198"/>
      <c r="L518" s="198"/>
      <c r="M518" s="198"/>
      <c r="N518" s="198"/>
    </row>
    <row r="519" spans="2:14" hidden="1" x14ac:dyDescent="0.35">
      <c r="B519" s="152" t="e">
        <f>VLOOKUP(C519,#REF!,3,FALSE)</f>
        <v>#REF!</v>
      </c>
      <c r="C519" s="198" t="s">
        <v>375</v>
      </c>
      <c r="D519" s="198" t="s">
        <v>316</v>
      </c>
      <c r="E519" s="198" t="s">
        <v>805</v>
      </c>
      <c r="F519" s="198"/>
      <c r="G519" s="198"/>
      <c r="H519" s="152"/>
      <c r="I519" s="15" t="s">
        <v>91</v>
      </c>
      <c r="J519" s="198">
        <v>1237951982.0699999</v>
      </c>
      <c r="K519" s="198"/>
      <c r="L519" s="198"/>
      <c r="M519" s="198"/>
      <c r="N519" s="198"/>
    </row>
    <row r="520" spans="2:14" hidden="1" x14ac:dyDescent="0.35">
      <c r="B520" s="152" t="e">
        <f>VLOOKUP(C520,#REF!,3,FALSE)</f>
        <v>#REF!</v>
      </c>
      <c r="C520" s="198" t="s">
        <v>375</v>
      </c>
      <c r="D520" s="198" t="s">
        <v>316</v>
      </c>
      <c r="E520" s="293" t="s">
        <v>794</v>
      </c>
      <c r="F520" s="198"/>
      <c r="G520" s="198"/>
      <c r="H520" s="152"/>
      <c r="I520" s="273" t="s">
        <v>91</v>
      </c>
      <c r="J520" s="198">
        <v>2627160484.6900001</v>
      </c>
      <c r="K520" s="198"/>
      <c r="L520" s="198"/>
      <c r="M520" s="198"/>
      <c r="N520" s="198"/>
    </row>
    <row r="521" spans="2:14" hidden="1" x14ac:dyDescent="0.35">
      <c r="B521" s="152" t="e">
        <f>VLOOKUP(C521,#REF!,3,FALSE)</f>
        <v>#REF!</v>
      </c>
      <c r="C521" s="198" t="s">
        <v>375</v>
      </c>
      <c r="D521" s="198" t="s">
        <v>321</v>
      </c>
      <c r="E521" s="198" t="s">
        <v>814</v>
      </c>
      <c r="F521" s="198"/>
      <c r="G521" s="198"/>
      <c r="H521" s="152"/>
      <c r="I521" s="15" t="s">
        <v>91</v>
      </c>
      <c r="J521" s="198">
        <v>147753840</v>
      </c>
      <c r="K521" s="198"/>
      <c r="L521" s="198"/>
      <c r="M521" s="198"/>
      <c r="N521" s="198"/>
    </row>
    <row r="522" spans="2:14" hidden="1" x14ac:dyDescent="0.35">
      <c r="B522" s="152" t="e">
        <f>VLOOKUP(C522,#REF!,3,FALSE)</f>
        <v>#REF!</v>
      </c>
      <c r="C522" s="198" t="s">
        <v>375</v>
      </c>
      <c r="D522" s="198" t="s">
        <v>308</v>
      </c>
      <c r="E522" s="198" t="s">
        <v>788</v>
      </c>
      <c r="F522" s="198"/>
      <c r="G522" s="198"/>
      <c r="H522" s="152"/>
      <c r="I522" s="273" t="s">
        <v>91</v>
      </c>
      <c r="J522" s="198">
        <v>1066197498.05</v>
      </c>
      <c r="K522" s="198"/>
      <c r="L522" s="198"/>
      <c r="M522" s="198"/>
      <c r="N522" s="198"/>
    </row>
    <row r="523" spans="2:14" hidden="1" x14ac:dyDescent="0.35">
      <c r="B523" s="152" t="e">
        <f>VLOOKUP(C523,#REF!,3,FALSE)</f>
        <v>#REF!</v>
      </c>
      <c r="C523" s="198" t="s">
        <v>375</v>
      </c>
      <c r="D523" s="198" t="s">
        <v>308</v>
      </c>
      <c r="E523" s="198" t="s">
        <v>800</v>
      </c>
      <c r="F523" s="198"/>
      <c r="G523" s="198"/>
      <c r="H523" s="152"/>
      <c r="I523" s="15" t="s">
        <v>91</v>
      </c>
      <c r="J523" s="198">
        <v>1056200</v>
      </c>
      <c r="K523" s="198"/>
      <c r="L523" s="198"/>
      <c r="M523" s="198"/>
      <c r="N523" s="198"/>
    </row>
    <row r="524" spans="2:14" hidden="1" x14ac:dyDescent="0.35">
      <c r="B524" s="152" t="e">
        <f>VLOOKUP(C524,#REF!,3,FALSE)</f>
        <v>#REF!</v>
      </c>
      <c r="C524" s="198" t="s">
        <v>375</v>
      </c>
      <c r="D524" s="198" t="s">
        <v>313</v>
      </c>
      <c r="E524" s="198" t="s">
        <v>817</v>
      </c>
      <c r="F524" s="198"/>
      <c r="G524" s="198"/>
      <c r="H524" s="152"/>
      <c r="I524" s="273" t="s">
        <v>91</v>
      </c>
      <c r="J524" s="198">
        <v>1000999.9999999999</v>
      </c>
      <c r="K524" s="198"/>
      <c r="L524" s="198"/>
      <c r="M524" s="198"/>
      <c r="N524" s="198"/>
    </row>
    <row r="525" spans="2:14" hidden="1" x14ac:dyDescent="0.35">
      <c r="B525" s="152" t="e">
        <f>VLOOKUP(C525,#REF!,3,FALSE)</f>
        <v>#REF!</v>
      </c>
      <c r="C525" s="198" t="s">
        <v>375</v>
      </c>
      <c r="D525" s="198" t="s">
        <v>313</v>
      </c>
      <c r="E525" s="198" t="s">
        <v>312</v>
      </c>
      <c r="F525" s="198"/>
      <c r="G525" s="198"/>
      <c r="H525" s="152"/>
      <c r="I525" s="15" t="s">
        <v>91</v>
      </c>
      <c r="J525" s="198">
        <v>344400</v>
      </c>
      <c r="K525" s="198"/>
      <c r="L525" s="198"/>
      <c r="M525" s="198"/>
      <c r="N525" s="198"/>
    </row>
    <row r="526" spans="2:14" hidden="1" x14ac:dyDescent="0.35">
      <c r="B526" s="152" t="e">
        <f>VLOOKUP(C526,#REF!,3,FALSE)</f>
        <v>#REF!</v>
      </c>
      <c r="C526" s="198" t="s">
        <v>356</v>
      </c>
      <c r="D526" s="198" t="s">
        <v>316</v>
      </c>
      <c r="E526" s="198" t="s">
        <v>782</v>
      </c>
      <c r="F526" s="198"/>
      <c r="G526" s="198"/>
      <c r="H526" s="152"/>
      <c r="I526" s="15" t="s">
        <v>91</v>
      </c>
      <c r="J526" s="198">
        <v>1894119828.4400001</v>
      </c>
      <c r="K526" s="198"/>
      <c r="L526" s="198"/>
      <c r="M526" s="198"/>
      <c r="N526" s="198"/>
    </row>
    <row r="527" spans="2:14" hidden="1" x14ac:dyDescent="0.35">
      <c r="B527" s="152" t="e">
        <f>VLOOKUP(C527,#REF!,3,FALSE)</f>
        <v>#REF!</v>
      </c>
      <c r="C527" s="198" t="s">
        <v>356</v>
      </c>
      <c r="D527" s="198" t="s">
        <v>316</v>
      </c>
      <c r="E527" s="293" t="s">
        <v>794</v>
      </c>
      <c r="F527" s="198"/>
      <c r="G527" s="198"/>
      <c r="H527" s="152"/>
      <c r="I527" s="273" t="s">
        <v>91</v>
      </c>
      <c r="J527" s="198">
        <v>60095983.18</v>
      </c>
      <c r="K527" s="198"/>
      <c r="L527" s="198"/>
      <c r="M527" s="198"/>
      <c r="N527" s="198"/>
    </row>
    <row r="528" spans="2:14" hidden="1" x14ac:dyDescent="0.35">
      <c r="B528" s="152" t="e">
        <f>VLOOKUP(C528,#REF!,3,FALSE)</f>
        <v>#REF!</v>
      </c>
      <c r="C528" s="198" t="s">
        <v>356</v>
      </c>
      <c r="D528" s="198" t="s">
        <v>311</v>
      </c>
      <c r="E528" s="152" t="s">
        <v>778</v>
      </c>
      <c r="F528" s="198"/>
      <c r="G528" s="198"/>
      <c r="H528" s="152"/>
      <c r="I528" s="15" t="s">
        <v>91</v>
      </c>
      <c r="J528" s="198">
        <v>24992959922.779999</v>
      </c>
      <c r="K528" s="198"/>
      <c r="L528" s="198"/>
      <c r="M528" s="198"/>
      <c r="N528" s="198"/>
    </row>
    <row r="529" spans="2:14" hidden="1" x14ac:dyDescent="0.35">
      <c r="B529" s="152" t="e">
        <f>VLOOKUP(C529,#REF!,3,FALSE)</f>
        <v>#REF!</v>
      </c>
      <c r="C529" s="198" t="s">
        <v>356</v>
      </c>
      <c r="D529" s="198" t="s">
        <v>321</v>
      </c>
      <c r="E529" s="198" t="s">
        <v>814</v>
      </c>
      <c r="F529" s="198"/>
      <c r="G529" s="198"/>
      <c r="H529" s="152"/>
      <c r="I529" s="273" t="s">
        <v>91</v>
      </c>
      <c r="J529" s="198">
        <v>92958268</v>
      </c>
      <c r="K529" s="198"/>
      <c r="L529" s="198"/>
      <c r="M529" s="198"/>
      <c r="N529" s="198"/>
    </row>
    <row r="530" spans="2:14" hidden="1" x14ac:dyDescent="0.35">
      <c r="B530" s="152" t="e">
        <f>VLOOKUP(C530,#REF!,3,FALSE)</f>
        <v>#REF!</v>
      </c>
      <c r="C530" s="198" t="s">
        <v>356</v>
      </c>
      <c r="D530" s="198" t="s">
        <v>311</v>
      </c>
      <c r="E530" s="198" t="s">
        <v>809</v>
      </c>
      <c r="F530" s="198"/>
      <c r="G530" s="198"/>
      <c r="H530" s="152"/>
      <c r="I530" s="15" t="s">
        <v>91</v>
      </c>
      <c r="J530" s="198">
        <v>323642000</v>
      </c>
      <c r="K530" s="198"/>
      <c r="L530" s="198"/>
      <c r="M530" s="198"/>
      <c r="N530" s="198"/>
    </row>
    <row r="531" spans="2:14" hidden="1" x14ac:dyDescent="0.35">
      <c r="B531" s="152" t="e">
        <f>VLOOKUP(C531,#REF!,3,FALSE)</f>
        <v>#REF!</v>
      </c>
      <c r="C531" s="198" t="s">
        <v>356</v>
      </c>
      <c r="D531" s="198" t="s">
        <v>308</v>
      </c>
      <c r="E531" s="198" t="s">
        <v>788</v>
      </c>
      <c r="F531" s="198"/>
      <c r="G531" s="198"/>
      <c r="H531" s="152"/>
      <c r="I531" s="273" t="s">
        <v>91</v>
      </c>
      <c r="J531" s="198">
        <v>7084800</v>
      </c>
      <c r="K531" s="198"/>
      <c r="L531" s="198"/>
      <c r="M531" s="198"/>
      <c r="N531" s="198"/>
    </row>
    <row r="532" spans="2:14" hidden="1" x14ac:dyDescent="0.35">
      <c r="B532" s="152" t="e">
        <f>VLOOKUP(C532,#REF!,3,FALSE)</f>
        <v>#REF!</v>
      </c>
      <c r="C532" s="198" t="s">
        <v>442</v>
      </c>
      <c r="D532" s="198" t="s">
        <v>321</v>
      </c>
      <c r="E532" s="198" t="s">
        <v>814</v>
      </c>
      <c r="F532" s="198"/>
      <c r="G532" s="198"/>
      <c r="H532" s="152"/>
      <c r="I532" s="15" t="s">
        <v>91</v>
      </c>
      <c r="J532" s="198">
        <v>4608000</v>
      </c>
      <c r="K532" s="198"/>
      <c r="L532" s="198"/>
      <c r="M532" s="198"/>
      <c r="N532" s="198"/>
    </row>
    <row r="533" spans="2:14" hidden="1" x14ac:dyDescent="0.35">
      <c r="B533" s="152" t="e">
        <f>VLOOKUP(#REF!,#REF!,3,FALSE)</f>
        <v>#REF!</v>
      </c>
      <c r="C533" s="198" t="s">
        <v>403</v>
      </c>
      <c r="D533" s="198" t="s">
        <v>316</v>
      </c>
      <c r="E533" s="198" t="s">
        <v>782</v>
      </c>
      <c r="F533" s="198"/>
      <c r="G533" s="198"/>
      <c r="H533" s="152"/>
      <c r="I533" s="273" t="s">
        <v>91</v>
      </c>
      <c r="J533" s="198">
        <v>132999999.94000001</v>
      </c>
      <c r="K533" s="198"/>
      <c r="L533" s="198"/>
      <c r="M533" s="198"/>
      <c r="N533" s="198"/>
    </row>
    <row r="534" spans="2:14" hidden="1" x14ac:dyDescent="0.35">
      <c r="B534" s="152" t="e">
        <f>VLOOKUP(C534,#REF!,3,FALSE)</f>
        <v>#REF!</v>
      </c>
      <c r="C534" s="198" t="s">
        <v>403</v>
      </c>
      <c r="D534" s="198" t="s">
        <v>316</v>
      </c>
      <c r="E534" s="198" t="s">
        <v>805</v>
      </c>
      <c r="F534" s="198"/>
      <c r="G534" s="198"/>
      <c r="H534" s="152"/>
      <c r="I534" s="15" t="s">
        <v>91</v>
      </c>
      <c r="J534" s="198">
        <v>30123729.129999999</v>
      </c>
      <c r="K534" s="198"/>
      <c r="L534" s="198"/>
      <c r="M534" s="198"/>
      <c r="N534" s="198"/>
    </row>
    <row r="535" spans="2:14" hidden="1" x14ac:dyDescent="0.35">
      <c r="B535" s="152" t="e">
        <f>VLOOKUP(C535,#REF!,3,FALSE)</f>
        <v>#REF!</v>
      </c>
      <c r="C535" s="198" t="s">
        <v>403</v>
      </c>
      <c r="D535" s="198" t="s">
        <v>316</v>
      </c>
      <c r="E535" s="293" t="s">
        <v>794</v>
      </c>
      <c r="F535" s="198"/>
      <c r="G535" s="198"/>
      <c r="H535" s="152"/>
      <c r="I535" s="273" t="s">
        <v>91</v>
      </c>
      <c r="J535" s="198">
        <v>63259831.189999998</v>
      </c>
      <c r="K535" s="198"/>
      <c r="L535" s="198"/>
      <c r="M535" s="198"/>
      <c r="N535" s="198"/>
    </row>
    <row r="536" spans="2:14" hidden="1" x14ac:dyDescent="0.35">
      <c r="B536" s="152" t="e">
        <f>VLOOKUP(C536,#REF!,3,FALSE)</f>
        <v>#REF!</v>
      </c>
      <c r="C536" s="198" t="s">
        <v>403</v>
      </c>
      <c r="D536" s="198" t="s">
        <v>311</v>
      </c>
      <c r="E536" s="152" t="s">
        <v>778</v>
      </c>
      <c r="F536" s="198"/>
      <c r="G536" s="198"/>
      <c r="H536" s="152"/>
      <c r="I536" s="15" t="s">
        <v>91</v>
      </c>
      <c r="J536" s="198">
        <v>7.0000000000000007E-2</v>
      </c>
      <c r="K536" s="198"/>
      <c r="L536" s="198"/>
      <c r="M536" s="198"/>
      <c r="N536" s="198"/>
    </row>
    <row r="537" spans="2:14" hidden="1" x14ac:dyDescent="0.35">
      <c r="B537" s="152" t="e">
        <f>VLOOKUP(C537,#REF!,3,FALSE)</f>
        <v>#REF!</v>
      </c>
      <c r="C537" s="198" t="s">
        <v>403</v>
      </c>
      <c r="D537" s="198" t="s">
        <v>321</v>
      </c>
      <c r="E537" s="198" t="s">
        <v>814</v>
      </c>
      <c r="F537" s="198"/>
      <c r="G537" s="198"/>
      <c r="H537" s="152"/>
      <c r="I537" s="273" t="s">
        <v>91</v>
      </c>
      <c r="J537" s="198">
        <v>31493849</v>
      </c>
      <c r="K537" s="198"/>
      <c r="L537" s="198"/>
      <c r="M537" s="198"/>
      <c r="N537" s="198"/>
    </row>
    <row r="538" spans="2:14" hidden="1" x14ac:dyDescent="0.35">
      <c r="B538" s="152" t="e">
        <f>VLOOKUP(C538,#REF!,3,FALSE)</f>
        <v>#REF!</v>
      </c>
      <c r="C538" s="198" t="s">
        <v>403</v>
      </c>
      <c r="D538" s="198" t="s">
        <v>308</v>
      </c>
      <c r="E538" s="198" t="s">
        <v>788</v>
      </c>
      <c r="F538" s="198"/>
      <c r="G538" s="198"/>
      <c r="H538" s="152"/>
      <c r="I538" s="15" t="s">
        <v>91</v>
      </c>
      <c r="J538" s="198">
        <v>622810943</v>
      </c>
      <c r="K538" s="198"/>
      <c r="L538" s="198"/>
      <c r="M538" s="198"/>
      <c r="N538" s="198"/>
    </row>
    <row r="539" spans="2:14" hidden="1" x14ac:dyDescent="0.35">
      <c r="B539" s="152" t="e">
        <f>VLOOKUP(C539,#REF!,3,FALSE)</f>
        <v>#REF!</v>
      </c>
      <c r="C539" s="198" t="s">
        <v>403</v>
      </c>
      <c r="D539" s="198" t="s">
        <v>308</v>
      </c>
      <c r="E539" s="198" t="s">
        <v>800</v>
      </c>
      <c r="F539" s="198"/>
      <c r="G539" s="198"/>
      <c r="H539" s="152"/>
      <c r="I539" s="273" t="s">
        <v>91</v>
      </c>
      <c r="J539" s="198">
        <v>34000</v>
      </c>
      <c r="K539" s="198"/>
      <c r="L539" s="198"/>
      <c r="M539" s="198"/>
      <c r="N539" s="198"/>
    </row>
    <row r="540" spans="2:14" hidden="1" x14ac:dyDescent="0.35">
      <c r="B540" s="152" t="e">
        <f>VLOOKUP(C540,#REF!,3,FALSE)</f>
        <v>#REF!</v>
      </c>
      <c r="C540" s="198" t="s">
        <v>403</v>
      </c>
      <c r="D540" s="198" t="s">
        <v>313</v>
      </c>
      <c r="E540" s="198" t="s">
        <v>312</v>
      </c>
      <c r="F540" s="198"/>
      <c r="G540" s="198"/>
      <c r="H540" s="152"/>
      <c r="I540" s="15" t="s">
        <v>91</v>
      </c>
      <c r="J540" s="198">
        <v>10800</v>
      </c>
      <c r="K540" s="198"/>
      <c r="L540" s="198"/>
      <c r="M540" s="198"/>
      <c r="N540" s="198"/>
    </row>
    <row r="541" spans="2:14" hidden="1" x14ac:dyDescent="0.35">
      <c r="B541" s="152" t="e">
        <f>VLOOKUP(C541,#REF!,3,FALSE)</f>
        <v>#REF!</v>
      </c>
      <c r="C541" s="198" t="s">
        <v>433</v>
      </c>
      <c r="D541" s="198" t="s">
        <v>316</v>
      </c>
      <c r="E541" s="198" t="s">
        <v>782</v>
      </c>
      <c r="F541" s="198"/>
      <c r="G541" s="198"/>
      <c r="H541" s="152"/>
      <c r="I541" s="15" t="s">
        <v>91</v>
      </c>
      <c r="J541" s="198">
        <v>26203745.600000001</v>
      </c>
      <c r="K541" s="198"/>
      <c r="L541" s="198"/>
      <c r="M541" s="198"/>
      <c r="N541" s="198"/>
    </row>
    <row r="542" spans="2:14" hidden="1" x14ac:dyDescent="0.35">
      <c r="B542" s="152" t="e">
        <f>VLOOKUP(C542,#REF!,3,FALSE)</f>
        <v>#REF!</v>
      </c>
      <c r="C542" s="198" t="s">
        <v>433</v>
      </c>
      <c r="D542" s="198" t="s">
        <v>316</v>
      </c>
      <c r="E542" s="293" t="s">
        <v>794</v>
      </c>
      <c r="F542" s="198"/>
      <c r="G542" s="198"/>
      <c r="H542" s="152"/>
      <c r="I542" s="273" t="s">
        <v>91</v>
      </c>
      <c r="J542" s="198">
        <v>213573100.71000001</v>
      </c>
      <c r="K542" s="198"/>
      <c r="L542" s="198"/>
      <c r="M542" s="198"/>
      <c r="N542" s="198"/>
    </row>
    <row r="543" spans="2:14" hidden="1" x14ac:dyDescent="0.35">
      <c r="B543" s="152" t="e">
        <f>VLOOKUP(C543,#REF!,3,FALSE)</f>
        <v>#REF!</v>
      </c>
      <c r="C543" s="198" t="s">
        <v>433</v>
      </c>
      <c r="D543" s="198" t="s">
        <v>311</v>
      </c>
      <c r="E543" s="152" t="s">
        <v>778</v>
      </c>
      <c r="F543" s="198"/>
      <c r="G543" s="198"/>
      <c r="H543" s="152"/>
      <c r="I543" s="15" t="s">
        <v>91</v>
      </c>
      <c r="J543" s="198">
        <v>115727690.53</v>
      </c>
      <c r="K543" s="198"/>
      <c r="L543" s="198"/>
      <c r="M543" s="198"/>
      <c r="N543" s="198"/>
    </row>
    <row r="544" spans="2:14" hidden="1" x14ac:dyDescent="0.35">
      <c r="B544" s="152" t="e">
        <f>VLOOKUP(C544,#REF!,3,FALSE)</f>
        <v>#REF!</v>
      </c>
      <c r="C544" s="198" t="s">
        <v>433</v>
      </c>
      <c r="D544" s="198" t="s">
        <v>321</v>
      </c>
      <c r="E544" s="198" t="s">
        <v>814</v>
      </c>
      <c r="F544" s="198"/>
      <c r="G544" s="198"/>
      <c r="H544" s="152"/>
      <c r="I544" s="273" t="s">
        <v>91</v>
      </c>
      <c r="J544" s="198">
        <v>1061183</v>
      </c>
      <c r="K544" s="198"/>
      <c r="L544" s="198"/>
      <c r="M544" s="198"/>
      <c r="N544" s="198"/>
    </row>
    <row r="545" spans="2:14" hidden="1" x14ac:dyDescent="0.35">
      <c r="B545" s="152" t="e">
        <f>VLOOKUP(C545,#REF!,3,FALSE)</f>
        <v>#REF!</v>
      </c>
      <c r="C545" s="198" t="s">
        <v>433</v>
      </c>
      <c r="D545" s="198" t="s">
        <v>311</v>
      </c>
      <c r="E545" s="198" t="s">
        <v>809</v>
      </c>
      <c r="F545" s="198"/>
      <c r="G545" s="198"/>
      <c r="H545" s="152"/>
      <c r="I545" s="15" t="s">
        <v>91</v>
      </c>
      <c r="J545" s="198">
        <v>60417900</v>
      </c>
      <c r="K545" s="198"/>
      <c r="L545" s="198"/>
      <c r="M545" s="198"/>
      <c r="N545" s="198"/>
    </row>
    <row r="546" spans="2:14" hidden="1" x14ac:dyDescent="0.35">
      <c r="B546" s="152" t="e">
        <f>VLOOKUP(C546,#REF!,3,FALSE)</f>
        <v>#REF!</v>
      </c>
      <c r="C546" s="198" t="s">
        <v>433</v>
      </c>
      <c r="D546" s="198" t="s">
        <v>308</v>
      </c>
      <c r="E546" s="198" t="s">
        <v>788</v>
      </c>
      <c r="F546" s="198"/>
      <c r="G546" s="198"/>
      <c r="H546" s="152"/>
      <c r="I546" s="273" t="s">
        <v>91</v>
      </c>
      <c r="J546" s="198">
        <v>185510448</v>
      </c>
      <c r="K546" s="198"/>
      <c r="L546" s="198"/>
      <c r="M546" s="198"/>
      <c r="N546" s="198"/>
    </row>
    <row r="547" spans="2:14" hidden="1" x14ac:dyDescent="0.35">
      <c r="B547" s="152" t="e">
        <f>VLOOKUP(C547,#REF!,3,FALSE)</f>
        <v>#REF!</v>
      </c>
      <c r="C547" s="198" t="s">
        <v>410</v>
      </c>
      <c r="D547" s="198" t="s">
        <v>316</v>
      </c>
      <c r="E547" s="198" t="s">
        <v>782</v>
      </c>
      <c r="F547" s="198"/>
      <c r="G547" s="198"/>
      <c r="H547" s="152"/>
      <c r="I547" s="273" t="s">
        <v>91</v>
      </c>
      <c r="J547" s="198">
        <v>68518302.969999999</v>
      </c>
      <c r="K547" s="198"/>
      <c r="L547" s="198"/>
      <c r="M547" s="198"/>
      <c r="N547" s="198"/>
    </row>
    <row r="548" spans="2:14" hidden="1" x14ac:dyDescent="0.35">
      <c r="B548" s="152" t="e">
        <f>VLOOKUP(C548,#REF!,3,FALSE)</f>
        <v>#REF!</v>
      </c>
      <c r="C548" s="198" t="s">
        <v>410</v>
      </c>
      <c r="D548" s="198" t="s">
        <v>316</v>
      </c>
      <c r="E548" s="198" t="s">
        <v>805</v>
      </c>
      <c r="F548" s="198"/>
      <c r="G548" s="198"/>
      <c r="H548" s="152"/>
      <c r="I548" s="15" t="s">
        <v>91</v>
      </c>
      <c r="J548" s="198">
        <v>36953828.140000001</v>
      </c>
      <c r="K548" s="198"/>
      <c r="L548" s="198"/>
      <c r="M548" s="198"/>
      <c r="N548" s="198"/>
    </row>
    <row r="549" spans="2:14" hidden="1" x14ac:dyDescent="0.35">
      <c r="B549" s="152" t="e">
        <f>VLOOKUP(C549,#REF!,3,FALSE)</f>
        <v>#REF!</v>
      </c>
      <c r="C549" s="198" t="s">
        <v>410</v>
      </c>
      <c r="D549" s="198" t="s">
        <v>316</v>
      </c>
      <c r="E549" s="293" t="s">
        <v>794</v>
      </c>
      <c r="F549" s="198"/>
      <c r="G549" s="198"/>
      <c r="H549" s="152"/>
      <c r="I549" s="273" t="s">
        <v>91</v>
      </c>
      <c r="J549" s="198">
        <v>77603039.079999998</v>
      </c>
      <c r="K549" s="198"/>
      <c r="L549" s="198"/>
      <c r="M549" s="198"/>
      <c r="N549" s="198"/>
    </row>
    <row r="550" spans="2:14" hidden="1" x14ac:dyDescent="0.35">
      <c r="B550" s="152" t="e">
        <f>VLOOKUP(C550,#REF!,3,FALSE)</f>
        <v>#REF!</v>
      </c>
      <c r="C550" s="198" t="s">
        <v>410</v>
      </c>
      <c r="D550" s="198" t="s">
        <v>311</v>
      </c>
      <c r="E550" s="152" t="s">
        <v>778</v>
      </c>
      <c r="F550" s="198"/>
      <c r="G550" s="198"/>
      <c r="H550" s="152"/>
      <c r="I550" s="15" t="s">
        <v>91</v>
      </c>
      <c r="J550" s="198">
        <v>240440202.29000002</v>
      </c>
      <c r="K550" s="198"/>
      <c r="L550" s="198"/>
      <c r="M550" s="198"/>
      <c r="N550" s="198"/>
    </row>
    <row r="551" spans="2:14" hidden="1" x14ac:dyDescent="0.35">
      <c r="B551" s="152" t="e">
        <f>VLOOKUP(C551,#REF!,3,FALSE)</f>
        <v>#REF!</v>
      </c>
      <c r="C551" s="198" t="s">
        <v>410</v>
      </c>
      <c r="D551" s="198" t="s">
        <v>321</v>
      </c>
      <c r="E551" s="198" t="s">
        <v>814</v>
      </c>
      <c r="F551" s="198"/>
      <c r="G551" s="198"/>
      <c r="H551" s="152"/>
      <c r="I551" s="273" t="s">
        <v>91</v>
      </c>
      <c r="J551" s="198">
        <v>8193439.2000000002</v>
      </c>
      <c r="K551" s="198"/>
      <c r="L551" s="198"/>
      <c r="M551" s="198"/>
      <c r="N551" s="198"/>
    </row>
    <row r="552" spans="2:14" hidden="1" x14ac:dyDescent="0.35">
      <c r="B552" s="152" t="e">
        <f>VLOOKUP(C552,#REF!,3,FALSE)</f>
        <v>#REF!</v>
      </c>
      <c r="C552" s="198" t="s">
        <v>410</v>
      </c>
      <c r="D552" s="198" t="s">
        <v>308</v>
      </c>
      <c r="E552" s="198" t="s">
        <v>788</v>
      </c>
      <c r="F552" s="198"/>
      <c r="G552" s="198"/>
      <c r="H552" s="152"/>
      <c r="I552" s="15" t="s">
        <v>91</v>
      </c>
      <c r="J552" s="198">
        <v>482083934.57999998</v>
      </c>
      <c r="K552" s="198"/>
      <c r="L552" s="198"/>
      <c r="M552" s="198"/>
      <c r="N552" s="198"/>
    </row>
    <row r="553" spans="2:14" hidden="1" x14ac:dyDescent="0.35">
      <c r="B553" s="152" t="e">
        <f>VLOOKUP(C553,#REF!,3,FALSE)</f>
        <v>#REF!</v>
      </c>
      <c r="C553" s="198" t="s">
        <v>410</v>
      </c>
      <c r="D553" s="198" t="s">
        <v>308</v>
      </c>
      <c r="E553" s="198" t="s">
        <v>800</v>
      </c>
      <c r="F553" s="198"/>
      <c r="G553" s="198"/>
      <c r="H553" s="152"/>
      <c r="I553" s="273" t="s">
        <v>91</v>
      </c>
      <c r="J553" s="198">
        <v>6657153</v>
      </c>
      <c r="K553" s="198"/>
      <c r="L553" s="198"/>
      <c r="M553" s="198"/>
      <c r="N553" s="198"/>
    </row>
    <row r="554" spans="2:14" hidden="1" x14ac:dyDescent="0.35">
      <c r="B554" s="152" t="e">
        <f>VLOOKUP(C554,#REF!,3,FALSE)</f>
        <v>#REF!</v>
      </c>
      <c r="C554" s="198" t="s">
        <v>410</v>
      </c>
      <c r="D554" s="198" t="s">
        <v>313</v>
      </c>
      <c r="E554" s="198" t="s">
        <v>817</v>
      </c>
      <c r="F554" s="198"/>
      <c r="G554" s="198"/>
      <c r="H554" s="152"/>
      <c r="I554" s="15" t="s">
        <v>91</v>
      </c>
      <c r="J554" s="198">
        <v>2005000</v>
      </c>
      <c r="K554" s="198"/>
      <c r="L554" s="198"/>
      <c r="M554" s="198"/>
      <c r="N554" s="198"/>
    </row>
    <row r="555" spans="2:14" hidden="1" x14ac:dyDescent="0.35">
      <c r="B555" s="152" t="e">
        <f>VLOOKUP(C555,#REF!,3,FALSE)</f>
        <v>#REF!</v>
      </c>
      <c r="C555" s="198" t="s">
        <v>410</v>
      </c>
      <c r="D555" s="198" t="s">
        <v>313</v>
      </c>
      <c r="E555" s="198" t="s">
        <v>312</v>
      </c>
      <c r="F555" s="198"/>
      <c r="G555" s="198"/>
      <c r="H555" s="152"/>
      <c r="I555" s="273" t="s">
        <v>91</v>
      </c>
      <c r="J555" s="198">
        <v>89400</v>
      </c>
      <c r="K555" s="198"/>
      <c r="L555" s="198"/>
      <c r="M555" s="198"/>
      <c r="N555" s="198"/>
    </row>
    <row r="556" spans="2:14" hidden="1" x14ac:dyDescent="0.35">
      <c r="B556" s="152" t="e">
        <f>VLOOKUP(C556,#REF!,3,FALSE)</f>
        <v>#REF!</v>
      </c>
      <c r="C556" s="198" t="s">
        <v>366</v>
      </c>
      <c r="D556" s="198" t="s">
        <v>316</v>
      </c>
      <c r="E556" s="198" t="s">
        <v>805</v>
      </c>
      <c r="F556" s="198"/>
      <c r="G556" s="198"/>
      <c r="H556" s="152"/>
      <c r="I556" s="273" t="s">
        <v>91</v>
      </c>
      <c r="J556" s="198">
        <v>268207570.99999997</v>
      </c>
      <c r="K556" s="198"/>
      <c r="L556" s="198"/>
      <c r="M556" s="198"/>
      <c r="N556" s="198"/>
    </row>
    <row r="557" spans="2:14" hidden="1" x14ac:dyDescent="0.35">
      <c r="B557" s="152" t="e">
        <f>VLOOKUP(C557,#REF!,3,FALSE)</f>
        <v>#REF!</v>
      </c>
      <c r="C557" s="198" t="s">
        <v>366</v>
      </c>
      <c r="D557" s="198" t="s">
        <v>316</v>
      </c>
      <c r="E557" s="293" t="s">
        <v>794</v>
      </c>
      <c r="F557" s="198"/>
      <c r="G557" s="198"/>
      <c r="H557" s="152"/>
      <c r="I557" s="15" t="s">
        <v>91</v>
      </c>
      <c r="J557" s="198">
        <v>548735451.42999995</v>
      </c>
      <c r="K557" s="198"/>
      <c r="L557" s="198"/>
      <c r="M557" s="198"/>
      <c r="N557" s="198"/>
    </row>
    <row r="558" spans="2:14" hidden="1" x14ac:dyDescent="0.35">
      <c r="B558" s="152" t="e">
        <f>VLOOKUP(C558,#REF!,3,FALSE)</f>
        <v>#REF!</v>
      </c>
      <c r="C558" s="198" t="s">
        <v>366</v>
      </c>
      <c r="D558" s="198" t="s">
        <v>311</v>
      </c>
      <c r="E558" s="152" t="s">
        <v>778</v>
      </c>
      <c r="F558" s="198"/>
      <c r="G558" s="198"/>
      <c r="H558" s="152"/>
      <c r="I558" s="273" t="s">
        <v>91</v>
      </c>
      <c r="J558" s="198">
        <v>6438003399.0799999</v>
      </c>
      <c r="K558" s="198"/>
      <c r="L558" s="198"/>
      <c r="M558" s="198"/>
      <c r="N558" s="198"/>
    </row>
    <row r="559" spans="2:14" hidden="1" x14ac:dyDescent="0.35">
      <c r="B559" s="152" t="e">
        <f>VLOOKUP(C559,#REF!,3,FALSE)</f>
        <v>#REF!</v>
      </c>
      <c r="C559" s="198" t="s">
        <v>366</v>
      </c>
      <c r="D559" s="198" t="s">
        <v>321</v>
      </c>
      <c r="E559" s="198" t="s">
        <v>814</v>
      </c>
      <c r="F559" s="198"/>
      <c r="G559" s="198"/>
      <c r="H559" s="152"/>
      <c r="I559" s="15" t="s">
        <v>91</v>
      </c>
      <c r="J559" s="198">
        <v>7867700</v>
      </c>
      <c r="K559" s="198"/>
      <c r="L559" s="198"/>
      <c r="M559" s="198"/>
      <c r="N559" s="198"/>
    </row>
    <row r="560" spans="2:14" hidden="1" x14ac:dyDescent="0.35">
      <c r="B560" s="152" t="e">
        <f>VLOOKUP(C560,#REF!,3,FALSE)</f>
        <v>#REF!</v>
      </c>
      <c r="C560" s="198" t="s">
        <v>366</v>
      </c>
      <c r="D560" s="198" t="s">
        <v>311</v>
      </c>
      <c r="E560" s="198" t="s">
        <v>809</v>
      </c>
      <c r="F560" s="198"/>
      <c r="G560" s="198"/>
      <c r="H560" s="152"/>
      <c r="I560" s="273" t="s">
        <v>91</v>
      </c>
      <c r="J560" s="198">
        <v>98126600</v>
      </c>
      <c r="K560" s="198"/>
      <c r="L560" s="198"/>
      <c r="M560" s="198"/>
      <c r="N560" s="198"/>
    </row>
    <row r="561" spans="2:14" hidden="1" x14ac:dyDescent="0.35">
      <c r="B561" s="152" t="e">
        <f>VLOOKUP(C561,#REF!,3,FALSE)</f>
        <v>#REF!</v>
      </c>
      <c r="C561" s="198" t="s">
        <v>366</v>
      </c>
      <c r="D561" s="198" t="s">
        <v>308</v>
      </c>
      <c r="E561" s="198" t="s">
        <v>788</v>
      </c>
      <c r="F561" s="198"/>
      <c r="G561" s="198"/>
      <c r="H561" s="152"/>
      <c r="I561" s="15" t="s">
        <v>91</v>
      </c>
      <c r="J561" s="198">
        <v>750892026.05999994</v>
      </c>
      <c r="K561" s="198"/>
      <c r="L561" s="198"/>
      <c r="M561" s="198"/>
      <c r="N561" s="198"/>
    </row>
    <row r="562" spans="2:14" hidden="1" x14ac:dyDescent="0.35">
      <c r="B562" s="152" t="e">
        <f>VLOOKUP(C562,#REF!,3,FALSE)</f>
        <v>#REF!</v>
      </c>
      <c r="C562" s="198" t="s">
        <v>366</v>
      </c>
      <c r="D562" s="198" t="s">
        <v>308</v>
      </c>
      <c r="E562" s="198" t="s">
        <v>800</v>
      </c>
      <c r="F562" s="198"/>
      <c r="G562" s="198"/>
      <c r="H562" s="152"/>
      <c r="I562" s="273" t="s">
        <v>91</v>
      </c>
      <c r="J562" s="198">
        <v>210049200</v>
      </c>
      <c r="K562" s="198"/>
      <c r="L562" s="198"/>
      <c r="M562" s="198"/>
      <c r="N562" s="198"/>
    </row>
    <row r="563" spans="2:14" hidden="1" x14ac:dyDescent="0.35">
      <c r="B563" s="152" t="e">
        <f>VLOOKUP(C563,#REF!,3,FALSE)</f>
        <v>#REF!</v>
      </c>
      <c r="C563" s="198" t="s">
        <v>366</v>
      </c>
      <c r="D563" s="198" t="s">
        <v>313</v>
      </c>
      <c r="E563" s="198" t="s">
        <v>817</v>
      </c>
      <c r="F563" s="198"/>
      <c r="G563" s="198"/>
      <c r="H563" s="152"/>
      <c r="I563" s="15" t="s">
        <v>91</v>
      </c>
      <c r="J563" s="198">
        <v>27878200</v>
      </c>
      <c r="K563" s="198"/>
      <c r="L563" s="198"/>
      <c r="M563" s="198"/>
      <c r="N563" s="198"/>
    </row>
    <row r="564" spans="2:14" hidden="1" x14ac:dyDescent="0.35">
      <c r="B564" s="152" t="e">
        <f>VLOOKUP(C564,#REF!,3,FALSE)</f>
        <v>#REF!</v>
      </c>
      <c r="C564" s="198" t="s">
        <v>366</v>
      </c>
      <c r="D564" s="198" t="s">
        <v>313</v>
      </c>
      <c r="E564" s="198" t="s">
        <v>312</v>
      </c>
      <c r="F564" s="198"/>
      <c r="G564" s="198"/>
      <c r="H564" s="152"/>
      <c r="I564" s="273" t="s">
        <v>91</v>
      </c>
      <c r="J564" s="198">
        <v>3014400</v>
      </c>
      <c r="K564" s="198"/>
      <c r="L564" s="198"/>
      <c r="M564" s="198"/>
      <c r="N564" s="198"/>
    </row>
    <row r="565" spans="2:14" hidden="1" x14ac:dyDescent="0.35">
      <c r="B565" s="152" t="e">
        <f>VLOOKUP(C565,#REF!,3,FALSE)</f>
        <v>#REF!</v>
      </c>
      <c r="C565" s="198" t="s">
        <v>354</v>
      </c>
      <c r="D565" s="198" t="s">
        <v>316</v>
      </c>
      <c r="E565" s="198" t="s">
        <v>782</v>
      </c>
      <c r="F565" s="198"/>
      <c r="G565" s="198"/>
      <c r="H565" s="152"/>
      <c r="I565" s="15" t="s">
        <v>91</v>
      </c>
      <c r="J565" s="198">
        <v>19431757547.549999</v>
      </c>
      <c r="K565" s="198"/>
      <c r="L565" s="198"/>
      <c r="M565" s="198"/>
      <c r="N565" s="198"/>
    </row>
    <row r="566" spans="2:14" hidden="1" x14ac:dyDescent="0.35">
      <c r="B566" s="152" t="e">
        <f>VLOOKUP(C566,#REF!,3,FALSE)</f>
        <v>#REF!</v>
      </c>
      <c r="C566" s="198" t="s">
        <v>354</v>
      </c>
      <c r="D566" s="198" t="s">
        <v>316</v>
      </c>
      <c r="E566" s="198" t="s">
        <v>805</v>
      </c>
      <c r="F566" s="198"/>
      <c r="G566" s="198"/>
      <c r="H566" s="152"/>
      <c r="I566" s="273" t="s">
        <v>91</v>
      </c>
      <c r="J566" s="198">
        <v>18604294.59</v>
      </c>
      <c r="K566" s="198"/>
      <c r="L566" s="198"/>
      <c r="M566" s="198"/>
      <c r="N566" s="198"/>
    </row>
    <row r="567" spans="2:14" hidden="1" x14ac:dyDescent="0.35">
      <c r="B567" s="152" t="e">
        <f>VLOOKUP(C567,#REF!,3,FALSE)</f>
        <v>#REF!</v>
      </c>
      <c r="C567" s="198" t="s">
        <v>354</v>
      </c>
      <c r="D567" s="198" t="s">
        <v>316</v>
      </c>
      <c r="E567" s="293" t="s">
        <v>794</v>
      </c>
      <c r="F567" s="198"/>
      <c r="G567" s="198"/>
      <c r="H567" s="152"/>
      <c r="I567" s="15" t="s">
        <v>91</v>
      </c>
      <c r="J567" s="198">
        <v>39069018.640000001</v>
      </c>
      <c r="K567" s="198"/>
      <c r="L567" s="198"/>
      <c r="M567" s="198"/>
      <c r="N567" s="198"/>
    </row>
    <row r="568" spans="2:14" hidden="1" x14ac:dyDescent="0.35">
      <c r="B568" s="152" t="e">
        <f>VLOOKUP(C568,#REF!,3,FALSE)</f>
        <v>#REF!</v>
      </c>
      <c r="C568" s="198" t="s">
        <v>354</v>
      </c>
      <c r="D568" s="198" t="s">
        <v>311</v>
      </c>
      <c r="E568" s="152" t="s">
        <v>778</v>
      </c>
      <c r="F568" s="198"/>
      <c r="G568" s="198"/>
      <c r="H568" s="152"/>
      <c r="I568" s="273" t="s">
        <v>91</v>
      </c>
      <c r="J568" s="198">
        <v>10985000000</v>
      </c>
      <c r="K568" s="198"/>
      <c r="L568" s="198"/>
      <c r="M568" s="198"/>
      <c r="N568" s="198"/>
    </row>
    <row r="569" spans="2:14" hidden="1" x14ac:dyDescent="0.35">
      <c r="B569" s="152" t="e">
        <f>VLOOKUP(C569,#REF!,3,FALSE)</f>
        <v>#REF!</v>
      </c>
      <c r="C569" s="198" t="s">
        <v>354</v>
      </c>
      <c r="D569" s="198" t="s">
        <v>321</v>
      </c>
      <c r="E569" s="198" t="s">
        <v>814</v>
      </c>
      <c r="F569" s="198"/>
      <c r="G569" s="198"/>
      <c r="H569" s="152"/>
      <c r="I569" s="15" t="s">
        <v>91</v>
      </c>
      <c r="J569" s="198">
        <v>510907.49999999994</v>
      </c>
      <c r="K569" s="198"/>
      <c r="L569" s="198"/>
      <c r="M569" s="198"/>
      <c r="N569" s="198"/>
    </row>
    <row r="570" spans="2:14" hidden="1" x14ac:dyDescent="0.35">
      <c r="B570" s="152" t="e">
        <f>VLOOKUP(C570,#REF!,3,FALSE)</f>
        <v>#REF!</v>
      </c>
      <c r="C570" s="198" t="s">
        <v>354</v>
      </c>
      <c r="D570" s="198" t="s">
        <v>311</v>
      </c>
      <c r="E570" s="198" t="s">
        <v>809</v>
      </c>
      <c r="F570" s="198"/>
      <c r="G570" s="198"/>
      <c r="H570" s="152"/>
      <c r="I570" s="273" t="s">
        <v>91</v>
      </c>
      <c r="J570" s="198">
        <v>750646400</v>
      </c>
      <c r="K570" s="198"/>
      <c r="L570" s="198"/>
      <c r="M570" s="198"/>
      <c r="N570" s="198"/>
    </row>
    <row r="571" spans="2:14" hidden="1" x14ac:dyDescent="0.35">
      <c r="B571" s="152" t="e">
        <f>VLOOKUP(C571,#REF!,3,FALSE)</f>
        <v>#REF!</v>
      </c>
      <c r="C571" s="198" t="s">
        <v>354</v>
      </c>
      <c r="D571" s="198" t="s">
        <v>308</v>
      </c>
      <c r="E571" s="198" t="s">
        <v>788</v>
      </c>
      <c r="F571" s="198"/>
      <c r="G571" s="198"/>
      <c r="H571" s="152"/>
      <c r="I571" s="15" t="s">
        <v>91</v>
      </c>
      <c r="J571" s="198">
        <v>1051950883.49</v>
      </c>
      <c r="K571" s="198"/>
      <c r="L571" s="198"/>
      <c r="M571" s="198"/>
      <c r="N571" s="198"/>
    </row>
    <row r="572" spans="2:14" hidden="1" x14ac:dyDescent="0.35">
      <c r="B572" s="152" t="e">
        <f>VLOOKUP(C572,#REF!,3,FALSE)</f>
        <v>#REF!</v>
      </c>
      <c r="C572" s="198" t="s">
        <v>354</v>
      </c>
      <c r="D572" s="198" t="s">
        <v>308</v>
      </c>
      <c r="E572" s="198" t="s">
        <v>800</v>
      </c>
      <c r="F572" s="198"/>
      <c r="G572" s="198"/>
      <c r="H572" s="152"/>
      <c r="I572" s="273" t="s">
        <v>91</v>
      </c>
      <c r="J572" s="198">
        <v>1200024600</v>
      </c>
      <c r="K572" s="198"/>
      <c r="L572" s="198"/>
      <c r="M572" s="198"/>
      <c r="N572" s="198"/>
    </row>
    <row r="573" spans="2:14" hidden="1" x14ac:dyDescent="0.35">
      <c r="B573" s="152" t="e">
        <f>VLOOKUP(C573,#REF!,3,FALSE)</f>
        <v>#REF!</v>
      </c>
      <c r="C573" s="198" t="s">
        <v>354</v>
      </c>
      <c r="D573" s="198" t="s">
        <v>313</v>
      </c>
      <c r="E573" s="198" t="s">
        <v>817</v>
      </c>
      <c r="F573" s="198"/>
      <c r="G573" s="198"/>
      <c r="H573" s="152"/>
      <c r="I573" s="15" t="s">
        <v>91</v>
      </c>
      <c r="J573" s="198">
        <v>10965200</v>
      </c>
      <c r="K573" s="198"/>
      <c r="L573" s="198"/>
      <c r="M573" s="198"/>
      <c r="N573" s="198"/>
    </row>
    <row r="574" spans="2:14" hidden="1" x14ac:dyDescent="0.35">
      <c r="B574" s="152" t="e">
        <f>VLOOKUP(C574,#REF!,3,FALSE)</f>
        <v>#REF!</v>
      </c>
      <c r="C574" s="198" t="s">
        <v>354</v>
      </c>
      <c r="D574" s="198" t="s">
        <v>313</v>
      </c>
      <c r="E574" s="198" t="s">
        <v>312</v>
      </c>
      <c r="F574" s="198"/>
      <c r="G574" s="198"/>
      <c r="H574" s="152"/>
      <c r="I574" s="273" t="s">
        <v>91</v>
      </c>
      <c r="J574" s="198">
        <v>15507200</v>
      </c>
      <c r="K574" s="198"/>
      <c r="L574" s="198"/>
      <c r="M574" s="198"/>
      <c r="N574" s="198"/>
    </row>
    <row r="575" spans="2:14" hidden="1" x14ac:dyDescent="0.35">
      <c r="B575" s="152" t="e">
        <f>VLOOKUP(C575,#REF!,3,FALSE)</f>
        <v>#REF!</v>
      </c>
      <c r="C575" s="198" t="s">
        <v>871</v>
      </c>
      <c r="D575" s="198" t="s">
        <v>316</v>
      </c>
      <c r="E575" s="293" t="s">
        <v>794</v>
      </c>
      <c r="F575" s="198"/>
      <c r="G575" s="198"/>
      <c r="H575" s="152"/>
      <c r="I575" s="273" t="s">
        <v>91</v>
      </c>
      <c r="J575" s="198">
        <v>309407717.31</v>
      </c>
      <c r="K575" s="198"/>
      <c r="L575" s="198"/>
      <c r="M575" s="198"/>
      <c r="N575" s="198"/>
    </row>
    <row r="576" spans="2:14" hidden="1" x14ac:dyDescent="0.35">
      <c r="B576" s="152" t="e">
        <f>VLOOKUP(C576,#REF!,3,FALSE)</f>
        <v>#REF!</v>
      </c>
      <c r="C576" s="198" t="s">
        <v>871</v>
      </c>
      <c r="D576" s="198" t="s">
        <v>308</v>
      </c>
      <c r="E576" s="198" t="s">
        <v>788</v>
      </c>
      <c r="F576" s="198"/>
      <c r="G576" s="198"/>
      <c r="H576" s="152"/>
      <c r="I576" s="15" t="s">
        <v>91</v>
      </c>
      <c r="J576" s="198">
        <v>557202325.25999999</v>
      </c>
      <c r="K576" s="198"/>
      <c r="L576" s="198"/>
      <c r="M576" s="198"/>
      <c r="N576" s="198"/>
    </row>
    <row r="577" spans="2:14" hidden="1" x14ac:dyDescent="0.35">
      <c r="B577" s="152" t="e">
        <f>VLOOKUP(C577,#REF!,3,FALSE)</f>
        <v>#REF!</v>
      </c>
      <c r="C577" s="198" t="s">
        <v>405</v>
      </c>
      <c r="D577" s="198" t="s">
        <v>316</v>
      </c>
      <c r="E577" s="198" t="s">
        <v>782</v>
      </c>
      <c r="F577" s="198"/>
      <c r="G577" s="198"/>
      <c r="H577" s="152"/>
      <c r="I577" s="15" t="s">
        <v>91</v>
      </c>
      <c r="J577" s="198">
        <v>1289350000</v>
      </c>
      <c r="K577" s="198"/>
      <c r="L577" s="198"/>
      <c r="M577" s="198"/>
      <c r="N577" s="198"/>
    </row>
    <row r="578" spans="2:14" hidden="1" x14ac:dyDescent="0.35">
      <c r="B578" s="152" t="e">
        <f>VLOOKUP(C578,#REF!,3,FALSE)</f>
        <v>#REF!</v>
      </c>
      <c r="C578" s="198" t="s">
        <v>405</v>
      </c>
      <c r="D578" s="198" t="s">
        <v>321</v>
      </c>
      <c r="E578" s="198" t="s">
        <v>814</v>
      </c>
      <c r="F578" s="198"/>
      <c r="G578" s="198"/>
      <c r="H578" s="152"/>
      <c r="I578" s="273" t="s">
        <v>91</v>
      </c>
      <c r="J578" s="198">
        <v>688170</v>
      </c>
      <c r="K578" s="198"/>
      <c r="L578" s="198"/>
      <c r="M578" s="198"/>
      <c r="N578" s="198"/>
    </row>
    <row r="579" spans="2:14" hidden="1" x14ac:dyDescent="0.35">
      <c r="B579" s="152" t="e">
        <f>VLOOKUP(C579,#REF!,3,FALSE)</f>
        <v>#REF!</v>
      </c>
      <c r="C579" s="198" t="s">
        <v>405</v>
      </c>
      <c r="D579" s="198" t="s">
        <v>308</v>
      </c>
      <c r="E579" s="198" t="s">
        <v>788</v>
      </c>
      <c r="F579" s="198"/>
      <c r="G579" s="198"/>
      <c r="H579" s="152"/>
      <c r="I579" s="15" t="s">
        <v>91</v>
      </c>
      <c r="J579" s="198">
        <v>3519070</v>
      </c>
      <c r="K579" s="198"/>
      <c r="L579" s="198"/>
      <c r="M579" s="198"/>
      <c r="N579" s="198"/>
    </row>
    <row r="580" spans="2:14" hidden="1" x14ac:dyDescent="0.35">
      <c r="B580" s="152" t="e">
        <f>VLOOKUP(C580,#REF!,3,FALSE)</f>
        <v>#REF!</v>
      </c>
      <c r="C580" s="198" t="s">
        <v>373</v>
      </c>
      <c r="D580" s="198" t="s">
        <v>316</v>
      </c>
      <c r="E580" s="293" t="s">
        <v>794</v>
      </c>
      <c r="F580" s="198"/>
      <c r="G580" s="198"/>
      <c r="H580" s="152"/>
      <c r="I580" s="15" t="s">
        <v>91</v>
      </c>
      <c r="J580" s="198">
        <v>86271900.709999993</v>
      </c>
      <c r="K580" s="198"/>
      <c r="L580" s="198"/>
      <c r="M580" s="198"/>
      <c r="N580" s="198"/>
    </row>
    <row r="581" spans="2:14" hidden="1" x14ac:dyDescent="0.35">
      <c r="B581" s="152" t="e">
        <f>VLOOKUP(C581,#REF!,3,FALSE)</f>
        <v>#REF!</v>
      </c>
      <c r="C581" s="198" t="s">
        <v>373</v>
      </c>
      <c r="D581" s="198" t="s">
        <v>311</v>
      </c>
      <c r="E581" s="152" t="s">
        <v>778</v>
      </c>
      <c r="F581" s="198"/>
      <c r="G581" s="198"/>
      <c r="H581" s="152"/>
      <c r="I581" s="273" t="s">
        <v>91</v>
      </c>
      <c r="J581" s="198">
        <v>3067754209.9299998</v>
      </c>
      <c r="K581" s="198"/>
      <c r="L581" s="198"/>
      <c r="M581" s="198"/>
      <c r="N581" s="198"/>
    </row>
    <row r="582" spans="2:14" hidden="1" x14ac:dyDescent="0.35">
      <c r="B582" s="152" t="e">
        <f>VLOOKUP(C582,#REF!,3,FALSE)</f>
        <v>#REF!</v>
      </c>
      <c r="C582" s="198" t="s">
        <v>373</v>
      </c>
      <c r="D582" s="198" t="s">
        <v>321</v>
      </c>
      <c r="E582" s="198" t="s">
        <v>814</v>
      </c>
      <c r="F582" s="198"/>
      <c r="G582" s="198"/>
      <c r="H582" s="152"/>
      <c r="I582" s="15" t="s">
        <v>91</v>
      </c>
      <c r="J582" s="198">
        <v>168411410</v>
      </c>
      <c r="K582" s="198"/>
      <c r="L582" s="198"/>
      <c r="M582" s="198"/>
      <c r="N582" s="198"/>
    </row>
    <row r="583" spans="2:14" hidden="1" x14ac:dyDescent="0.35">
      <c r="B583" s="152" t="e">
        <f>VLOOKUP(C583,#REF!,3,FALSE)</f>
        <v>#REF!</v>
      </c>
      <c r="C583" s="198" t="s">
        <v>373</v>
      </c>
      <c r="D583" s="198" t="s">
        <v>311</v>
      </c>
      <c r="E583" s="198" t="s">
        <v>809</v>
      </c>
      <c r="F583" s="198"/>
      <c r="G583" s="198"/>
      <c r="H583" s="152"/>
      <c r="I583" s="273" t="s">
        <v>91</v>
      </c>
      <c r="J583" s="198">
        <v>262846480</v>
      </c>
      <c r="K583" s="198"/>
      <c r="L583" s="198"/>
      <c r="M583" s="198"/>
      <c r="N583" s="198"/>
    </row>
    <row r="584" spans="2:14" hidden="1" x14ac:dyDescent="0.35">
      <c r="B584" s="152" t="e">
        <f>VLOOKUP(C584,#REF!,3,FALSE)</f>
        <v>#REF!</v>
      </c>
      <c r="C584" s="198" t="s">
        <v>373</v>
      </c>
      <c r="D584" s="198" t="s">
        <v>308</v>
      </c>
      <c r="E584" s="198" t="s">
        <v>788</v>
      </c>
      <c r="F584" s="198"/>
      <c r="G584" s="198"/>
      <c r="H584" s="152"/>
      <c r="I584" s="15" t="s">
        <v>91</v>
      </c>
      <c r="J584" s="198">
        <v>1546384185.02</v>
      </c>
      <c r="K584" s="198"/>
      <c r="L584" s="198"/>
      <c r="M584" s="198"/>
      <c r="N584" s="198"/>
    </row>
    <row r="585" spans="2:14" hidden="1" x14ac:dyDescent="0.35">
      <c r="B585" s="152" t="e">
        <f>VLOOKUP(C585,#REF!,3,FALSE)</f>
        <v>#REF!</v>
      </c>
      <c r="C585" s="198" t="s">
        <v>348</v>
      </c>
      <c r="D585" s="198" t="s">
        <v>316</v>
      </c>
      <c r="E585" s="198" t="s">
        <v>782</v>
      </c>
      <c r="F585" s="198"/>
      <c r="G585" s="198"/>
      <c r="H585" s="152"/>
      <c r="I585" s="15" t="s">
        <v>91</v>
      </c>
      <c r="J585" s="198">
        <v>58338940250.910004</v>
      </c>
      <c r="K585" s="198"/>
      <c r="L585" s="198"/>
      <c r="M585" s="198"/>
      <c r="N585" s="198"/>
    </row>
    <row r="586" spans="2:14" hidden="1" x14ac:dyDescent="0.35">
      <c r="B586" s="152" t="e">
        <f>VLOOKUP(C586,#REF!,3,FALSE)</f>
        <v>#REF!</v>
      </c>
      <c r="C586" s="198" t="s">
        <v>348</v>
      </c>
      <c r="D586" s="198" t="s">
        <v>316</v>
      </c>
      <c r="E586" s="198" t="s">
        <v>805</v>
      </c>
      <c r="F586" s="198"/>
      <c r="G586" s="198"/>
      <c r="H586" s="152"/>
      <c r="I586" s="273" t="s">
        <v>91</v>
      </c>
      <c r="J586" s="198">
        <v>443581624.50999999</v>
      </c>
      <c r="K586" s="198"/>
      <c r="L586" s="198"/>
      <c r="M586" s="198"/>
      <c r="N586" s="198"/>
    </row>
    <row r="587" spans="2:14" hidden="1" x14ac:dyDescent="0.35">
      <c r="B587" s="152" t="e">
        <f>VLOOKUP(C587,#REF!,3,FALSE)</f>
        <v>#REF!</v>
      </c>
      <c r="C587" s="198" t="s">
        <v>348</v>
      </c>
      <c r="D587" s="198" t="s">
        <v>316</v>
      </c>
      <c r="E587" s="293" t="s">
        <v>794</v>
      </c>
      <c r="F587" s="198"/>
      <c r="G587" s="198"/>
      <c r="H587" s="152"/>
      <c r="I587" s="15" t="s">
        <v>91</v>
      </c>
      <c r="J587" s="198">
        <v>2187610866.0100002</v>
      </c>
      <c r="K587" s="198"/>
      <c r="L587" s="198"/>
      <c r="M587" s="198"/>
      <c r="N587" s="198"/>
    </row>
    <row r="588" spans="2:14" hidden="1" x14ac:dyDescent="0.35">
      <c r="B588" s="152" t="e">
        <f>VLOOKUP(C588,#REF!,3,FALSE)</f>
        <v>#REF!</v>
      </c>
      <c r="C588" s="198" t="s">
        <v>348</v>
      </c>
      <c r="D588" s="198" t="s">
        <v>311</v>
      </c>
      <c r="E588" s="152" t="s">
        <v>778</v>
      </c>
      <c r="F588" s="198"/>
      <c r="G588" s="198"/>
      <c r="H588" s="152"/>
      <c r="I588" s="273" t="s">
        <v>91</v>
      </c>
      <c r="J588" s="198">
        <v>37111289974.660004</v>
      </c>
      <c r="K588" s="198"/>
      <c r="L588" s="198"/>
      <c r="M588" s="198"/>
      <c r="N588" s="198"/>
    </row>
    <row r="589" spans="2:14" hidden="1" x14ac:dyDescent="0.35">
      <c r="B589" s="152" t="e">
        <f>VLOOKUP(C589,#REF!,3,FALSE)</f>
        <v>#REF!</v>
      </c>
      <c r="C589" s="198" t="s">
        <v>348</v>
      </c>
      <c r="D589" s="198" t="s">
        <v>321</v>
      </c>
      <c r="E589" s="198" t="s">
        <v>814</v>
      </c>
      <c r="F589" s="198"/>
      <c r="G589" s="198"/>
      <c r="H589" s="152"/>
      <c r="I589" s="15" t="s">
        <v>91</v>
      </c>
      <c r="J589" s="198">
        <v>12801642.050000001</v>
      </c>
      <c r="K589" s="198"/>
      <c r="L589" s="198"/>
      <c r="M589" s="198"/>
      <c r="N589" s="198"/>
    </row>
    <row r="590" spans="2:14" hidden="1" x14ac:dyDescent="0.35">
      <c r="B590" s="152" t="e">
        <f>VLOOKUP(C590,#REF!,3,FALSE)</f>
        <v>#REF!</v>
      </c>
      <c r="C590" s="198" t="s">
        <v>348</v>
      </c>
      <c r="D590" s="198" t="s">
        <v>308</v>
      </c>
      <c r="E590" s="198" t="s">
        <v>788</v>
      </c>
      <c r="F590" s="198"/>
      <c r="G590" s="198"/>
      <c r="H590" s="152"/>
      <c r="I590" s="273" t="s">
        <v>91</v>
      </c>
      <c r="J590" s="198">
        <v>2777898366.8600001</v>
      </c>
      <c r="K590" s="198"/>
      <c r="L590" s="198"/>
      <c r="M590" s="198"/>
      <c r="N590" s="198"/>
    </row>
    <row r="591" spans="2:14" hidden="1" x14ac:dyDescent="0.35">
      <c r="B591" s="152" t="e">
        <f>VLOOKUP(C591,#REF!,3,FALSE)</f>
        <v>#REF!</v>
      </c>
      <c r="C591" s="198" t="s">
        <v>348</v>
      </c>
      <c r="D591" s="198" t="s">
        <v>308</v>
      </c>
      <c r="E591" s="198" t="s">
        <v>800</v>
      </c>
      <c r="F591" s="198"/>
      <c r="G591" s="198"/>
      <c r="H591" s="152"/>
      <c r="I591" s="15" t="s">
        <v>91</v>
      </c>
      <c r="J591" s="198">
        <v>122031020</v>
      </c>
      <c r="K591" s="198"/>
      <c r="L591" s="198"/>
      <c r="M591" s="198"/>
      <c r="N591" s="198"/>
    </row>
    <row r="592" spans="2:14" hidden="1" x14ac:dyDescent="0.35">
      <c r="B592" s="152" t="e">
        <f>VLOOKUP(C592,#REF!,3,FALSE)</f>
        <v>#REF!</v>
      </c>
      <c r="C592" s="198" t="s">
        <v>348</v>
      </c>
      <c r="D592" s="198" t="s">
        <v>313</v>
      </c>
      <c r="E592" s="198" t="s">
        <v>817</v>
      </c>
      <c r="F592" s="198"/>
      <c r="G592" s="198"/>
      <c r="H592" s="152"/>
      <c r="I592" s="273" t="s">
        <v>91</v>
      </c>
      <c r="J592" s="198">
        <v>3968000</v>
      </c>
      <c r="K592" s="198"/>
      <c r="L592" s="198"/>
      <c r="M592" s="198"/>
      <c r="N592" s="198"/>
    </row>
    <row r="593" spans="2:14" hidden="1" x14ac:dyDescent="0.35">
      <c r="B593" s="152" t="e">
        <f>VLOOKUP(C593,#REF!,3,FALSE)</f>
        <v>#REF!</v>
      </c>
      <c r="C593" s="198" t="s">
        <v>348</v>
      </c>
      <c r="D593" s="198" t="s">
        <v>313</v>
      </c>
      <c r="E593" s="198" t="s">
        <v>312</v>
      </c>
      <c r="F593" s="198"/>
      <c r="G593" s="198"/>
      <c r="H593" s="152"/>
      <c r="I593" s="15" t="s">
        <v>91</v>
      </c>
      <c r="J593" s="198">
        <v>2075200.0000000002</v>
      </c>
      <c r="K593" s="198"/>
      <c r="L593" s="198"/>
      <c r="M593" s="198"/>
      <c r="N593" s="198"/>
    </row>
    <row r="594" spans="2:14" hidden="1" x14ac:dyDescent="0.35">
      <c r="B594" s="152" t="e">
        <f>VLOOKUP(C594,#REF!,3,FALSE)</f>
        <v>#REF!</v>
      </c>
      <c r="C594" s="198" t="s">
        <v>359</v>
      </c>
      <c r="D594" s="198" t="s">
        <v>316</v>
      </c>
      <c r="E594" s="198" t="s">
        <v>782</v>
      </c>
      <c r="F594" s="198"/>
      <c r="G594" s="198"/>
      <c r="H594" s="152"/>
      <c r="I594" s="15" t="s">
        <v>91</v>
      </c>
      <c r="J594" s="198">
        <v>1777144939.8900001</v>
      </c>
      <c r="K594" s="198"/>
      <c r="L594" s="198"/>
      <c r="M594" s="198"/>
      <c r="N594" s="198"/>
    </row>
    <row r="595" spans="2:14" hidden="1" x14ac:dyDescent="0.35">
      <c r="B595" s="152" t="e">
        <f>VLOOKUP(C595,#REF!,3,FALSE)</f>
        <v>#REF!</v>
      </c>
      <c r="C595" s="198" t="s">
        <v>359</v>
      </c>
      <c r="D595" s="198" t="s">
        <v>316</v>
      </c>
      <c r="E595" s="198" t="s">
        <v>805</v>
      </c>
      <c r="F595" s="198"/>
      <c r="G595" s="198"/>
      <c r="H595" s="152"/>
      <c r="I595" s="273" t="s">
        <v>91</v>
      </c>
      <c r="J595" s="198">
        <v>275732761.44999999</v>
      </c>
      <c r="K595" s="198"/>
      <c r="L595" s="198"/>
      <c r="M595" s="198"/>
      <c r="N595" s="198"/>
    </row>
    <row r="596" spans="2:14" hidden="1" x14ac:dyDescent="0.35">
      <c r="B596" s="152" t="e">
        <f>VLOOKUP(C596,#REF!,3,FALSE)</f>
        <v>#REF!</v>
      </c>
      <c r="C596" s="198" t="s">
        <v>359</v>
      </c>
      <c r="D596" s="198" t="s">
        <v>316</v>
      </c>
      <c r="E596" s="293" t="s">
        <v>794</v>
      </c>
      <c r="F596" s="198"/>
      <c r="G596" s="198"/>
      <c r="H596" s="152"/>
      <c r="I596" s="15" t="s">
        <v>91</v>
      </c>
      <c r="J596" s="198">
        <v>7116210922.8400002</v>
      </c>
      <c r="K596" s="198"/>
      <c r="L596" s="198"/>
      <c r="M596" s="198"/>
      <c r="N596" s="198"/>
    </row>
    <row r="597" spans="2:14" hidden="1" x14ac:dyDescent="0.35">
      <c r="B597" s="152" t="e">
        <f>VLOOKUP(C597,#REF!,3,FALSE)</f>
        <v>#REF!</v>
      </c>
      <c r="C597" s="198" t="s">
        <v>359</v>
      </c>
      <c r="D597" s="198" t="s">
        <v>311</v>
      </c>
      <c r="E597" s="152" t="s">
        <v>778</v>
      </c>
      <c r="F597" s="198"/>
      <c r="G597" s="198"/>
      <c r="H597" s="152"/>
      <c r="I597" s="273" t="s">
        <v>91</v>
      </c>
      <c r="J597" s="198">
        <v>514085545.94999999</v>
      </c>
      <c r="K597" s="198"/>
      <c r="L597" s="198"/>
      <c r="M597" s="198"/>
      <c r="N597" s="198"/>
    </row>
    <row r="598" spans="2:14" hidden="1" x14ac:dyDescent="0.35">
      <c r="B598" s="152" t="e">
        <f>VLOOKUP(C598,#REF!,3,FALSE)</f>
        <v>#REF!</v>
      </c>
      <c r="C598" s="198" t="s">
        <v>359</v>
      </c>
      <c r="D598" s="198" t="s">
        <v>321</v>
      </c>
      <c r="E598" s="198" t="s">
        <v>814</v>
      </c>
      <c r="F598" s="198"/>
      <c r="G598" s="198"/>
      <c r="H598" s="152"/>
      <c r="I598" s="15" t="s">
        <v>91</v>
      </c>
      <c r="J598" s="198">
        <v>1424915</v>
      </c>
      <c r="K598" s="198"/>
      <c r="L598" s="198"/>
      <c r="M598" s="198"/>
      <c r="N598" s="198"/>
    </row>
    <row r="599" spans="2:14" hidden="1" x14ac:dyDescent="0.35">
      <c r="B599" s="152" t="e">
        <f>VLOOKUP(C599,#REF!,3,FALSE)</f>
        <v>#REF!</v>
      </c>
      <c r="C599" s="198" t="s">
        <v>359</v>
      </c>
      <c r="D599" s="198" t="s">
        <v>308</v>
      </c>
      <c r="E599" s="198" t="s">
        <v>788</v>
      </c>
      <c r="F599" s="198"/>
      <c r="G599" s="198"/>
      <c r="H599" s="152"/>
      <c r="I599" s="273" t="s">
        <v>91</v>
      </c>
      <c r="J599" s="198">
        <v>10831421816.73</v>
      </c>
      <c r="K599" s="198"/>
      <c r="L599" s="198"/>
      <c r="M599" s="198"/>
      <c r="N599" s="198"/>
    </row>
    <row r="600" spans="2:14" hidden="1" x14ac:dyDescent="0.35">
      <c r="B600" s="152" t="e">
        <f>VLOOKUP(C600,#REF!,3,FALSE)</f>
        <v>#REF!</v>
      </c>
      <c r="C600" s="198" t="s">
        <v>359</v>
      </c>
      <c r="D600" s="198" t="s">
        <v>308</v>
      </c>
      <c r="E600" s="198" t="s">
        <v>800</v>
      </c>
      <c r="F600" s="198"/>
      <c r="G600" s="198"/>
      <c r="H600" s="152"/>
      <c r="I600" s="15" t="s">
        <v>91</v>
      </c>
      <c r="J600" s="198">
        <v>200000</v>
      </c>
      <c r="K600" s="198"/>
      <c r="L600" s="198"/>
      <c r="M600" s="198"/>
      <c r="N600" s="198"/>
    </row>
    <row r="601" spans="2:14" hidden="1" x14ac:dyDescent="0.35">
      <c r="B601" s="152" t="e">
        <f>VLOOKUP(C601,#REF!,3,FALSE)</f>
        <v>#REF!</v>
      </c>
      <c r="C601" s="198" t="s">
        <v>359</v>
      </c>
      <c r="D601" s="198" t="s">
        <v>313</v>
      </c>
      <c r="E601" s="198" t="s">
        <v>817</v>
      </c>
      <c r="F601" s="198"/>
      <c r="G601" s="198"/>
      <c r="H601" s="152"/>
      <c r="I601" s="273" t="s">
        <v>91</v>
      </c>
      <c r="J601" s="198">
        <v>310000</v>
      </c>
      <c r="K601" s="198"/>
      <c r="L601" s="198"/>
      <c r="M601" s="198"/>
      <c r="N601" s="198"/>
    </row>
    <row r="602" spans="2:14" hidden="1" x14ac:dyDescent="0.35">
      <c r="B602" s="152" t="e">
        <f>VLOOKUP(C602,#REF!,3,FALSE)</f>
        <v>#REF!</v>
      </c>
      <c r="C602" s="198" t="s">
        <v>359</v>
      </c>
      <c r="D602" s="198" t="s">
        <v>313</v>
      </c>
      <c r="E602" s="198" t="s">
        <v>312</v>
      </c>
      <c r="F602" s="198"/>
      <c r="G602" s="198"/>
      <c r="H602" s="152"/>
      <c r="I602" s="15" t="s">
        <v>91</v>
      </c>
      <c r="J602" s="198">
        <v>33600</v>
      </c>
      <c r="K602" s="198"/>
      <c r="L602" s="198"/>
      <c r="M602" s="198"/>
      <c r="N602" s="198"/>
    </row>
    <row r="603" spans="2:14" hidden="1" x14ac:dyDescent="0.35">
      <c r="B603" s="152" t="e">
        <f>VLOOKUP(C603,#REF!,3,FALSE)</f>
        <v>#REF!</v>
      </c>
      <c r="C603" s="198" t="s">
        <v>419</v>
      </c>
      <c r="D603" s="198" t="s">
        <v>316</v>
      </c>
      <c r="E603" s="198" t="s">
        <v>805</v>
      </c>
      <c r="F603" s="198"/>
      <c r="G603" s="198"/>
      <c r="H603" s="152"/>
      <c r="I603" s="15" t="s">
        <v>91</v>
      </c>
      <c r="J603" s="198">
        <v>10731115.470000001</v>
      </c>
      <c r="K603" s="198"/>
      <c r="L603" s="198"/>
      <c r="M603" s="198"/>
      <c r="N603" s="198"/>
    </row>
    <row r="604" spans="2:14" hidden="1" x14ac:dyDescent="0.35">
      <c r="B604" s="152" t="e">
        <f>VLOOKUP(C604,#REF!,3,FALSE)</f>
        <v>#REF!</v>
      </c>
      <c r="C604" s="198" t="s">
        <v>419</v>
      </c>
      <c r="D604" s="198" t="s">
        <v>316</v>
      </c>
      <c r="E604" s="293" t="s">
        <v>794</v>
      </c>
      <c r="F604" s="198"/>
      <c r="G604" s="198"/>
      <c r="H604" s="152"/>
      <c r="I604" s="273" t="s">
        <v>91</v>
      </c>
      <c r="J604" s="198">
        <v>22535342.489999998</v>
      </c>
      <c r="K604" s="198"/>
      <c r="L604" s="198"/>
      <c r="M604" s="198"/>
      <c r="N604" s="198"/>
    </row>
    <row r="605" spans="2:14" hidden="1" x14ac:dyDescent="0.35">
      <c r="B605" s="152" t="e">
        <f>VLOOKUP(C605,#REF!,3,FALSE)</f>
        <v>#REF!</v>
      </c>
      <c r="C605" s="198" t="s">
        <v>419</v>
      </c>
      <c r="D605" s="198" t="s">
        <v>311</v>
      </c>
      <c r="E605" s="152" t="s">
        <v>778</v>
      </c>
      <c r="F605" s="198"/>
      <c r="G605" s="198"/>
      <c r="H605" s="152"/>
      <c r="I605" s="15" t="s">
        <v>91</v>
      </c>
      <c r="J605" s="198">
        <v>72834927.769999996</v>
      </c>
      <c r="K605" s="198"/>
      <c r="L605" s="198"/>
      <c r="M605" s="198"/>
      <c r="N605" s="198"/>
    </row>
    <row r="606" spans="2:14" hidden="1" x14ac:dyDescent="0.35">
      <c r="B606" s="152" t="e">
        <f>VLOOKUP(C606,#REF!,3,FALSE)</f>
        <v>#REF!</v>
      </c>
      <c r="C606" s="198" t="s">
        <v>419</v>
      </c>
      <c r="D606" s="198" t="s">
        <v>321</v>
      </c>
      <c r="E606" s="198" t="s">
        <v>814</v>
      </c>
      <c r="F606" s="198"/>
      <c r="G606" s="198"/>
      <c r="H606" s="152"/>
      <c r="I606" s="273" t="s">
        <v>91</v>
      </c>
      <c r="J606" s="198">
        <v>2422442.5</v>
      </c>
      <c r="K606" s="198"/>
      <c r="L606" s="198"/>
      <c r="M606" s="198"/>
      <c r="N606" s="198"/>
    </row>
    <row r="607" spans="2:14" hidden="1" x14ac:dyDescent="0.35">
      <c r="B607" s="152" t="e">
        <f>VLOOKUP(C607,#REF!,3,FALSE)</f>
        <v>#REF!</v>
      </c>
      <c r="C607" s="198" t="s">
        <v>419</v>
      </c>
      <c r="D607" s="198" t="s">
        <v>311</v>
      </c>
      <c r="E607" s="198" t="s">
        <v>809</v>
      </c>
      <c r="F607" s="198"/>
      <c r="G607" s="198"/>
      <c r="H607" s="152"/>
      <c r="I607" s="15" t="s">
        <v>91</v>
      </c>
      <c r="J607" s="198">
        <v>38094450</v>
      </c>
      <c r="K607" s="198"/>
      <c r="L607" s="198"/>
      <c r="M607" s="198"/>
      <c r="N607" s="198"/>
    </row>
    <row r="608" spans="2:14" hidden="1" x14ac:dyDescent="0.35">
      <c r="B608" s="152" t="e">
        <f>VLOOKUP(C608,#REF!,3,FALSE)</f>
        <v>#REF!</v>
      </c>
      <c r="C608" s="198" t="s">
        <v>419</v>
      </c>
      <c r="D608" s="198" t="s">
        <v>308</v>
      </c>
      <c r="E608" s="198" t="s">
        <v>788</v>
      </c>
      <c r="F608" s="198"/>
      <c r="G608" s="198"/>
      <c r="H608" s="152"/>
      <c r="I608" s="273" t="s">
        <v>91</v>
      </c>
      <c r="J608" s="198">
        <v>557000000</v>
      </c>
      <c r="K608" s="198"/>
      <c r="L608" s="198"/>
      <c r="M608" s="198"/>
      <c r="N608" s="198"/>
    </row>
    <row r="609" spans="2:14" hidden="1" x14ac:dyDescent="0.35">
      <c r="B609" s="152" t="e">
        <f>VLOOKUP(C609,#REF!,3,FALSE)</f>
        <v>#REF!</v>
      </c>
      <c r="C609" s="198" t="s">
        <v>419</v>
      </c>
      <c r="D609" s="198" t="s">
        <v>308</v>
      </c>
      <c r="E609" s="198" t="s">
        <v>800</v>
      </c>
      <c r="F609" s="198"/>
      <c r="G609" s="198"/>
      <c r="H609" s="152"/>
      <c r="I609" s="15" t="s">
        <v>91</v>
      </c>
      <c r="J609" s="198">
        <v>23400</v>
      </c>
      <c r="K609" s="198"/>
      <c r="L609" s="198"/>
      <c r="M609" s="198"/>
      <c r="N609" s="198"/>
    </row>
    <row r="610" spans="2:14" hidden="1" x14ac:dyDescent="0.35">
      <c r="B610" s="152" t="e">
        <f>VLOOKUP(C610,#REF!,3,FALSE)</f>
        <v>#REF!</v>
      </c>
      <c r="C610" s="198" t="s">
        <v>419</v>
      </c>
      <c r="D610" s="198" t="s">
        <v>313</v>
      </c>
      <c r="E610" s="198" t="s">
        <v>817</v>
      </c>
      <c r="F610" s="198"/>
      <c r="G610" s="198"/>
      <c r="H610" s="152"/>
      <c r="I610" s="273" t="s">
        <v>91</v>
      </c>
      <c r="J610" s="198">
        <v>20000</v>
      </c>
      <c r="K610" s="198"/>
      <c r="L610" s="198"/>
      <c r="M610" s="198"/>
      <c r="N610" s="198"/>
    </row>
    <row r="611" spans="2:14" hidden="1" x14ac:dyDescent="0.35">
      <c r="B611" s="152" t="e">
        <f>VLOOKUP(C611,#REF!,3,FALSE)</f>
        <v>#REF!</v>
      </c>
      <c r="C611" s="198" t="s">
        <v>419</v>
      </c>
      <c r="D611" s="198" t="s">
        <v>313</v>
      </c>
      <c r="E611" s="198" t="s">
        <v>312</v>
      </c>
      <c r="F611" s="198"/>
      <c r="G611" s="198"/>
      <c r="H611" s="152"/>
      <c r="I611" s="15" t="s">
        <v>91</v>
      </c>
      <c r="J611" s="198">
        <v>6000</v>
      </c>
      <c r="K611" s="198"/>
      <c r="L611" s="198"/>
      <c r="M611" s="198"/>
      <c r="N611" s="198"/>
    </row>
    <row r="612" spans="2:14" hidden="1" x14ac:dyDescent="0.35">
      <c r="B612" s="152" t="e">
        <f>VLOOKUP(C612,#REF!,3,FALSE)</f>
        <v>#REF!</v>
      </c>
      <c r="C612" s="198" t="s">
        <v>425</v>
      </c>
      <c r="D612" s="198" t="s">
        <v>316</v>
      </c>
      <c r="E612" s="198" t="s">
        <v>782</v>
      </c>
      <c r="F612" s="198"/>
      <c r="G612" s="198"/>
      <c r="H612" s="152"/>
      <c r="I612" s="15" t="s">
        <v>91</v>
      </c>
      <c r="J612" s="198">
        <v>351658081.45999998</v>
      </c>
      <c r="K612" s="198"/>
      <c r="L612" s="198"/>
      <c r="M612" s="198"/>
      <c r="N612" s="198"/>
    </row>
    <row r="613" spans="2:14" hidden="1" x14ac:dyDescent="0.35">
      <c r="B613" s="152" t="e">
        <f>VLOOKUP(C613,#REF!,3,FALSE)</f>
        <v>#REF!</v>
      </c>
      <c r="C613" s="198" t="s">
        <v>425</v>
      </c>
      <c r="D613" s="198" t="s">
        <v>316</v>
      </c>
      <c r="E613" s="198" t="s">
        <v>805</v>
      </c>
      <c r="F613" s="198"/>
      <c r="G613" s="198"/>
      <c r="H613" s="152"/>
      <c r="I613" s="273" t="s">
        <v>91</v>
      </c>
      <c r="J613" s="198">
        <v>48858237.100000001</v>
      </c>
      <c r="K613" s="198"/>
      <c r="L613" s="198"/>
      <c r="M613" s="198"/>
      <c r="N613" s="198"/>
    </row>
    <row r="614" spans="2:14" hidden="1" x14ac:dyDescent="0.35">
      <c r="B614" s="152" t="e">
        <f>VLOOKUP(C614,#REF!,3,FALSE)</f>
        <v>#REF!</v>
      </c>
      <c r="C614" s="198" t="s">
        <v>425</v>
      </c>
      <c r="D614" s="198" t="s">
        <v>316</v>
      </c>
      <c r="E614" s="293" t="s">
        <v>794</v>
      </c>
      <c r="F614" s="198"/>
      <c r="G614" s="198"/>
      <c r="H614" s="152"/>
      <c r="I614" s="15" t="s">
        <v>91</v>
      </c>
      <c r="J614" s="198">
        <v>102602297.93000001</v>
      </c>
      <c r="K614" s="198"/>
      <c r="L614" s="198"/>
      <c r="M614" s="198"/>
      <c r="N614" s="198"/>
    </row>
    <row r="615" spans="2:14" hidden="1" x14ac:dyDescent="0.35">
      <c r="B615" s="152" t="e">
        <f>VLOOKUP(C615,#REF!,3,FALSE)</f>
        <v>#REF!</v>
      </c>
      <c r="C615" s="198" t="s">
        <v>425</v>
      </c>
      <c r="D615" s="198" t="s">
        <v>311</v>
      </c>
      <c r="E615" s="152" t="s">
        <v>778</v>
      </c>
      <c r="F615" s="198"/>
      <c r="G615" s="198"/>
      <c r="H615" s="152"/>
      <c r="I615" s="273" t="s">
        <v>91</v>
      </c>
      <c r="J615" s="198">
        <v>48913065.18</v>
      </c>
      <c r="K615" s="198"/>
      <c r="L615" s="198"/>
      <c r="M615" s="198"/>
      <c r="N615" s="198"/>
    </row>
    <row r="616" spans="2:14" hidden="1" x14ac:dyDescent="0.35">
      <c r="B616" s="152" t="e">
        <f>VLOOKUP(C616,#REF!,3,FALSE)</f>
        <v>#REF!</v>
      </c>
      <c r="C616" s="198" t="s">
        <v>425</v>
      </c>
      <c r="D616" s="198" t="s">
        <v>321</v>
      </c>
      <c r="E616" s="198" t="s">
        <v>814</v>
      </c>
      <c r="F616" s="198"/>
      <c r="G616" s="198"/>
      <c r="H616" s="152"/>
      <c r="I616" s="15" t="s">
        <v>91</v>
      </c>
      <c r="J616" s="198">
        <v>1735650</v>
      </c>
      <c r="K616" s="198"/>
      <c r="L616" s="198"/>
      <c r="M616" s="198"/>
      <c r="N616" s="198"/>
    </row>
    <row r="617" spans="2:14" hidden="1" x14ac:dyDescent="0.35">
      <c r="B617" s="152" t="e">
        <f>VLOOKUP(C617,#REF!,3,FALSE)</f>
        <v>#REF!</v>
      </c>
      <c r="C617" s="198" t="s">
        <v>425</v>
      </c>
      <c r="D617" s="198" t="s">
        <v>308</v>
      </c>
      <c r="E617" s="198" t="s">
        <v>788</v>
      </c>
      <c r="F617" s="198"/>
      <c r="G617" s="198"/>
      <c r="H617" s="152"/>
      <c r="I617" s="273" t="s">
        <v>91</v>
      </c>
      <c r="J617" s="198">
        <v>175994756.69</v>
      </c>
      <c r="K617" s="198"/>
      <c r="L617" s="198"/>
      <c r="M617" s="198"/>
      <c r="N617" s="198"/>
    </row>
    <row r="618" spans="2:14" hidden="1" x14ac:dyDescent="0.35">
      <c r="B618" s="152" t="e">
        <f>VLOOKUP(C618,#REF!,3,FALSE)</f>
        <v>#REF!</v>
      </c>
      <c r="C618" s="198" t="s">
        <v>425</v>
      </c>
      <c r="D618" s="198" t="s">
        <v>308</v>
      </c>
      <c r="E618" s="198" t="s">
        <v>800</v>
      </c>
      <c r="F618" s="198"/>
      <c r="G618" s="198"/>
      <c r="H618" s="152"/>
      <c r="I618" s="15" t="s">
        <v>91</v>
      </c>
      <c r="J618" s="198">
        <v>80315300</v>
      </c>
      <c r="K618" s="198"/>
      <c r="L618" s="198"/>
      <c r="M618" s="198"/>
      <c r="N618" s="198"/>
    </row>
    <row r="619" spans="2:14" hidden="1" x14ac:dyDescent="0.35">
      <c r="B619" s="152" t="e">
        <f>VLOOKUP(C619,#REF!,3,FALSE)</f>
        <v>#REF!</v>
      </c>
      <c r="C619" s="198" t="s">
        <v>425</v>
      </c>
      <c r="D619" s="198" t="s">
        <v>313</v>
      </c>
      <c r="E619" s="198" t="s">
        <v>817</v>
      </c>
      <c r="F619" s="198"/>
      <c r="G619" s="198"/>
      <c r="H619" s="152"/>
      <c r="I619" s="273" t="s">
        <v>91</v>
      </c>
      <c r="J619" s="198">
        <v>222000</v>
      </c>
      <c r="K619" s="198"/>
      <c r="L619" s="198"/>
      <c r="M619" s="198"/>
      <c r="N619" s="198"/>
    </row>
    <row r="620" spans="2:14" hidden="1" x14ac:dyDescent="0.35">
      <c r="B620" s="152" t="e">
        <f>VLOOKUP(C620,#REF!,3,FALSE)</f>
        <v>#REF!</v>
      </c>
      <c r="C620" s="198" t="s">
        <v>425</v>
      </c>
      <c r="D620" s="198" t="s">
        <v>313</v>
      </c>
      <c r="E620" s="198" t="s">
        <v>312</v>
      </c>
      <c r="F620" s="198"/>
      <c r="G620" s="198"/>
      <c r="H620" s="152"/>
      <c r="I620" s="15" t="s">
        <v>91</v>
      </c>
      <c r="J620" s="198">
        <v>92200</v>
      </c>
      <c r="K620" s="198"/>
      <c r="L620" s="198"/>
      <c r="M620" s="198"/>
      <c r="N620" s="198"/>
    </row>
    <row r="621" spans="2:14" hidden="1" x14ac:dyDescent="0.35">
      <c r="B621" s="152" t="e">
        <f>VLOOKUP(C621,#REF!,3,FALSE)</f>
        <v>#REF!</v>
      </c>
      <c r="C621" s="198" t="s">
        <v>413</v>
      </c>
      <c r="D621" s="198" t="s">
        <v>316</v>
      </c>
      <c r="E621" s="198" t="s">
        <v>782</v>
      </c>
      <c r="F621" s="198"/>
      <c r="G621" s="198"/>
      <c r="H621" s="152"/>
      <c r="I621" s="15" t="s">
        <v>91</v>
      </c>
      <c r="J621" s="198">
        <v>123555046.05</v>
      </c>
      <c r="K621" s="198"/>
      <c r="L621" s="198"/>
      <c r="M621" s="198"/>
      <c r="N621" s="198"/>
    </row>
    <row r="622" spans="2:14" hidden="1" x14ac:dyDescent="0.35">
      <c r="B622" s="152" t="e">
        <f>VLOOKUP(C622,#REF!,3,FALSE)</f>
        <v>#REF!</v>
      </c>
      <c r="C622" s="198" t="s">
        <v>413</v>
      </c>
      <c r="D622" s="198" t="s">
        <v>316</v>
      </c>
      <c r="E622" s="198" t="s">
        <v>805</v>
      </c>
      <c r="F622" s="198"/>
      <c r="G622" s="198"/>
      <c r="H622" s="152"/>
      <c r="I622" s="273" t="s">
        <v>91</v>
      </c>
      <c r="J622" s="198">
        <v>23193600.59</v>
      </c>
      <c r="K622" s="198"/>
      <c r="L622" s="198"/>
      <c r="M622" s="198"/>
      <c r="N622" s="198"/>
    </row>
    <row r="623" spans="2:14" hidden="1" x14ac:dyDescent="0.35">
      <c r="B623" s="152" t="e">
        <f>VLOOKUP(C623,#REF!,3,FALSE)</f>
        <v>#REF!</v>
      </c>
      <c r="C623" s="198" t="s">
        <v>413</v>
      </c>
      <c r="D623" s="198" t="s">
        <v>316</v>
      </c>
      <c r="E623" s="293" t="s">
        <v>794</v>
      </c>
      <c r="F623" s="198"/>
      <c r="G623" s="198"/>
      <c r="H623" s="152"/>
      <c r="I623" s="15" t="s">
        <v>91</v>
      </c>
      <c r="J623" s="198">
        <v>48713868.979999997</v>
      </c>
      <c r="K623" s="198"/>
      <c r="L623" s="198"/>
      <c r="M623" s="198"/>
      <c r="N623" s="198"/>
    </row>
    <row r="624" spans="2:14" hidden="1" x14ac:dyDescent="0.35">
      <c r="B624" s="152" t="e">
        <f>VLOOKUP(C624,#REF!,3,FALSE)</f>
        <v>#REF!</v>
      </c>
      <c r="C624" s="198" t="s">
        <v>413</v>
      </c>
      <c r="D624" s="198" t="s">
        <v>321</v>
      </c>
      <c r="E624" s="198" t="s">
        <v>814</v>
      </c>
      <c r="F624" s="198"/>
      <c r="G624" s="198"/>
      <c r="H624" s="152"/>
      <c r="I624" s="273" t="s">
        <v>91</v>
      </c>
      <c r="J624" s="198">
        <v>9415576</v>
      </c>
      <c r="K624" s="198"/>
      <c r="L624" s="198"/>
      <c r="M624" s="198"/>
      <c r="N624" s="198"/>
    </row>
    <row r="625" spans="2:14" hidden="1" x14ac:dyDescent="0.35">
      <c r="B625" s="152" t="e">
        <f>VLOOKUP(C625,#REF!,3,FALSE)</f>
        <v>#REF!</v>
      </c>
      <c r="C625" s="198" t="s">
        <v>413</v>
      </c>
      <c r="D625" s="198" t="s">
        <v>308</v>
      </c>
      <c r="E625" s="198" t="s">
        <v>788</v>
      </c>
      <c r="F625" s="198"/>
      <c r="G625" s="198"/>
      <c r="H625" s="152"/>
      <c r="I625" s="15" t="s">
        <v>91</v>
      </c>
      <c r="J625" s="198">
        <v>591809224</v>
      </c>
      <c r="K625" s="198"/>
      <c r="L625" s="198"/>
      <c r="M625" s="198"/>
      <c r="N625" s="198"/>
    </row>
    <row r="626" spans="2:14" hidden="1" x14ac:dyDescent="0.35">
      <c r="B626" s="152" t="e">
        <f>VLOOKUP(C626,#REF!,3,FALSE)</f>
        <v>#REF!</v>
      </c>
      <c r="C626" s="198" t="s">
        <v>413</v>
      </c>
      <c r="D626" s="198" t="s">
        <v>308</v>
      </c>
      <c r="E626" s="198" t="s">
        <v>800</v>
      </c>
      <c r="F626" s="198"/>
      <c r="G626" s="198"/>
      <c r="H626" s="152"/>
      <c r="I626" s="273" t="s">
        <v>91</v>
      </c>
      <c r="J626" s="198">
        <v>64800</v>
      </c>
      <c r="K626" s="198"/>
      <c r="L626" s="198"/>
      <c r="M626" s="198"/>
      <c r="N626" s="198"/>
    </row>
    <row r="627" spans="2:14" hidden="1" x14ac:dyDescent="0.35">
      <c r="B627" s="152" t="e">
        <f>VLOOKUP(C627,#REF!,3,FALSE)</f>
        <v>#REF!</v>
      </c>
      <c r="C627" s="198" t="s">
        <v>413</v>
      </c>
      <c r="D627" s="198" t="s">
        <v>313</v>
      </c>
      <c r="E627" s="198" t="s">
        <v>312</v>
      </c>
      <c r="F627" s="198"/>
      <c r="G627" s="198"/>
      <c r="H627" s="152"/>
      <c r="I627" s="15" t="s">
        <v>91</v>
      </c>
      <c r="J627" s="198">
        <v>11379750</v>
      </c>
      <c r="K627" s="198"/>
      <c r="L627" s="198"/>
      <c r="M627" s="198"/>
      <c r="N627" s="198"/>
    </row>
    <row r="628" spans="2:14" hidden="1" x14ac:dyDescent="0.35">
      <c r="B628" s="152" t="e">
        <f>VLOOKUP(C628,#REF!,3,FALSE)</f>
        <v>#REF!</v>
      </c>
      <c r="C628" s="198" t="s">
        <v>368</v>
      </c>
      <c r="D628" s="198" t="s">
        <v>316</v>
      </c>
      <c r="E628" s="198" t="s">
        <v>782</v>
      </c>
      <c r="F628" s="198"/>
      <c r="G628" s="198"/>
      <c r="H628" s="152"/>
      <c r="I628" s="15" t="s">
        <v>91</v>
      </c>
      <c r="J628" s="198">
        <v>1037557358.97</v>
      </c>
      <c r="K628" s="198"/>
      <c r="L628" s="198"/>
      <c r="M628" s="198"/>
      <c r="N628" s="198"/>
    </row>
    <row r="629" spans="2:14" hidden="1" x14ac:dyDescent="0.35">
      <c r="B629" s="152" t="e">
        <f>VLOOKUP(C629,#REF!,3,FALSE)</f>
        <v>#REF!</v>
      </c>
      <c r="C629" s="198" t="s">
        <v>368</v>
      </c>
      <c r="D629" s="198" t="s">
        <v>316</v>
      </c>
      <c r="E629" s="293" t="s">
        <v>794</v>
      </c>
      <c r="F629" s="198"/>
      <c r="G629" s="198"/>
      <c r="H629" s="152"/>
      <c r="I629" s="273" t="s">
        <v>91</v>
      </c>
      <c r="J629" s="198">
        <v>1311509406.3299999</v>
      </c>
      <c r="K629" s="198"/>
      <c r="L629" s="198"/>
      <c r="M629" s="198"/>
      <c r="N629" s="198"/>
    </row>
    <row r="630" spans="2:14" hidden="1" x14ac:dyDescent="0.35">
      <c r="B630" s="152" t="e">
        <f>VLOOKUP(C630,#REF!,3,FALSE)</f>
        <v>#REF!</v>
      </c>
      <c r="C630" s="198" t="s">
        <v>368</v>
      </c>
      <c r="D630" s="198" t="s">
        <v>311</v>
      </c>
      <c r="E630" s="152" t="s">
        <v>778</v>
      </c>
      <c r="F630" s="198"/>
      <c r="G630" s="198"/>
      <c r="H630" s="152"/>
      <c r="I630" s="15" t="s">
        <v>91</v>
      </c>
      <c r="J630" s="198">
        <v>1090000000</v>
      </c>
      <c r="K630" s="198"/>
      <c r="L630" s="198"/>
      <c r="M630" s="198"/>
      <c r="N630" s="198"/>
    </row>
    <row r="631" spans="2:14" hidden="1" x14ac:dyDescent="0.35">
      <c r="B631" s="152" t="e">
        <f>VLOOKUP(C631,#REF!,3,FALSE)</f>
        <v>#REF!</v>
      </c>
      <c r="C631" s="198" t="s">
        <v>368</v>
      </c>
      <c r="D631" s="198" t="s">
        <v>321</v>
      </c>
      <c r="E631" s="198" t="s">
        <v>814</v>
      </c>
      <c r="F631" s="198"/>
      <c r="G631" s="198"/>
      <c r="H631" s="152"/>
      <c r="I631" s="273" t="s">
        <v>91</v>
      </c>
      <c r="J631" s="198">
        <v>12812127.5</v>
      </c>
      <c r="K631" s="198"/>
      <c r="L631" s="198"/>
      <c r="M631" s="198"/>
      <c r="N631" s="198"/>
    </row>
    <row r="632" spans="2:14" hidden="1" x14ac:dyDescent="0.35">
      <c r="B632" s="152" t="e">
        <f>VLOOKUP(C632,#REF!,3,FALSE)</f>
        <v>#REF!</v>
      </c>
      <c r="C632" s="198" t="s">
        <v>368</v>
      </c>
      <c r="D632" s="198" t="s">
        <v>311</v>
      </c>
      <c r="E632" s="198" t="s">
        <v>809</v>
      </c>
      <c r="F632" s="198"/>
      <c r="G632" s="198"/>
      <c r="H632" s="152"/>
      <c r="I632" s="15" t="s">
        <v>91</v>
      </c>
      <c r="J632" s="198">
        <v>100234860</v>
      </c>
      <c r="K632" s="198"/>
      <c r="L632" s="198"/>
      <c r="M632" s="198"/>
      <c r="N632" s="198"/>
    </row>
    <row r="633" spans="2:14" hidden="1" x14ac:dyDescent="0.35">
      <c r="B633" s="152" t="e">
        <f>VLOOKUP(C633,#REF!,3,FALSE)</f>
        <v>#REF!</v>
      </c>
      <c r="C633" s="198" t="s">
        <v>368</v>
      </c>
      <c r="D633" s="198" t="s">
        <v>308</v>
      </c>
      <c r="E633" s="198" t="s">
        <v>788</v>
      </c>
      <c r="F633" s="198"/>
      <c r="G633" s="198"/>
      <c r="H633" s="152"/>
      <c r="I633" s="273" t="s">
        <v>91</v>
      </c>
      <c r="J633" s="198">
        <v>2532587794.4400001</v>
      </c>
      <c r="K633" s="198"/>
      <c r="L633" s="198"/>
      <c r="M633" s="198"/>
      <c r="N633" s="198"/>
    </row>
    <row r="634" spans="2:14" hidden="1" x14ac:dyDescent="0.35">
      <c r="B634" s="152" t="e">
        <f>VLOOKUP(C634,#REF!,3,FALSE)</f>
        <v>#REF!</v>
      </c>
      <c r="C634" s="198" t="s">
        <v>368</v>
      </c>
      <c r="D634" s="198" t="s">
        <v>313</v>
      </c>
      <c r="E634" s="198" t="s">
        <v>312</v>
      </c>
      <c r="F634" s="198"/>
      <c r="G634" s="198"/>
      <c r="H634" s="152"/>
      <c r="I634" s="15" t="s">
        <v>91</v>
      </c>
      <c r="J634" s="198">
        <v>5522255</v>
      </c>
      <c r="K634" s="198"/>
      <c r="L634" s="198"/>
      <c r="M634" s="198"/>
      <c r="N634" s="198"/>
    </row>
    <row r="635" spans="2:14" hidden="1" x14ac:dyDescent="0.35">
      <c r="B635" s="152" t="e">
        <f>VLOOKUP(C635,#REF!,3,FALSE)</f>
        <v>#REF!</v>
      </c>
      <c r="C635" s="198" t="s">
        <v>370</v>
      </c>
      <c r="D635" s="198" t="s">
        <v>316</v>
      </c>
      <c r="E635" s="198" t="s">
        <v>782</v>
      </c>
      <c r="F635" s="198"/>
      <c r="G635" s="198"/>
      <c r="H635" s="152"/>
      <c r="I635" s="15" t="s">
        <v>91</v>
      </c>
      <c r="J635" s="198">
        <v>1545346.58</v>
      </c>
      <c r="K635" s="198"/>
      <c r="L635" s="198"/>
      <c r="M635" s="198"/>
      <c r="N635" s="198"/>
    </row>
    <row r="636" spans="2:14" hidden="1" x14ac:dyDescent="0.35">
      <c r="B636" s="152" t="e">
        <f>VLOOKUP(C636,#REF!,3,FALSE)</f>
        <v>#REF!</v>
      </c>
      <c r="C636" s="198" t="s">
        <v>370</v>
      </c>
      <c r="D636" s="198" t="s">
        <v>316</v>
      </c>
      <c r="E636" s="198" t="s">
        <v>805</v>
      </c>
      <c r="F636" s="198"/>
      <c r="G636" s="198"/>
      <c r="H636" s="152"/>
      <c r="I636" s="273" t="s">
        <v>91</v>
      </c>
      <c r="J636" s="198">
        <v>10098405.17</v>
      </c>
      <c r="K636" s="198"/>
      <c r="L636" s="198"/>
      <c r="M636" s="198"/>
      <c r="N636" s="198"/>
    </row>
    <row r="637" spans="2:14" hidden="1" x14ac:dyDescent="0.35">
      <c r="B637" s="152" t="e">
        <f>VLOOKUP(C637,#REF!,3,FALSE)</f>
        <v>#REF!</v>
      </c>
      <c r="C637" s="198" t="s">
        <v>370</v>
      </c>
      <c r="D637" s="198" t="s">
        <v>316</v>
      </c>
      <c r="E637" s="293" t="s">
        <v>794</v>
      </c>
      <c r="F637" s="198"/>
      <c r="G637" s="198"/>
      <c r="H637" s="152"/>
      <c r="I637" s="15" t="s">
        <v>91</v>
      </c>
      <c r="J637" s="198">
        <v>849562982.33000004</v>
      </c>
      <c r="K637" s="198"/>
      <c r="L637" s="198"/>
      <c r="M637" s="198"/>
      <c r="N637" s="198"/>
    </row>
    <row r="638" spans="2:14" hidden="1" x14ac:dyDescent="0.35">
      <c r="B638" s="152" t="e">
        <f>VLOOKUP(C638,#REF!,3,FALSE)</f>
        <v>#REF!</v>
      </c>
      <c r="C638" s="198" t="s">
        <v>370</v>
      </c>
      <c r="D638" s="198" t="s">
        <v>311</v>
      </c>
      <c r="E638" s="152" t="s">
        <v>778</v>
      </c>
      <c r="F638" s="198"/>
      <c r="G638" s="198"/>
      <c r="H638" s="152"/>
      <c r="I638" s="273" t="s">
        <v>91</v>
      </c>
      <c r="J638" s="198">
        <v>480217168.44999999</v>
      </c>
      <c r="K638" s="198"/>
      <c r="L638" s="198"/>
      <c r="M638" s="198"/>
      <c r="N638" s="198"/>
    </row>
    <row r="639" spans="2:14" hidden="1" x14ac:dyDescent="0.35">
      <c r="B639" s="152" t="e">
        <f>VLOOKUP(C639,#REF!,3,FALSE)</f>
        <v>#REF!</v>
      </c>
      <c r="C639" s="198" t="s">
        <v>370</v>
      </c>
      <c r="D639" s="198" t="s">
        <v>321</v>
      </c>
      <c r="E639" s="198" t="s">
        <v>814</v>
      </c>
      <c r="F639" s="198"/>
      <c r="G639" s="198"/>
      <c r="H639" s="152"/>
      <c r="I639" s="15" t="s">
        <v>91</v>
      </c>
      <c r="J639" s="198">
        <v>659320</v>
      </c>
      <c r="K639" s="198"/>
      <c r="L639" s="198"/>
      <c r="M639" s="198"/>
      <c r="N639" s="198"/>
    </row>
    <row r="640" spans="2:14" hidden="1" x14ac:dyDescent="0.35">
      <c r="B640" s="152" t="e">
        <f>VLOOKUP(C640,#REF!,3,FALSE)</f>
        <v>#REF!</v>
      </c>
      <c r="C640" s="198" t="s">
        <v>370</v>
      </c>
      <c r="D640" s="198" t="s">
        <v>308</v>
      </c>
      <c r="E640" s="198" t="s">
        <v>788</v>
      </c>
      <c r="F640" s="198"/>
      <c r="G640" s="198"/>
      <c r="H640" s="152"/>
      <c r="I640" s="273" t="s">
        <v>91</v>
      </c>
      <c r="J640" s="198">
        <v>3646000000</v>
      </c>
      <c r="K640" s="198"/>
      <c r="L640" s="198"/>
      <c r="M640" s="198"/>
      <c r="N640" s="198"/>
    </row>
    <row r="641" spans="2:14" hidden="1" x14ac:dyDescent="0.35">
      <c r="B641" s="152" t="e">
        <f>VLOOKUP(C641,#REF!,3,FALSE)</f>
        <v>#REF!</v>
      </c>
      <c r="C641" s="198" t="s">
        <v>370</v>
      </c>
      <c r="D641" s="198" t="s">
        <v>308</v>
      </c>
      <c r="E641" s="198" t="s">
        <v>800</v>
      </c>
      <c r="F641" s="198"/>
      <c r="G641" s="198"/>
      <c r="H641" s="152"/>
      <c r="I641" s="15" t="s">
        <v>91</v>
      </c>
      <c r="J641" s="198">
        <v>23400</v>
      </c>
      <c r="K641" s="198"/>
      <c r="L641" s="198"/>
      <c r="M641" s="198"/>
      <c r="N641" s="198"/>
    </row>
    <row r="642" spans="2:14" hidden="1" x14ac:dyDescent="0.35">
      <c r="B642" s="152" t="e">
        <f>VLOOKUP(C642,#REF!,3,FALSE)</f>
        <v>#REF!</v>
      </c>
      <c r="C642" s="198" t="s">
        <v>370</v>
      </c>
      <c r="D642" s="198" t="s">
        <v>313</v>
      </c>
      <c r="E642" s="198" t="s">
        <v>312</v>
      </c>
      <c r="F642" s="198"/>
      <c r="G642" s="198"/>
      <c r="H642" s="152"/>
      <c r="I642" s="273" t="s">
        <v>91</v>
      </c>
      <c r="J642" s="198">
        <v>6000</v>
      </c>
      <c r="K642" s="198"/>
      <c r="L642" s="198"/>
      <c r="M642" s="198"/>
      <c r="N642" s="198"/>
    </row>
    <row r="643" spans="2:14" hidden="1" x14ac:dyDescent="0.35">
      <c r="B643" s="152" t="e">
        <f>VLOOKUP(C643,#REF!,3,FALSE)</f>
        <v>#REF!</v>
      </c>
      <c r="C643" s="198" t="s">
        <v>350</v>
      </c>
      <c r="D643" s="198" t="s">
        <v>316</v>
      </c>
      <c r="E643" s="198" t="s">
        <v>782</v>
      </c>
      <c r="F643" s="198"/>
      <c r="G643" s="198"/>
      <c r="H643" s="152"/>
      <c r="I643" s="273" t="s">
        <v>91</v>
      </c>
      <c r="J643" s="198">
        <v>23300678366.720001</v>
      </c>
      <c r="K643" s="198"/>
      <c r="L643" s="198"/>
      <c r="M643" s="198"/>
      <c r="N643" s="198"/>
    </row>
    <row r="644" spans="2:14" hidden="1" x14ac:dyDescent="0.35">
      <c r="B644" s="152" t="e">
        <f>VLOOKUP(C644,#REF!,3,FALSE)</f>
        <v>#REF!</v>
      </c>
      <c r="C644" s="198" t="s">
        <v>350</v>
      </c>
      <c r="D644" s="198" t="s">
        <v>316</v>
      </c>
      <c r="E644" s="198" t="s">
        <v>805</v>
      </c>
      <c r="F644" s="198"/>
      <c r="G644" s="198"/>
      <c r="H644" s="152"/>
      <c r="I644" s="15" t="s">
        <v>91</v>
      </c>
      <c r="J644" s="198">
        <v>761875202.30999994</v>
      </c>
      <c r="K644" s="198"/>
      <c r="L644" s="198"/>
      <c r="M644" s="198"/>
      <c r="N644" s="198"/>
    </row>
    <row r="645" spans="2:14" hidden="1" x14ac:dyDescent="0.35">
      <c r="B645" s="152" t="e">
        <f>VLOOKUP(C645,#REF!,3,FALSE)</f>
        <v>#REF!</v>
      </c>
      <c r="C645" s="198" t="s">
        <v>350</v>
      </c>
      <c r="D645" s="198" t="s">
        <v>316</v>
      </c>
      <c r="E645" s="293" t="s">
        <v>794</v>
      </c>
      <c r="F645" s="198"/>
      <c r="G645" s="198"/>
      <c r="H645" s="152"/>
      <c r="I645" s="273" t="s">
        <v>91</v>
      </c>
      <c r="J645" s="198">
        <v>3208992293.96</v>
      </c>
      <c r="K645" s="198"/>
      <c r="L645" s="198"/>
      <c r="M645" s="198"/>
      <c r="N645" s="198"/>
    </row>
    <row r="646" spans="2:14" hidden="1" x14ac:dyDescent="0.35">
      <c r="B646" s="152" t="e">
        <f>VLOOKUP(C646,#REF!,3,FALSE)</f>
        <v>#REF!</v>
      </c>
      <c r="C646" s="198" t="s">
        <v>350</v>
      </c>
      <c r="D646" s="198" t="s">
        <v>311</v>
      </c>
      <c r="E646" s="152" t="s">
        <v>778</v>
      </c>
      <c r="F646" s="198"/>
      <c r="G646" s="198"/>
      <c r="H646" s="152"/>
      <c r="I646" s="15" t="s">
        <v>91</v>
      </c>
      <c r="J646" s="198">
        <v>41785047757.400002</v>
      </c>
      <c r="K646" s="198"/>
      <c r="L646" s="198"/>
      <c r="M646" s="198"/>
      <c r="N646" s="198"/>
    </row>
    <row r="647" spans="2:14" hidden="1" x14ac:dyDescent="0.35">
      <c r="B647" s="152" t="e">
        <f>VLOOKUP(C647,#REF!,3,FALSE)</f>
        <v>#REF!</v>
      </c>
      <c r="C647" s="198" t="s">
        <v>350</v>
      </c>
      <c r="D647" s="198" t="s">
        <v>321</v>
      </c>
      <c r="E647" s="198" t="s">
        <v>814</v>
      </c>
      <c r="F647" s="198"/>
      <c r="G647" s="198"/>
      <c r="H647" s="152"/>
      <c r="I647" s="273" t="s">
        <v>91</v>
      </c>
      <c r="J647" s="198">
        <v>37144470</v>
      </c>
      <c r="K647" s="198"/>
      <c r="L647" s="198"/>
      <c r="M647" s="198"/>
      <c r="N647" s="198"/>
    </row>
    <row r="648" spans="2:14" hidden="1" x14ac:dyDescent="0.35">
      <c r="B648" s="152" t="e">
        <f>VLOOKUP(C648,#REF!,3,FALSE)</f>
        <v>#REF!</v>
      </c>
      <c r="C648" s="198" t="s">
        <v>350</v>
      </c>
      <c r="D648" s="198" t="s">
        <v>308</v>
      </c>
      <c r="E648" s="198" t="s">
        <v>788</v>
      </c>
      <c r="F648" s="198"/>
      <c r="G648" s="198"/>
      <c r="H648" s="152"/>
      <c r="I648" s="15" t="s">
        <v>91</v>
      </c>
      <c r="J648" s="198">
        <v>4534466305.2700005</v>
      </c>
      <c r="K648" s="198"/>
      <c r="L648" s="198"/>
      <c r="M648" s="198"/>
      <c r="N648" s="198"/>
    </row>
    <row r="649" spans="2:14" hidden="1" x14ac:dyDescent="0.35">
      <c r="B649" s="152" t="e">
        <f>VLOOKUP(C649,#REF!,3,FALSE)</f>
        <v>#REF!</v>
      </c>
      <c r="C649" s="198" t="s">
        <v>350</v>
      </c>
      <c r="D649" s="198" t="s">
        <v>308</v>
      </c>
      <c r="E649" s="198" t="s">
        <v>800</v>
      </c>
      <c r="F649" s="198"/>
      <c r="G649" s="198"/>
      <c r="H649" s="152"/>
      <c r="I649" s="273" t="s">
        <v>91</v>
      </c>
      <c r="J649" s="198">
        <v>120495600</v>
      </c>
      <c r="K649" s="198"/>
      <c r="L649" s="198"/>
      <c r="M649" s="198"/>
      <c r="N649" s="198"/>
    </row>
    <row r="650" spans="2:14" hidden="1" x14ac:dyDescent="0.35">
      <c r="B650" s="152" t="e">
        <f>VLOOKUP(C650,#REF!,3,FALSE)</f>
        <v>#REF!</v>
      </c>
      <c r="C650" s="198" t="s">
        <v>350</v>
      </c>
      <c r="D650" s="198" t="s">
        <v>313</v>
      </c>
      <c r="E650" s="198" t="s">
        <v>817</v>
      </c>
      <c r="F650" s="198"/>
      <c r="G650" s="198"/>
      <c r="H650" s="152"/>
      <c r="I650" s="15" t="s">
        <v>91</v>
      </c>
      <c r="J650" s="198">
        <v>2112000</v>
      </c>
      <c r="K650" s="198"/>
      <c r="L650" s="198"/>
      <c r="M650" s="198"/>
      <c r="N650" s="198"/>
    </row>
    <row r="651" spans="2:14" hidden="1" x14ac:dyDescent="0.35">
      <c r="B651" s="152" t="e">
        <f>VLOOKUP(C651,#REF!,3,FALSE)</f>
        <v>#REF!</v>
      </c>
      <c r="C651" s="198" t="s">
        <v>350</v>
      </c>
      <c r="D651" s="198" t="s">
        <v>313</v>
      </c>
      <c r="E651" s="198" t="s">
        <v>312</v>
      </c>
      <c r="F651" s="198"/>
      <c r="G651" s="198"/>
      <c r="H651" s="152"/>
      <c r="I651" s="273" t="s">
        <v>91</v>
      </c>
      <c r="J651" s="198">
        <v>39505400</v>
      </c>
      <c r="K651" s="198"/>
      <c r="L651" s="198"/>
      <c r="M651" s="198"/>
      <c r="N651" s="198"/>
    </row>
    <row r="652" spans="2:14" hidden="1" x14ac:dyDescent="0.35">
      <c r="B652" s="152" t="e">
        <f>VLOOKUP(C652,#REF!,3,FALSE)</f>
        <v>#REF!</v>
      </c>
      <c r="C652" s="198" t="s">
        <v>350</v>
      </c>
      <c r="D652" s="198" t="s">
        <v>321</v>
      </c>
      <c r="E652" s="198" t="s">
        <v>791</v>
      </c>
      <c r="F652" s="198"/>
      <c r="G652" s="198"/>
      <c r="H652" s="152"/>
      <c r="I652" s="273" t="s">
        <v>91</v>
      </c>
      <c r="J652" s="198">
        <v>1616000000</v>
      </c>
      <c r="K652" s="198"/>
      <c r="L652" s="198"/>
      <c r="M652" s="198"/>
      <c r="N652" s="198"/>
    </row>
    <row r="653" spans="2:14" hidden="1" x14ac:dyDescent="0.35">
      <c r="B653" s="152" t="e">
        <f>VLOOKUP(C653,#REF!,3,FALSE)</f>
        <v>#REF!</v>
      </c>
      <c r="C653" s="198" t="s">
        <v>350</v>
      </c>
      <c r="D653" s="198" t="s">
        <v>313</v>
      </c>
      <c r="E653" s="198" t="s">
        <v>785</v>
      </c>
      <c r="F653" s="198"/>
      <c r="G653" s="198"/>
      <c r="H653" s="152"/>
      <c r="I653" s="15" t="s">
        <v>91</v>
      </c>
      <c r="J653" s="198">
        <v>294515</v>
      </c>
      <c r="K653" s="198"/>
      <c r="L653" s="198"/>
      <c r="M653" s="198"/>
      <c r="N653" s="198"/>
    </row>
    <row r="654" spans="2:14" hidden="1" x14ac:dyDescent="0.35">
      <c r="B654" s="152" t="e">
        <f>VLOOKUP(C654,#REF!,3,FALSE)</f>
        <v>#REF!</v>
      </c>
      <c r="C654" s="198" t="s">
        <v>350</v>
      </c>
      <c r="D654" s="198" t="s">
        <v>313</v>
      </c>
      <c r="E654" s="198" t="s">
        <v>817</v>
      </c>
      <c r="F654" s="198"/>
      <c r="G654" s="198"/>
      <c r="H654" s="152"/>
      <c r="I654" s="273" t="s">
        <v>91</v>
      </c>
      <c r="J654" s="198">
        <v>12014572.85</v>
      </c>
      <c r="K654" s="198"/>
      <c r="L654" s="198"/>
      <c r="M654" s="198"/>
      <c r="N654" s="198"/>
    </row>
    <row r="655" spans="2:14" hidden="1" x14ac:dyDescent="0.35">
      <c r="B655" s="152" t="e">
        <f>VLOOKUP(C655,#REF!,3,FALSE)</f>
        <v>#REF!</v>
      </c>
      <c r="C655" s="198" t="s">
        <v>350</v>
      </c>
      <c r="D655" s="198" t="s">
        <v>308</v>
      </c>
      <c r="E655" s="198" t="s">
        <v>807</v>
      </c>
      <c r="F655" s="198"/>
      <c r="G655" s="198"/>
      <c r="H655" s="152"/>
      <c r="I655" s="15" t="s">
        <v>91</v>
      </c>
      <c r="J655" s="198">
        <v>923956887.70000005</v>
      </c>
      <c r="K655" s="198"/>
      <c r="L655" s="198"/>
      <c r="M655" s="198"/>
      <c r="N655" s="198"/>
    </row>
    <row r="656" spans="2:14" hidden="1" x14ac:dyDescent="0.35">
      <c r="B656" s="152" t="e">
        <f>VLOOKUP(C656,#REF!,3,FALSE)</f>
        <v>#REF!</v>
      </c>
      <c r="C656" s="198" t="s">
        <v>350</v>
      </c>
      <c r="D656" s="198" t="s">
        <v>313</v>
      </c>
      <c r="E656" s="198" t="s">
        <v>312</v>
      </c>
      <c r="F656" s="198"/>
      <c r="G656" s="198"/>
      <c r="H656" s="152"/>
      <c r="I656" s="273" t="s">
        <v>91</v>
      </c>
      <c r="J656" s="198">
        <v>2209028708.1999998</v>
      </c>
      <c r="K656" s="198"/>
      <c r="L656" s="198"/>
      <c r="M656" s="198"/>
      <c r="N656" s="198"/>
    </row>
    <row r="657" spans="2:14" hidden="1" x14ac:dyDescent="0.35">
      <c r="B657" s="152" t="e">
        <f>VLOOKUP(C657,#REF!,3,FALSE)</f>
        <v>#REF!</v>
      </c>
      <c r="C657" s="198" t="s">
        <v>350</v>
      </c>
      <c r="D657" s="198" t="s">
        <v>313</v>
      </c>
      <c r="E657" s="198" t="s">
        <v>820</v>
      </c>
      <c r="F657" s="198"/>
      <c r="G657" s="198"/>
      <c r="H657" s="152"/>
      <c r="I657" s="15" t="s">
        <v>91</v>
      </c>
      <c r="J657" s="198">
        <v>68178726.909999996</v>
      </c>
      <c r="K657" s="198"/>
      <c r="L657" s="198"/>
      <c r="M657" s="198"/>
      <c r="N657" s="198"/>
    </row>
    <row r="658" spans="2:14" hidden="1" x14ac:dyDescent="0.35">
      <c r="B658" s="152" t="e">
        <f>VLOOKUP(C658,#REF!,3,FALSE)</f>
        <v>#REF!</v>
      </c>
      <c r="C658" s="198" t="s">
        <v>438</v>
      </c>
      <c r="D658" s="198" t="s">
        <v>321</v>
      </c>
      <c r="E658" s="198" t="s">
        <v>814</v>
      </c>
      <c r="F658" s="198"/>
      <c r="G658" s="198"/>
      <c r="H658" s="152"/>
      <c r="I658" s="273" t="s">
        <v>91</v>
      </c>
      <c r="J658" s="198">
        <v>11405000</v>
      </c>
      <c r="K658" s="198"/>
      <c r="L658" s="198"/>
      <c r="M658" s="198"/>
      <c r="N658" s="198"/>
    </row>
    <row r="659" spans="2:14" hidden="1" x14ac:dyDescent="0.35">
      <c r="B659" s="152" t="e">
        <f>VLOOKUP(C659,#REF!,3,FALSE)</f>
        <v>#REF!</v>
      </c>
      <c r="C659" s="198" t="s">
        <v>438</v>
      </c>
      <c r="D659" s="198" t="s">
        <v>308</v>
      </c>
      <c r="E659" s="198" t="s">
        <v>788</v>
      </c>
      <c r="F659" s="198"/>
      <c r="G659" s="198"/>
      <c r="H659" s="152"/>
      <c r="I659" s="15" t="s">
        <v>91</v>
      </c>
      <c r="J659" s="198">
        <v>23765663.510000002</v>
      </c>
      <c r="K659" s="198"/>
      <c r="L659" s="198"/>
      <c r="M659" s="198"/>
      <c r="N659" s="198"/>
    </row>
    <row r="660" spans="2:14" hidden="1" x14ac:dyDescent="0.35">
      <c r="B660" s="152" t="e">
        <f>VLOOKUP(#REF!,#REF!,3,FALSE)</f>
        <v>#REF!</v>
      </c>
      <c r="C660" s="198" t="s">
        <v>434</v>
      </c>
      <c r="D660" s="198" t="s">
        <v>316</v>
      </c>
      <c r="E660" s="198" t="s">
        <v>782</v>
      </c>
      <c r="F660" s="198"/>
      <c r="G660" s="198"/>
      <c r="H660" s="152"/>
      <c r="I660" s="15" t="s">
        <v>91</v>
      </c>
      <c r="J660" s="198">
        <v>65674053.279999994</v>
      </c>
      <c r="K660" s="198"/>
      <c r="L660" s="198"/>
      <c r="M660" s="198"/>
      <c r="N660" s="198"/>
    </row>
    <row r="661" spans="2:14" hidden="1" x14ac:dyDescent="0.35">
      <c r="B661" s="152" t="e">
        <f>VLOOKUP(C660,#REF!,3,FALSE)</f>
        <v>#REF!</v>
      </c>
      <c r="C661" s="198" t="s">
        <v>434</v>
      </c>
      <c r="D661" s="198" t="s">
        <v>316</v>
      </c>
      <c r="E661" s="198" t="s">
        <v>805</v>
      </c>
      <c r="F661" s="198"/>
      <c r="G661" s="198"/>
      <c r="H661" s="152"/>
      <c r="I661" s="273" t="s">
        <v>91</v>
      </c>
      <c r="J661" s="198">
        <v>6082730.5899999999</v>
      </c>
      <c r="K661" s="198"/>
      <c r="L661" s="198"/>
      <c r="M661" s="198"/>
      <c r="N661" s="198"/>
    </row>
    <row r="662" spans="2:14" hidden="1" x14ac:dyDescent="0.35">
      <c r="B662" s="152" t="e">
        <f>VLOOKUP(C662,#REF!,3,FALSE)</f>
        <v>#REF!</v>
      </c>
      <c r="C662" s="198" t="s">
        <v>434</v>
      </c>
      <c r="D662" s="198" t="s">
        <v>316</v>
      </c>
      <c r="E662" s="293" t="s">
        <v>794</v>
      </c>
      <c r="F662" s="198"/>
      <c r="G662" s="198"/>
      <c r="H662" s="152"/>
      <c r="I662" s="15" t="s">
        <v>91</v>
      </c>
      <c r="J662" s="198">
        <v>115538542.23999999</v>
      </c>
      <c r="K662" s="198"/>
      <c r="L662" s="198"/>
      <c r="M662" s="198"/>
      <c r="N662" s="198"/>
    </row>
    <row r="663" spans="2:14" hidden="1" x14ac:dyDescent="0.35">
      <c r="B663" s="152" t="e">
        <f>VLOOKUP(C663,#REF!,3,FALSE)</f>
        <v>#REF!</v>
      </c>
      <c r="C663" s="198" t="s">
        <v>434</v>
      </c>
      <c r="D663" s="198" t="s">
        <v>311</v>
      </c>
      <c r="E663" s="152" t="s">
        <v>778</v>
      </c>
      <c r="F663" s="198"/>
      <c r="G663" s="198"/>
      <c r="H663" s="152"/>
      <c r="I663" s="273" t="s">
        <v>91</v>
      </c>
      <c r="J663" s="198">
        <v>18209410.420000002</v>
      </c>
      <c r="K663" s="198"/>
      <c r="L663" s="198"/>
      <c r="M663" s="198"/>
      <c r="N663" s="198"/>
    </row>
    <row r="664" spans="2:14" hidden="1" x14ac:dyDescent="0.35">
      <c r="B664" s="152" t="e">
        <f>VLOOKUP(C664,#REF!,3,FALSE)</f>
        <v>#REF!</v>
      </c>
      <c r="C664" s="198" t="s">
        <v>434</v>
      </c>
      <c r="D664" s="198" t="s">
        <v>321</v>
      </c>
      <c r="E664" s="198" t="s">
        <v>814</v>
      </c>
      <c r="F664" s="198"/>
      <c r="G664" s="198"/>
      <c r="H664" s="152"/>
      <c r="I664" s="15" t="s">
        <v>91</v>
      </c>
      <c r="J664" s="198">
        <v>6945428</v>
      </c>
      <c r="K664" s="198"/>
      <c r="L664" s="198"/>
      <c r="M664" s="198"/>
      <c r="N664" s="198"/>
    </row>
    <row r="665" spans="2:14" hidden="1" x14ac:dyDescent="0.35">
      <c r="B665" s="152" t="e">
        <f>VLOOKUP(C665,#REF!,3,FALSE)</f>
        <v>#REF!</v>
      </c>
      <c r="C665" s="198" t="s">
        <v>434</v>
      </c>
      <c r="D665" s="198" t="s">
        <v>308</v>
      </c>
      <c r="E665" s="198" t="s">
        <v>788</v>
      </c>
      <c r="F665" s="198"/>
      <c r="G665" s="198"/>
      <c r="H665" s="152"/>
      <c r="I665" s="273" t="s">
        <v>91</v>
      </c>
      <c r="J665" s="198">
        <v>271907132.43000001</v>
      </c>
      <c r="K665" s="198"/>
      <c r="L665" s="198"/>
      <c r="M665" s="198"/>
      <c r="N665" s="198"/>
    </row>
    <row r="666" spans="2:14" hidden="1" x14ac:dyDescent="0.35">
      <c r="B666" s="152" t="e">
        <f>VLOOKUP(C666,#REF!,3,FALSE)</f>
        <v>#REF!</v>
      </c>
      <c r="C666" s="198" t="s">
        <v>434</v>
      </c>
      <c r="D666" s="198" t="s">
        <v>308</v>
      </c>
      <c r="E666" s="198" t="s">
        <v>800</v>
      </c>
      <c r="F666" s="198"/>
      <c r="G666" s="198"/>
      <c r="H666" s="152"/>
      <c r="I666" s="15" t="s">
        <v>91</v>
      </c>
      <c r="J666" s="198">
        <v>28000</v>
      </c>
      <c r="K666" s="198"/>
      <c r="L666" s="198"/>
      <c r="M666" s="198"/>
      <c r="N666" s="198"/>
    </row>
    <row r="667" spans="2:14" hidden="1" x14ac:dyDescent="0.35">
      <c r="B667" s="152" t="e">
        <f>VLOOKUP(C667,#REF!,3,FALSE)</f>
        <v>#REF!</v>
      </c>
      <c r="C667" s="198" t="s">
        <v>434</v>
      </c>
      <c r="D667" s="198" t="s">
        <v>313</v>
      </c>
      <c r="E667" s="198" t="s">
        <v>312</v>
      </c>
      <c r="F667" s="198"/>
      <c r="G667" s="198"/>
      <c r="H667" s="152"/>
      <c r="I667" s="273" t="s">
        <v>91</v>
      </c>
      <c r="J667" s="198">
        <v>2993391</v>
      </c>
      <c r="K667" s="198"/>
      <c r="L667" s="198"/>
      <c r="M667" s="198"/>
      <c r="N667" s="198"/>
    </row>
    <row r="668" spans="2:14" hidden="1" x14ac:dyDescent="0.35">
      <c r="B668" s="152" t="e">
        <f>VLOOKUP(C668,#REF!,3,FALSE)</f>
        <v>#REF!</v>
      </c>
      <c r="C668" s="198" t="s">
        <v>420</v>
      </c>
      <c r="D668" s="198" t="s">
        <v>316</v>
      </c>
      <c r="E668" s="198" t="s">
        <v>805</v>
      </c>
      <c r="F668" s="198"/>
      <c r="G668" s="198"/>
      <c r="H668" s="152"/>
      <c r="I668" s="273" t="s">
        <v>91</v>
      </c>
      <c r="J668" s="198">
        <v>848492.72</v>
      </c>
      <c r="K668" s="198"/>
      <c r="L668" s="198"/>
      <c r="M668" s="198"/>
      <c r="N668" s="198"/>
    </row>
    <row r="669" spans="2:14" hidden="1" x14ac:dyDescent="0.35">
      <c r="B669" s="152" t="e">
        <f>VLOOKUP(C669,#REF!,3,FALSE)</f>
        <v>#REF!</v>
      </c>
      <c r="C669" s="198" t="s">
        <v>420</v>
      </c>
      <c r="D669" s="198" t="s">
        <v>316</v>
      </c>
      <c r="E669" s="293" t="s">
        <v>794</v>
      </c>
      <c r="F669" s="198"/>
      <c r="G669" s="198"/>
      <c r="H669" s="152"/>
      <c r="I669" s="15" t="s">
        <v>91</v>
      </c>
      <c r="J669" s="198">
        <v>1781834.72</v>
      </c>
      <c r="K669" s="198"/>
      <c r="L669" s="198"/>
      <c r="M669" s="198"/>
      <c r="N669" s="198"/>
    </row>
    <row r="670" spans="2:14" hidden="1" x14ac:dyDescent="0.35">
      <c r="B670" s="152" t="e">
        <f>VLOOKUP(C670,#REF!,3,FALSE)</f>
        <v>#REF!</v>
      </c>
      <c r="C670" s="198" t="s">
        <v>420</v>
      </c>
      <c r="D670" s="198" t="s">
        <v>311</v>
      </c>
      <c r="E670" s="152" t="s">
        <v>778</v>
      </c>
      <c r="F670" s="198"/>
      <c r="G670" s="198"/>
      <c r="H670" s="152"/>
      <c r="I670" s="273" t="s">
        <v>91</v>
      </c>
      <c r="J670" s="198">
        <v>562109806.63999999</v>
      </c>
      <c r="K670" s="198"/>
      <c r="L670" s="198"/>
      <c r="M670" s="198"/>
      <c r="N670" s="198"/>
    </row>
    <row r="671" spans="2:14" hidden="1" x14ac:dyDescent="0.35">
      <c r="B671" s="152" t="e">
        <f>VLOOKUP(C671,#REF!,3,FALSE)</f>
        <v>#REF!</v>
      </c>
      <c r="C671" s="198" t="s">
        <v>420</v>
      </c>
      <c r="D671" s="198" t="s">
        <v>321</v>
      </c>
      <c r="E671" s="198" t="s">
        <v>814</v>
      </c>
      <c r="F671" s="198"/>
      <c r="G671" s="198"/>
      <c r="H671" s="152"/>
      <c r="I671" s="15" t="s">
        <v>91</v>
      </c>
      <c r="J671" s="198">
        <v>5715030</v>
      </c>
      <c r="K671" s="198"/>
      <c r="L671" s="198"/>
      <c r="M671" s="198"/>
      <c r="N671" s="198"/>
    </row>
    <row r="672" spans="2:14" hidden="1" x14ac:dyDescent="0.35">
      <c r="B672" s="152" t="e">
        <f>VLOOKUP(C672,#REF!,3,FALSE)</f>
        <v>#REF!</v>
      </c>
      <c r="C672" s="198" t="s">
        <v>420</v>
      </c>
      <c r="D672" s="198" t="s">
        <v>308</v>
      </c>
      <c r="E672" s="198" t="s">
        <v>788</v>
      </c>
      <c r="F672" s="198"/>
      <c r="G672" s="198"/>
      <c r="H672" s="152"/>
      <c r="I672" s="273" t="s">
        <v>91</v>
      </c>
      <c r="J672" s="198">
        <v>300000000.76999998</v>
      </c>
      <c r="K672" s="198"/>
      <c r="L672" s="198"/>
      <c r="M672" s="198"/>
      <c r="N672" s="198"/>
    </row>
    <row r="673" spans="2:14" hidden="1" x14ac:dyDescent="0.35">
      <c r="B673" s="152" t="e">
        <f>VLOOKUP(C673,#REF!,3,FALSE)</f>
        <v>#REF!</v>
      </c>
      <c r="C673" s="198" t="s">
        <v>420</v>
      </c>
      <c r="D673" s="198" t="s">
        <v>308</v>
      </c>
      <c r="E673" s="198" t="s">
        <v>800</v>
      </c>
      <c r="F673" s="198"/>
      <c r="G673" s="198"/>
      <c r="H673" s="152"/>
      <c r="I673" s="15" t="s">
        <v>91</v>
      </c>
      <c r="J673" s="198">
        <v>32414000</v>
      </c>
      <c r="K673" s="198"/>
      <c r="L673" s="198"/>
      <c r="M673" s="198"/>
      <c r="N673" s="198"/>
    </row>
    <row r="674" spans="2:14" hidden="1" x14ac:dyDescent="0.35">
      <c r="B674" s="152" t="e">
        <f>VLOOKUP(C674,#REF!,3,FALSE)</f>
        <v>#REF!</v>
      </c>
      <c r="C674" s="198" t="s">
        <v>420</v>
      </c>
      <c r="D674" s="198" t="s">
        <v>313</v>
      </c>
      <c r="E674" s="198" t="s">
        <v>817</v>
      </c>
      <c r="F674" s="198"/>
      <c r="G674" s="198"/>
      <c r="H674" s="152"/>
      <c r="I674" s="273" t="s">
        <v>91</v>
      </c>
      <c r="J674" s="198">
        <v>208000</v>
      </c>
      <c r="K674" s="198"/>
      <c r="L674" s="198"/>
      <c r="M674" s="198"/>
      <c r="N674" s="198"/>
    </row>
    <row r="675" spans="2:14" hidden="1" x14ac:dyDescent="0.35">
      <c r="B675" s="152" t="e">
        <f>VLOOKUP(C675,#REF!,3,FALSE)</f>
        <v>#REF!</v>
      </c>
      <c r="C675" s="198" t="s">
        <v>420</v>
      </c>
      <c r="D675" s="198" t="s">
        <v>313</v>
      </c>
      <c r="E675" s="198" t="s">
        <v>312</v>
      </c>
      <c r="F675" s="198"/>
      <c r="G675" s="198"/>
      <c r="H675" s="152"/>
      <c r="I675" s="15" t="s">
        <v>91</v>
      </c>
      <c r="J675" s="198">
        <v>63400</v>
      </c>
      <c r="K675" s="198"/>
      <c r="L675" s="198"/>
      <c r="M675" s="198"/>
      <c r="N675" s="198"/>
    </row>
    <row r="676" spans="2:14" hidden="1" x14ac:dyDescent="0.35">
      <c r="B676" s="152" t="e">
        <f>VLOOKUP(C676,#REF!,3,FALSE)</f>
        <v>#REF!</v>
      </c>
      <c r="C676" s="198" t="s">
        <v>342</v>
      </c>
      <c r="D676" s="198" t="s">
        <v>316</v>
      </c>
      <c r="E676" s="198" t="s">
        <v>782</v>
      </c>
      <c r="F676" s="198"/>
      <c r="G676" s="198"/>
      <c r="H676" s="152"/>
      <c r="I676" s="15" t="s">
        <v>91</v>
      </c>
      <c r="J676" s="198">
        <v>2979614.37</v>
      </c>
      <c r="K676" s="198"/>
      <c r="L676" s="198"/>
      <c r="M676" s="198"/>
      <c r="N676" s="198"/>
    </row>
    <row r="677" spans="2:14" hidden="1" x14ac:dyDescent="0.35">
      <c r="B677" s="152" t="e">
        <f>VLOOKUP(C677,#REF!,3,FALSE)</f>
        <v>#REF!</v>
      </c>
      <c r="C677" s="198" t="s">
        <v>342</v>
      </c>
      <c r="D677" s="198" t="s">
        <v>316</v>
      </c>
      <c r="E677" s="198" t="s">
        <v>805</v>
      </c>
      <c r="F677" s="198"/>
      <c r="G677" s="198"/>
      <c r="H677" s="152"/>
      <c r="I677" s="273" t="s">
        <v>91</v>
      </c>
      <c r="J677" s="198">
        <v>355210157.50999999</v>
      </c>
      <c r="K677" s="198"/>
      <c r="L677" s="198"/>
      <c r="M677" s="198"/>
      <c r="N677" s="198"/>
    </row>
    <row r="678" spans="2:14" hidden="1" x14ac:dyDescent="0.35">
      <c r="B678" s="152" t="e">
        <f>VLOOKUP(C678,#REF!,3,FALSE)</f>
        <v>#REF!</v>
      </c>
      <c r="C678" s="198" t="s">
        <v>342</v>
      </c>
      <c r="D678" s="198" t="s">
        <v>316</v>
      </c>
      <c r="E678" s="293" t="s">
        <v>794</v>
      </c>
      <c r="F678" s="198"/>
      <c r="G678" s="198"/>
      <c r="H678" s="152"/>
      <c r="I678" s="15" t="s">
        <v>91</v>
      </c>
      <c r="J678" s="198">
        <v>18964500900.040001</v>
      </c>
      <c r="K678" s="198"/>
      <c r="L678" s="198"/>
      <c r="M678" s="198"/>
      <c r="N678" s="198"/>
    </row>
    <row r="679" spans="2:14" hidden="1" x14ac:dyDescent="0.35">
      <c r="B679" s="152" t="e">
        <f>VLOOKUP(C679,#REF!,3,FALSE)</f>
        <v>#REF!</v>
      </c>
      <c r="C679" s="198" t="s">
        <v>342</v>
      </c>
      <c r="D679" s="198" t="s">
        <v>311</v>
      </c>
      <c r="E679" s="152" t="s">
        <v>778</v>
      </c>
      <c r="F679" s="198"/>
      <c r="G679" s="198"/>
      <c r="H679" s="152"/>
      <c r="I679" s="273" t="s">
        <v>91</v>
      </c>
      <c r="J679" s="198">
        <v>245851695555.91</v>
      </c>
      <c r="K679" s="198"/>
      <c r="L679" s="198"/>
      <c r="M679" s="198"/>
      <c r="N679" s="198"/>
    </row>
    <row r="680" spans="2:14" hidden="1" x14ac:dyDescent="0.35">
      <c r="B680" s="152" t="e">
        <f>VLOOKUP(C680,#REF!,3,FALSE)</f>
        <v>#REF!</v>
      </c>
      <c r="C680" s="198" t="s">
        <v>342</v>
      </c>
      <c r="D680" s="198" t="s">
        <v>321</v>
      </c>
      <c r="E680" s="198" t="s">
        <v>814</v>
      </c>
      <c r="F680" s="198"/>
      <c r="G680" s="198"/>
      <c r="H680" s="152"/>
      <c r="I680" s="15" t="s">
        <v>91</v>
      </c>
      <c r="J680" s="198">
        <v>21461668</v>
      </c>
      <c r="K680" s="198"/>
      <c r="L680" s="198"/>
      <c r="M680" s="198"/>
      <c r="N680" s="198"/>
    </row>
    <row r="681" spans="2:14" hidden="1" x14ac:dyDescent="0.35">
      <c r="B681" s="152" t="e">
        <f>VLOOKUP(C681,#REF!,3,FALSE)</f>
        <v>#REF!</v>
      </c>
      <c r="C681" s="198" t="s">
        <v>342</v>
      </c>
      <c r="D681" s="198" t="s">
        <v>311</v>
      </c>
      <c r="E681" s="198" t="s">
        <v>809</v>
      </c>
      <c r="F681" s="198"/>
      <c r="G681" s="198"/>
      <c r="H681" s="152"/>
      <c r="I681" s="273" t="s">
        <v>91</v>
      </c>
      <c r="J681" s="198">
        <v>1049429699.9999999</v>
      </c>
      <c r="K681" s="198"/>
      <c r="L681" s="198"/>
      <c r="M681" s="198"/>
      <c r="N681" s="198"/>
    </row>
    <row r="682" spans="2:14" hidden="1" x14ac:dyDescent="0.35">
      <c r="B682" s="152" t="e">
        <f>VLOOKUP(C682,#REF!,3,FALSE)</f>
        <v>#REF!</v>
      </c>
      <c r="C682" s="198" t="s">
        <v>342</v>
      </c>
      <c r="D682" s="198" t="s">
        <v>308</v>
      </c>
      <c r="E682" s="198" t="s">
        <v>788</v>
      </c>
      <c r="F682" s="198"/>
      <c r="G682" s="198"/>
      <c r="H682" s="152"/>
      <c r="I682" s="15" t="s">
        <v>91</v>
      </c>
      <c r="J682" s="198">
        <v>19439500000</v>
      </c>
      <c r="K682" s="198"/>
      <c r="L682" s="198"/>
      <c r="M682" s="198"/>
      <c r="N682" s="198"/>
    </row>
    <row r="683" spans="2:14" hidden="1" x14ac:dyDescent="0.35">
      <c r="B683" s="152" t="e">
        <f>VLOOKUP(C683,#REF!,3,FALSE)</f>
        <v>#REF!</v>
      </c>
      <c r="C683" s="198" t="s">
        <v>342</v>
      </c>
      <c r="D683" s="198" t="s">
        <v>308</v>
      </c>
      <c r="E683" s="198" t="s">
        <v>800</v>
      </c>
      <c r="F683" s="198"/>
      <c r="G683" s="198"/>
      <c r="H683" s="152"/>
      <c r="I683" s="273" t="s">
        <v>91</v>
      </c>
      <c r="J683" s="198">
        <v>5561434175</v>
      </c>
      <c r="K683" s="198"/>
      <c r="L683" s="198"/>
      <c r="M683" s="198"/>
      <c r="N683" s="198"/>
    </row>
    <row r="684" spans="2:14" hidden="1" x14ac:dyDescent="0.35">
      <c r="B684" s="152" t="e">
        <f>VLOOKUP(C684,#REF!,3,FALSE)</f>
        <v>#REF!</v>
      </c>
      <c r="C684" s="198" t="s">
        <v>342</v>
      </c>
      <c r="D684" s="198" t="s">
        <v>313</v>
      </c>
      <c r="E684" s="198" t="s">
        <v>817</v>
      </c>
      <c r="F684" s="198"/>
      <c r="G684" s="198"/>
      <c r="H684" s="152"/>
      <c r="I684" s="15" t="s">
        <v>91</v>
      </c>
      <c r="J684" s="198">
        <v>21070400</v>
      </c>
      <c r="K684" s="198"/>
      <c r="L684" s="198"/>
      <c r="M684" s="198"/>
      <c r="N684" s="198"/>
    </row>
    <row r="685" spans="2:14" hidden="1" x14ac:dyDescent="0.35">
      <c r="B685" s="152" t="e">
        <f>VLOOKUP(C685,#REF!,3,FALSE)</f>
        <v>#REF!</v>
      </c>
      <c r="C685" s="198" t="s">
        <v>342</v>
      </c>
      <c r="D685" s="198" t="s">
        <v>313</v>
      </c>
      <c r="E685" s="198" t="s">
        <v>312</v>
      </c>
      <c r="F685" s="198"/>
      <c r="G685" s="198"/>
      <c r="H685" s="152"/>
      <c r="I685" s="273" t="s">
        <v>91</v>
      </c>
      <c r="J685" s="198">
        <v>100235800</v>
      </c>
      <c r="K685" s="198"/>
      <c r="L685" s="198"/>
      <c r="M685" s="198"/>
      <c r="N685" s="198"/>
    </row>
    <row r="686" spans="2:14" hidden="1" x14ac:dyDescent="0.35">
      <c r="B686" s="152" t="e">
        <f>VLOOKUP(C686,#REF!,3,FALSE)</f>
        <v>#REF!</v>
      </c>
      <c r="C686" s="198" t="s">
        <v>342</v>
      </c>
      <c r="D686" s="198" t="s">
        <v>308</v>
      </c>
      <c r="E686" s="198" t="s">
        <v>829</v>
      </c>
      <c r="F686" s="198"/>
      <c r="G686" s="198"/>
      <c r="H686" s="152"/>
      <c r="I686" s="273" t="s">
        <v>91</v>
      </c>
      <c r="J686" s="198">
        <v>15440013612.43</v>
      </c>
      <c r="K686" s="198"/>
      <c r="L686" s="198"/>
      <c r="M686" s="198"/>
      <c r="N686" s="198"/>
    </row>
    <row r="687" spans="2:14" hidden="1" x14ac:dyDescent="0.35">
      <c r="B687" s="152" t="e">
        <f>VLOOKUP(C687,#REF!,3,FALSE)</f>
        <v>#REF!</v>
      </c>
      <c r="C687" s="198" t="s">
        <v>342</v>
      </c>
      <c r="D687" s="198" t="s">
        <v>321</v>
      </c>
      <c r="E687" s="198" t="s">
        <v>791</v>
      </c>
      <c r="F687" s="198"/>
      <c r="G687" s="198"/>
      <c r="H687" s="152"/>
      <c r="I687" s="15" t="s">
        <v>91</v>
      </c>
      <c r="J687" s="198">
        <v>151909002.94</v>
      </c>
      <c r="K687" s="198"/>
      <c r="L687" s="198"/>
      <c r="M687" s="198"/>
      <c r="N687" s="198"/>
    </row>
    <row r="688" spans="2:14" hidden="1" x14ac:dyDescent="0.35">
      <c r="B688" s="152" t="e">
        <f>VLOOKUP(C688,#REF!,3,FALSE)</f>
        <v>#REF!</v>
      </c>
      <c r="C688" s="198" t="s">
        <v>342</v>
      </c>
      <c r="D688" s="198" t="s">
        <v>318</v>
      </c>
      <c r="E688" s="198" t="s">
        <v>803</v>
      </c>
      <c r="F688" s="198"/>
      <c r="G688" s="198"/>
      <c r="H688" s="152"/>
      <c r="I688" s="273" t="s">
        <v>91</v>
      </c>
      <c r="J688" s="198">
        <v>15963199474</v>
      </c>
      <c r="K688" s="198"/>
      <c r="L688" s="198"/>
      <c r="M688" s="198"/>
      <c r="N688" s="198"/>
    </row>
    <row r="689" spans="2:14" hidden="1" x14ac:dyDescent="0.35">
      <c r="B689" s="152" t="e">
        <f>VLOOKUP(C689,#REF!,3,FALSE)</f>
        <v>#REF!</v>
      </c>
      <c r="C689" s="198" t="s">
        <v>342</v>
      </c>
      <c r="D689" s="198" t="s">
        <v>320</v>
      </c>
      <c r="E689" s="198" t="s">
        <v>811</v>
      </c>
      <c r="F689" s="198"/>
      <c r="G689" s="198"/>
      <c r="H689" s="152"/>
      <c r="I689" s="15" t="s">
        <v>91</v>
      </c>
      <c r="J689" s="198">
        <v>865758031.02999997</v>
      </c>
      <c r="K689" s="198"/>
      <c r="L689" s="198"/>
      <c r="M689" s="198"/>
      <c r="N689" s="198"/>
    </row>
    <row r="690" spans="2:14" hidden="1" x14ac:dyDescent="0.35">
      <c r="B690" s="152" t="e">
        <f>VLOOKUP(C690,#REF!,3,FALSE)</f>
        <v>#REF!</v>
      </c>
      <c r="C690" s="198" t="s">
        <v>342</v>
      </c>
      <c r="D690" s="198" t="s">
        <v>315</v>
      </c>
      <c r="E690" s="198" t="s">
        <v>830</v>
      </c>
      <c r="F690" s="198"/>
      <c r="G690" s="198"/>
      <c r="H690" s="152"/>
      <c r="I690" s="273" t="s">
        <v>91</v>
      </c>
      <c r="J690" s="198">
        <v>18596443.879999999</v>
      </c>
      <c r="K690" s="198"/>
      <c r="L690" s="198"/>
      <c r="M690" s="198"/>
      <c r="N690" s="198"/>
    </row>
    <row r="691" spans="2:14" hidden="1" x14ac:dyDescent="0.35">
      <c r="B691" s="152" t="e">
        <f>VLOOKUP(C691,#REF!,3,FALSE)</f>
        <v>#REF!</v>
      </c>
      <c r="C691" s="198" t="s">
        <v>342</v>
      </c>
      <c r="D691" s="198" t="s">
        <v>312</v>
      </c>
      <c r="E691" s="198" t="s">
        <v>823</v>
      </c>
      <c r="F691" s="198"/>
      <c r="G691" s="198"/>
      <c r="H691" s="152"/>
      <c r="I691" s="15" t="s">
        <v>91</v>
      </c>
      <c r="J691" s="198">
        <v>55910700</v>
      </c>
      <c r="K691" s="198"/>
      <c r="L691" s="198"/>
      <c r="M691" s="198"/>
      <c r="N691" s="198"/>
    </row>
    <row r="692" spans="2:14" hidden="1" x14ac:dyDescent="0.35">
      <c r="B692" s="152" t="e">
        <f>VLOOKUP(C692,#REF!,3,FALSE)</f>
        <v>#REF!</v>
      </c>
      <c r="C692" s="198" t="s">
        <v>342</v>
      </c>
      <c r="D692" s="198" t="s">
        <v>313</v>
      </c>
      <c r="E692" s="198" t="s">
        <v>785</v>
      </c>
      <c r="F692" s="198"/>
      <c r="G692" s="198"/>
      <c r="H692" s="152"/>
      <c r="I692" s="273" t="s">
        <v>91</v>
      </c>
      <c r="J692" s="198">
        <v>209380413</v>
      </c>
      <c r="K692" s="198"/>
      <c r="L692" s="198"/>
      <c r="M692" s="198"/>
      <c r="N692" s="198"/>
    </row>
    <row r="693" spans="2:14" hidden="1" x14ac:dyDescent="0.35">
      <c r="B693" s="152" t="e">
        <f>VLOOKUP(C693,#REF!,3,FALSE)</f>
        <v>#REF!</v>
      </c>
      <c r="C693" s="198" t="s">
        <v>342</v>
      </c>
      <c r="D693" s="198" t="s">
        <v>313</v>
      </c>
      <c r="E693" s="198" t="s">
        <v>817</v>
      </c>
      <c r="F693" s="198"/>
      <c r="G693" s="198"/>
      <c r="H693" s="152"/>
      <c r="I693" s="15" t="s">
        <v>91</v>
      </c>
      <c r="J693" s="198">
        <v>769401265</v>
      </c>
      <c r="K693" s="198"/>
      <c r="L693" s="198"/>
      <c r="M693" s="198"/>
      <c r="N693" s="198"/>
    </row>
    <row r="694" spans="2:14" hidden="1" x14ac:dyDescent="0.35">
      <c r="B694" s="152" t="e">
        <f>VLOOKUP(C694,#REF!,3,FALSE)</f>
        <v>#REF!</v>
      </c>
      <c r="C694" s="198" t="s">
        <v>342</v>
      </c>
      <c r="D694" s="198" t="s">
        <v>308</v>
      </c>
      <c r="E694" s="198" t="s">
        <v>807</v>
      </c>
      <c r="F694" s="198"/>
      <c r="G694" s="198"/>
      <c r="H694" s="152"/>
      <c r="I694" s="273" t="s">
        <v>91</v>
      </c>
      <c r="J694" s="198">
        <v>421954956</v>
      </c>
      <c r="K694" s="198"/>
      <c r="L694" s="198"/>
      <c r="M694" s="198"/>
      <c r="N694" s="198"/>
    </row>
    <row r="695" spans="2:14" hidden="1" x14ac:dyDescent="0.35">
      <c r="B695" s="152" t="e">
        <f>VLOOKUP(C695,#REF!,3,FALSE)</f>
        <v>#REF!</v>
      </c>
      <c r="C695" s="198" t="s">
        <v>342</v>
      </c>
      <c r="D695" s="198" t="s">
        <v>313</v>
      </c>
      <c r="E695" s="198" t="s">
        <v>312</v>
      </c>
      <c r="F695" s="198"/>
      <c r="G695" s="198"/>
      <c r="H695" s="152"/>
      <c r="I695" s="15" t="s">
        <v>91</v>
      </c>
      <c r="J695" s="198">
        <v>348025403.88</v>
      </c>
      <c r="K695" s="198"/>
      <c r="L695" s="198"/>
      <c r="M695" s="198"/>
      <c r="N695" s="198"/>
    </row>
    <row r="696" spans="2:14" hidden="1" x14ac:dyDescent="0.35">
      <c r="B696" s="152" t="e">
        <f>VLOOKUP(C696,#REF!,3,FALSE)</f>
        <v>#REF!</v>
      </c>
      <c r="C696" s="198" t="s">
        <v>342</v>
      </c>
      <c r="D696" s="198" t="s">
        <v>312</v>
      </c>
      <c r="E696" s="198" t="s">
        <v>832</v>
      </c>
      <c r="F696" s="198"/>
      <c r="G696" s="198"/>
      <c r="H696" s="152"/>
      <c r="I696" s="273" t="s">
        <v>91</v>
      </c>
      <c r="J696" s="198">
        <v>177294111.24000001</v>
      </c>
      <c r="K696" s="198"/>
      <c r="L696" s="198"/>
      <c r="M696" s="198"/>
      <c r="N696" s="198"/>
    </row>
    <row r="697" spans="2:14" hidden="1" x14ac:dyDescent="0.35">
      <c r="B697" s="152" t="e">
        <f>VLOOKUP(C697,#REF!,3,FALSE)</f>
        <v>#REF!</v>
      </c>
      <c r="C697" s="198" t="s">
        <v>342</v>
      </c>
      <c r="D697" s="198" t="s">
        <v>312</v>
      </c>
      <c r="E697" s="198" t="s">
        <v>833</v>
      </c>
      <c r="F697" s="198"/>
      <c r="G697" s="198"/>
      <c r="H697" s="152"/>
      <c r="I697" s="15" t="s">
        <v>91</v>
      </c>
      <c r="J697" s="198">
        <v>803631885.34000003</v>
      </c>
      <c r="K697" s="198"/>
      <c r="L697" s="198"/>
      <c r="M697" s="198"/>
      <c r="N697" s="198"/>
    </row>
    <row r="698" spans="2:14" hidden="1" x14ac:dyDescent="0.35">
      <c r="B698" s="152" t="e">
        <f>VLOOKUP(C698,#REF!,3,FALSE)</f>
        <v>#REF!</v>
      </c>
      <c r="C698" s="198" t="s">
        <v>342</v>
      </c>
      <c r="D698" s="198" t="s">
        <v>312</v>
      </c>
      <c r="E698" s="198" t="s">
        <v>834</v>
      </c>
      <c r="F698" s="198"/>
      <c r="G698" s="198"/>
      <c r="H698" s="152"/>
      <c r="I698" s="273" t="s">
        <v>91</v>
      </c>
      <c r="J698" s="198">
        <v>45254130</v>
      </c>
      <c r="K698" s="198"/>
      <c r="L698" s="198"/>
      <c r="M698" s="198"/>
      <c r="N698" s="198"/>
    </row>
    <row r="699" spans="2:14" hidden="1" x14ac:dyDescent="0.35">
      <c r="B699" s="152" t="e">
        <f>VLOOKUP(C699,#REF!,3,FALSE)</f>
        <v>#REF!</v>
      </c>
      <c r="C699" s="198" t="s">
        <v>342</v>
      </c>
      <c r="D699" s="198" t="s">
        <v>313</v>
      </c>
      <c r="E699" s="198" t="s">
        <v>828</v>
      </c>
      <c r="F699" s="198"/>
      <c r="G699" s="198"/>
      <c r="H699" s="152"/>
      <c r="I699" s="15" t="s">
        <v>91</v>
      </c>
      <c r="J699" s="198">
        <v>132786791</v>
      </c>
      <c r="K699" s="198"/>
      <c r="L699" s="198"/>
      <c r="M699" s="198"/>
      <c r="N699" s="198"/>
    </row>
    <row r="700" spans="2:14" hidden="1" x14ac:dyDescent="0.35">
      <c r="B700" s="152" t="e">
        <f>VLOOKUP(C700,#REF!,3,FALSE)</f>
        <v>#REF!</v>
      </c>
      <c r="C700" s="198" t="s">
        <v>399</v>
      </c>
      <c r="D700" s="198" t="s">
        <v>316</v>
      </c>
      <c r="E700" s="198" t="s">
        <v>805</v>
      </c>
      <c r="F700" s="198"/>
      <c r="G700" s="198"/>
      <c r="H700" s="152"/>
      <c r="I700" s="273" t="s">
        <v>91</v>
      </c>
      <c r="J700" s="198">
        <v>4264792.1500000004</v>
      </c>
      <c r="K700" s="198"/>
      <c r="L700" s="198"/>
      <c r="M700" s="198"/>
      <c r="N700" s="198"/>
    </row>
    <row r="701" spans="2:14" hidden="1" x14ac:dyDescent="0.35">
      <c r="B701" s="152" t="e">
        <f>VLOOKUP(C701,#REF!,3,FALSE)</f>
        <v>#REF!</v>
      </c>
      <c r="C701" s="198" t="s">
        <v>399</v>
      </c>
      <c r="D701" s="198" t="s">
        <v>316</v>
      </c>
      <c r="E701" s="293" t="s">
        <v>794</v>
      </c>
      <c r="F701" s="198"/>
      <c r="G701" s="198"/>
      <c r="H701" s="152"/>
      <c r="I701" s="15" t="s">
        <v>91</v>
      </c>
      <c r="J701" s="198">
        <v>8956063.5099999998</v>
      </c>
      <c r="K701" s="198"/>
      <c r="L701" s="198"/>
      <c r="M701" s="198"/>
      <c r="N701" s="198"/>
    </row>
    <row r="702" spans="2:14" hidden="1" x14ac:dyDescent="0.35">
      <c r="B702" s="152" t="e">
        <f>VLOOKUP(C702,#REF!,3,FALSE)</f>
        <v>#REF!</v>
      </c>
      <c r="C702" s="198" t="s">
        <v>399</v>
      </c>
      <c r="D702" s="198" t="s">
        <v>321</v>
      </c>
      <c r="E702" s="198" t="s">
        <v>814</v>
      </c>
      <c r="F702" s="198"/>
      <c r="G702" s="198"/>
      <c r="H702" s="152"/>
      <c r="I702" s="273" t="s">
        <v>91</v>
      </c>
      <c r="J702" s="198">
        <v>151755405</v>
      </c>
      <c r="K702" s="198"/>
      <c r="L702" s="198"/>
      <c r="M702" s="198"/>
      <c r="N702" s="198"/>
    </row>
    <row r="703" spans="2:14" hidden="1" x14ac:dyDescent="0.35">
      <c r="B703" s="152" t="e">
        <f>VLOOKUP(C703,#REF!,3,FALSE)</f>
        <v>#REF!</v>
      </c>
      <c r="C703" s="198" t="s">
        <v>399</v>
      </c>
      <c r="D703" s="198" t="s">
        <v>308</v>
      </c>
      <c r="E703" s="198" t="s">
        <v>788</v>
      </c>
      <c r="F703" s="198"/>
      <c r="G703" s="198"/>
      <c r="H703" s="152"/>
      <c r="I703" s="15" t="s">
        <v>91</v>
      </c>
      <c r="J703" s="198">
        <v>754800065.79999995</v>
      </c>
      <c r="K703" s="198"/>
      <c r="L703" s="198"/>
      <c r="M703" s="198"/>
      <c r="N703" s="198"/>
    </row>
    <row r="704" spans="2:14" hidden="1" x14ac:dyDescent="0.35">
      <c r="B704" s="152" t="e">
        <f>VLOOKUP(C704,#REF!,3,FALSE)</f>
        <v>#REF!</v>
      </c>
      <c r="C704" s="198" t="s">
        <v>399</v>
      </c>
      <c r="D704" s="198" t="s">
        <v>308</v>
      </c>
      <c r="E704" s="198" t="s">
        <v>800</v>
      </c>
      <c r="F704" s="198"/>
      <c r="G704" s="198"/>
      <c r="H704" s="152"/>
      <c r="I704" s="273" t="s">
        <v>91</v>
      </c>
      <c r="J704" s="198">
        <v>73600</v>
      </c>
      <c r="K704" s="198"/>
      <c r="L704" s="198"/>
      <c r="M704" s="198"/>
      <c r="N704" s="198"/>
    </row>
    <row r="705" spans="2:14" hidden="1" x14ac:dyDescent="0.35">
      <c r="B705" s="152" t="e">
        <f>VLOOKUP(C705,#REF!,3,FALSE)</f>
        <v>#REF!</v>
      </c>
      <c r="C705" s="198" t="s">
        <v>399</v>
      </c>
      <c r="D705" s="198" t="s">
        <v>313</v>
      </c>
      <c r="E705" s="198" t="s">
        <v>312</v>
      </c>
      <c r="F705" s="198"/>
      <c r="G705" s="198"/>
      <c r="H705" s="152"/>
      <c r="I705" s="15" t="s">
        <v>91</v>
      </c>
      <c r="J705" s="198">
        <v>15600</v>
      </c>
      <c r="K705" s="198"/>
      <c r="L705" s="198"/>
      <c r="M705" s="198"/>
      <c r="N705" s="198"/>
    </row>
    <row r="706" spans="2:14" hidden="1" x14ac:dyDescent="0.35">
      <c r="B706" s="152" t="e">
        <f>VLOOKUP(C706,#REF!,3,FALSE)</f>
        <v>#REF!</v>
      </c>
      <c r="C706" s="198" t="s">
        <v>365</v>
      </c>
      <c r="D706" s="198" t="s">
        <v>316</v>
      </c>
      <c r="E706" s="198" t="s">
        <v>782</v>
      </c>
      <c r="F706" s="198"/>
      <c r="G706" s="198"/>
      <c r="H706" s="152"/>
      <c r="I706" s="15" t="s">
        <v>91</v>
      </c>
      <c r="J706" s="198">
        <v>3224275499.3600001</v>
      </c>
      <c r="K706" s="198"/>
      <c r="L706" s="198"/>
      <c r="M706" s="198"/>
      <c r="N706" s="198"/>
    </row>
    <row r="707" spans="2:14" hidden="1" x14ac:dyDescent="0.35">
      <c r="B707" s="152" t="e">
        <f>VLOOKUP(C707,#REF!,3,FALSE)</f>
        <v>#REF!</v>
      </c>
      <c r="C707" s="198" t="s">
        <v>365</v>
      </c>
      <c r="D707" s="198" t="s">
        <v>316</v>
      </c>
      <c r="E707" s="293" t="s">
        <v>794</v>
      </c>
      <c r="F707" s="198"/>
      <c r="G707" s="198"/>
      <c r="H707" s="152"/>
      <c r="I707" s="273" t="s">
        <v>91</v>
      </c>
      <c r="J707" s="198">
        <v>4203058770.6199994</v>
      </c>
      <c r="K707" s="198"/>
      <c r="L707" s="198"/>
      <c r="M707" s="198"/>
      <c r="N707" s="198"/>
    </row>
    <row r="708" spans="2:14" hidden="1" x14ac:dyDescent="0.35">
      <c r="B708" s="152" t="e">
        <f>VLOOKUP(C708,#REF!,3,FALSE)</f>
        <v>#REF!</v>
      </c>
      <c r="C708" s="198" t="s">
        <v>365</v>
      </c>
      <c r="D708" s="198" t="s">
        <v>321</v>
      </c>
      <c r="E708" s="198" t="s">
        <v>814</v>
      </c>
      <c r="F708" s="198"/>
      <c r="G708" s="198"/>
      <c r="H708" s="152"/>
      <c r="I708" s="15" t="s">
        <v>91</v>
      </c>
      <c r="J708" s="198">
        <v>62503917.5</v>
      </c>
      <c r="K708" s="198"/>
      <c r="L708" s="198"/>
      <c r="M708" s="198"/>
      <c r="N708" s="198"/>
    </row>
    <row r="709" spans="2:14" hidden="1" x14ac:dyDescent="0.35">
      <c r="B709" s="152" t="e">
        <f>VLOOKUP(C709,#REF!,3,FALSE)</f>
        <v>#REF!</v>
      </c>
      <c r="C709" s="198" t="s">
        <v>365</v>
      </c>
      <c r="D709" s="198" t="s">
        <v>308</v>
      </c>
      <c r="E709" s="198" t="s">
        <v>788</v>
      </c>
      <c r="F709" s="198"/>
      <c r="G709" s="198"/>
      <c r="H709" s="152"/>
      <c r="I709" s="273" t="s">
        <v>91</v>
      </c>
      <c r="J709" s="198">
        <v>624547506.08000004</v>
      </c>
      <c r="K709" s="198"/>
      <c r="L709" s="198"/>
      <c r="M709" s="198"/>
      <c r="N709" s="198"/>
    </row>
    <row r="710" spans="2:14" hidden="1" x14ac:dyDescent="0.35">
      <c r="B710" s="152" t="e">
        <f>VLOOKUP(C710,#REF!,3,FALSE)</f>
        <v>#REF!</v>
      </c>
      <c r="C710" s="198" t="s">
        <v>367</v>
      </c>
      <c r="D710" s="198" t="s">
        <v>316</v>
      </c>
      <c r="E710" s="198" t="s">
        <v>782</v>
      </c>
      <c r="F710" s="198"/>
      <c r="G710" s="198"/>
      <c r="H710" s="152"/>
      <c r="I710" s="273" t="s">
        <v>91</v>
      </c>
      <c r="J710" s="198">
        <v>501000000</v>
      </c>
      <c r="K710" s="198"/>
      <c r="L710" s="198"/>
      <c r="M710" s="198"/>
      <c r="N710" s="198"/>
    </row>
    <row r="711" spans="2:14" hidden="1" x14ac:dyDescent="0.35">
      <c r="B711" s="152" t="e">
        <f>VLOOKUP(C711,#REF!,3,FALSE)</f>
        <v>#REF!</v>
      </c>
      <c r="C711" s="198" t="s">
        <v>367</v>
      </c>
      <c r="D711" s="198" t="s">
        <v>316</v>
      </c>
      <c r="E711" s="198" t="s">
        <v>805</v>
      </c>
      <c r="F711" s="198"/>
      <c r="G711" s="198"/>
      <c r="H711" s="152"/>
      <c r="I711" s="15" t="s">
        <v>91</v>
      </c>
      <c r="J711" s="198">
        <v>3526486.25</v>
      </c>
      <c r="K711" s="198"/>
      <c r="L711" s="198"/>
      <c r="M711" s="198"/>
      <c r="N711" s="198"/>
    </row>
    <row r="712" spans="2:14" hidden="1" x14ac:dyDescent="0.35">
      <c r="B712" s="152" t="e">
        <f>VLOOKUP(C712,#REF!,3,FALSE)</f>
        <v>#REF!</v>
      </c>
      <c r="C712" s="198" t="s">
        <v>367</v>
      </c>
      <c r="D712" s="198" t="s">
        <v>316</v>
      </c>
      <c r="E712" s="293" t="s">
        <v>794</v>
      </c>
      <c r="F712" s="198"/>
      <c r="G712" s="198"/>
      <c r="H712" s="152"/>
      <c r="I712" s="273" t="s">
        <v>91</v>
      </c>
      <c r="J712" s="198">
        <v>56890065.910000004</v>
      </c>
      <c r="K712" s="198"/>
      <c r="L712" s="198"/>
      <c r="M712" s="198"/>
      <c r="N712" s="198"/>
    </row>
    <row r="713" spans="2:14" hidden="1" x14ac:dyDescent="0.35">
      <c r="B713" s="152" t="e">
        <f>VLOOKUP(C713,#REF!,3,FALSE)</f>
        <v>#REF!</v>
      </c>
      <c r="C713" s="198" t="s">
        <v>367</v>
      </c>
      <c r="D713" s="198" t="s">
        <v>311</v>
      </c>
      <c r="E713" s="152" t="s">
        <v>778</v>
      </c>
      <c r="F713" s="198"/>
      <c r="G713" s="198"/>
      <c r="H713" s="152"/>
      <c r="I713" s="15" t="s">
        <v>91</v>
      </c>
      <c r="J713" s="198">
        <v>5000000000</v>
      </c>
      <c r="K713" s="198"/>
      <c r="L713" s="198"/>
      <c r="M713" s="198"/>
      <c r="N713" s="198"/>
    </row>
    <row r="714" spans="2:14" hidden="1" x14ac:dyDescent="0.35">
      <c r="B714" s="152" t="e">
        <f>VLOOKUP(C714,#REF!,3,FALSE)</f>
        <v>#REF!</v>
      </c>
      <c r="C714" s="198" t="s">
        <v>367</v>
      </c>
      <c r="D714" s="198" t="s">
        <v>308</v>
      </c>
      <c r="E714" s="198" t="s">
        <v>788</v>
      </c>
      <c r="F714" s="198"/>
      <c r="G714" s="198"/>
      <c r="H714" s="152"/>
      <c r="I714" s="273" t="s">
        <v>91</v>
      </c>
      <c r="J714" s="198">
        <v>1308606058.03</v>
      </c>
      <c r="K714" s="198"/>
      <c r="L714" s="198"/>
      <c r="M714" s="198"/>
      <c r="N714" s="198"/>
    </row>
    <row r="715" spans="2:14" hidden="1" x14ac:dyDescent="0.35">
      <c r="B715" s="152" t="e">
        <f>VLOOKUP(C715,#REF!,3,FALSE)</f>
        <v>#REF!</v>
      </c>
      <c r="C715" s="198" t="s">
        <v>367</v>
      </c>
      <c r="D715" s="198" t="s">
        <v>308</v>
      </c>
      <c r="E715" s="198" t="s">
        <v>800</v>
      </c>
      <c r="F715" s="198"/>
      <c r="G715" s="198"/>
      <c r="H715" s="152"/>
      <c r="I715" s="15" t="s">
        <v>91</v>
      </c>
      <c r="J715" s="198">
        <v>142589403.75</v>
      </c>
      <c r="K715" s="198"/>
      <c r="L715" s="198"/>
      <c r="M715" s="198"/>
      <c r="N715" s="198"/>
    </row>
    <row r="716" spans="2:14" hidden="1" x14ac:dyDescent="0.35">
      <c r="B716" s="152" t="e">
        <f>VLOOKUP(C716,#REF!,3,FALSE)</f>
        <v>#REF!</v>
      </c>
      <c r="C716" s="198" t="s">
        <v>367</v>
      </c>
      <c r="D716" s="198" t="s">
        <v>313</v>
      </c>
      <c r="E716" s="198" t="s">
        <v>817</v>
      </c>
      <c r="F716" s="198"/>
      <c r="G716" s="198"/>
      <c r="H716" s="152"/>
      <c r="I716" s="273" t="s">
        <v>91</v>
      </c>
      <c r="J716" s="198">
        <v>948000</v>
      </c>
      <c r="K716" s="198"/>
      <c r="L716" s="198"/>
      <c r="M716" s="198"/>
      <c r="N716" s="198"/>
    </row>
    <row r="717" spans="2:14" hidden="1" x14ac:dyDescent="0.35">
      <c r="B717" s="152" t="e">
        <f>VLOOKUP(C717,#REF!,3,FALSE)</f>
        <v>#REF!</v>
      </c>
      <c r="C717" s="198" t="s">
        <v>367</v>
      </c>
      <c r="D717" s="198" t="s">
        <v>313</v>
      </c>
      <c r="E717" s="198" t="s">
        <v>312</v>
      </c>
      <c r="F717" s="198"/>
      <c r="G717" s="198"/>
      <c r="H717" s="152"/>
      <c r="I717" s="15" t="s">
        <v>91</v>
      </c>
      <c r="J717" s="198">
        <v>280800</v>
      </c>
      <c r="K717" s="198"/>
      <c r="L717" s="198"/>
      <c r="M717" s="198"/>
      <c r="N717" s="198"/>
    </row>
    <row r="718" spans="2:14" hidden="1" x14ac:dyDescent="0.35">
      <c r="B718" s="152" t="e">
        <f>VLOOKUP(C718,#REF!,3,FALSE)</f>
        <v>#REF!</v>
      </c>
      <c r="C718" s="198" t="s">
        <v>340</v>
      </c>
      <c r="D718" s="198" t="s">
        <v>316</v>
      </c>
      <c r="E718" s="198" t="s">
        <v>782</v>
      </c>
      <c r="F718" s="198"/>
      <c r="G718" s="198"/>
      <c r="H718" s="152"/>
      <c r="I718" s="15" t="s">
        <v>91</v>
      </c>
      <c r="J718" s="198">
        <v>256827001100.26001</v>
      </c>
      <c r="K718" s="198"/>
      <c r="L718" s="198"/>
      <c r="M718" s="198"/>
      <c r="N718" s="198"/>
    </row>
    <row r="719" spans="2:14" hidden="1" x14ac:dyDescent="0.35">
      <c r="B719" s="152" t="e">
        <f>VLOOKUP(C719,#REF!,3,FALSE)</f>
        <v>#REF!</v>
      </c>
      <c r="C719" s="198" t="s">
        <v>340</v>
      </c>
      <c r="D719" s="198" t="s">
        <v>316</v>
      </c>
      <c r="E719" s="293" t="s">
        <v>794</v>
      </c>
      <c r="F719" s="198"/>
      <c r="G719" s="198"/>
      <c r="H719" s="152"/>
      <c r="I719" s="273" t="s">
        <v>91</v>
      </c>
      <c r="J719" s="198">
        <v>145650453.74000001</v>
      </c>
      <c r="K719" s="198"/>
      <c r="L719" s="198"/>
      <c r="M719" s="198"/>
      <c r="N719" s="198"/>
    </row>
    <row r="720" spans="2:14" hidden="1" x14ac:dyDescent="0.35">
      <c r="B720" s="152" t="e">
        <f>VLOOKUP(C720,#REF!,3,FALSE)</f>
        <v>#REF!</v>
      </c>
      <c r="C720" s="198" t="s">
        <v>340</v>
      </c>
      <c r="D720" s="198" t="s">
        <v>311</v>
      </c>
      <c r="E720" s="152" t="s">
        <v>778</v>
      </c>
      <c r="F720" s="198"/>
      <c r="G720" s="198"/>
      <c r="H720" s="152"/>
      <c r="I720" s="15" t="s">
        <v>91</v>
      </c>
      <c r="J720" s="198">
        <v>704876370376.46997</v>
      </c>
      <c r="K720" s="198"/>
      <c r="L720" s="198"/>
      <c r="M720" s="198"/>
      <c r="N720" s="198"/>
    </row>
    <row r="721" spans="2:14" hidden="1" x14ac:dyDescent="0.35">
      <c r="B721" s="152" t="e">
        <f>VLOOKUP(C721,#REF!,3,FALSE)</f>
        <v>#REF!</v>
      </c>
      <c r="C721" s="198" t="s">
        <v>340</v>
      </c>
      <c r="D721" s="198" t="s">
        <v>321</v>
      </c>
      <c r="E721" s="198" t="s">
        <v>814</v>
      </c>
      <c r="F721" s="198"/>
      <c r="G721" s="198"/>
      <c r="H721" s="152"/>
      <c r="I721" s="273" t="s">
        <v>91</v>
      </c>
      <c r="J721" s="198">
        <v>496417867.5</v>
      </c>
      <c r="K721" s="198"/>
      <c r="L721" s="198"/>
      <c r="M721" s="198"/>
      <c r="N721" s="198"/>
    </row>
    <row r="722" spans="2:14" hidden="1" x14ac:dyDescent="0.35">
      <c r="B722" s="152" t="e">
        <f>VLOOKUP(C722,#REF!,3,FALSE)</f>
        <v>#REF!</v>
      </c>
      <c r="C722" s="198" t="s">
        <v>340</v>
      </c>
      <c r="D722" s="198" t="s">
        <v>311</v>
      </c>
      <c r="E722" s="198" t="s">
        <v>809</v>
      </c>
      <c r="F722" s="198"/>
      <c r="G722" s="198"/>
      <c r="H722" s="152"/>
      <c r="I722" s="15" t="s">
        <v>91</v>
      </c>
      <c r="J722" s="198">
        <v>10544586134</v>
      </c>
      <c r="K722" s="198"/>
      <c r="L722" s="198"/>
      <c r="M722" s="198"/>
      <c r="N722" s="198"/>
    </row>
    <row r="723" spans="2:14" hidden="1" x14ac:dyDescent="0.35">
      <c r="B723" s="152" t="e">
        <f>VLOOKUP(C723,#REF!,3,FALSE)</f>
        <v>#REF!</v>
      </c>
      <c r="C723" s="198" t="s">
        <v>340</v>
      </c>
      <c r="D723" s="198" t="s">
        <v>308</v>
      </c>
      <c r="E723" s="198" t="s">
        <v>788</v>
      </c>
      <c r="F723" s="198"/>
      <c r="G723" s="198"/>
      <c r="H723" s="152"/>
      <c r="I723" s="273" t="s">
        <v>91</v>
      </c>
      <c r="J723" s="198">
        <v>16600000000</v>
      </c>
      <c r="K723" s="198"/>
      <c r="L723" s="198"/>
      <c r="M723" s="198"/>
      <c r="N723" s="198"/>
    </row>
    <row r="724" spans="2:14" hidden="1" x14ac:dyDescent="0.35">
      <c r="B724" s="152" t="e">
        <f>VLOOKUP(C724,#REF!,3,FALSE)</f>
        <v>#REF!</v>
      </c>
      <c r="C724" s="198" t="s">
        <v>340</v>
      </c>
      <c r="D724" s="198" t="s">
        <v>308</v>
      </c>
      <c r="E724" s="198" t="s">
        <v>800</v>
      </c>
      <c r="F724" s="198"/>
      <c r="G724" s="198"/>
      <c r="H724" s="152"/>
      <c r="I724" s="15" t="s">
        <v>91</v>
      </c>
      <c r="J724" s="198">
        <v>20908536175</v>
      </c>
      <c r="K724" s="198"/>
      <c r="L724" s="198"/>
      <c r="M724" s="198"/>
      <c r="N724" s="198"/>
    </row>
    <row r="725" spans="2:14" hidden="1" x14ac:dyDescent="0.35">
      <c r="B725" s="152" t="e">
        <f>VLOOKUP(C725,#REF!,3,FALSE)</f>
        <v>#REF!</v>
      </c>
      <c r="C725" s="198" t="s">
        <v>340</v>
      </c>
      <c r="D725" s="198" t="s">
        <v>313</v>
      </c>
      <c r="E725" s="198" t="s">
        <v>817</v>
      </c>
      <c r="F725" s="198"/>
      <c r="G725" s="198"/>
      <c r="H725" s="152"/>
      <c r="I725" s="273" t="s">
        <v>91</v>
      </c>
      <c r="J725" s="198">
        <v>7003182592.96</v>
      </c>
      <c r="K725" s="198"/>
      <c r="L725" s="198"/>
      <c r="M725" s="198"/>
      <c r="N725" s="198"/>
    </row>
    <row r="726" spans="2:14" hidden="1" x14ac:dyDescent="0.35">
      <c r="B726" s="152" t="e">
        <f>VLOOKUP(C726,#REF!,3,FALSE)</f>
        <v>#REF!</v>
      </c>
      <c r="C726" s="198" t="s">
        <v>340</v>
      </c>
      <c r="D726" s="198" t="s">
        <v>308</v>
      </c>
      <c r="E726" s="198" t="s">
        <v>807</v>
      </c>
      <c r="F726" s="198"/>
      <c r="G726" s="198"/>
      <c r="H726" s="152"/>
      <c r="I726" s="15" t="s">
        <v>91</v>
      </c>
      <c r="J726" s="198">
        <v>22928748960.529968</v>
      </c>
      <c r="K726" s="198"/>
      <c r="L726" s="198"/>
      <c r="M726" s="198"/>
      <c r="N726" s="198"/>
    </row>
    <row r="727" spans="2:14" hidden="1" x14ac:dyDescent="0.35">
      <c r="B727" s="152" t="e">
        <f>VLOOKUP(C727,#REF!,3,FALSE)</f>
        <v>#REF!</v>
      </c>
      <c r="C727" s="198" t="s">
        <v>340</v>
      </c>
      <c r="D727" s="198" t="s">
        <v>313</v>
      </c>
      <c r="E727" s="198" t="s">
        <v>312</v>
      </c>
      <c r="F727" s="198"/>
      <c r="G727" s="198"/>
      <c r="H727" s="152"/>
      <c r="I727" s="273" t="s">
        <v>91</v>
      </c>
      <c r="J727" s="198">
        <v>259437000</v>
      </c>
      <c r="K727" s="198"/>
      <c r="L727" s="198"/>
      <c r="M727" s="198"/>
      <c r="N727" s="198"/>
    </row>
    <row r="728" spans="2:14" hidden="1" x14ac:dyDescent="0.35">
      <c r="B728" s="152" t="e">
        <f>VLOOKUP(C728,#REF!,3,FALSE)</f>
        <v>#REF!</v>
      </c>
      <c r="C728" s="198" t="s">
        <v>340</v>
      </c>
      <c r="D728" s="198" t="s">
        <v>308</v>
      </c>
      <c r="E728" s="198" t="s">
        <v>829</v>
      </c>
      <c r="F728" s="198"/>
      <c r="G728" s="198"/>
      <c r="H728" s="152"/>
      <c r="I728" s="273" t="s">
        <v>91</v>
      </c>
      <c r="J728" s="198">
        <v>72080468.5</v>
      </c>
      <c r="K728" s="198"/>
      <c r="L728" s="198"/>
      <c r="M728" s="198"/>
      <c r="N728" s="198"/>
    </row>
    <row r="729" spans="2:14" hidden="1" x14ac:dyDescent="0.35">
      <c r="B729" s="152" t="e">
        <f>VLOOKUP(C729,#REF!,3,FALSE)</f>
        <v>#REF!</v>
      </c>
      <c r="C729" s="198" t="s">
        <v>340</v>
      </c>
      <c r="D729" s="198" t="s">
        <v>321</v>
      </c>
      <c r="E729" s="198" t="s">
        <v>791</v>
      </c>
      <c r="F729" s="198"/>
      <c r="G729" s="198"/>
      <c r="H729" s="152"/>
      <c r="I729" s="15" t="s">
        <v>91</v>
      </c>
      <c r="J729" s="198">
        <v>417200</v>
      </c>
      <c r="K729" s="198"/>
      <c r="L729" s="198"/>
      <c r="M729" s="198"/>
      <c r="N729" s="198"/>
    </row>
    <row r="730" spans="2:14" hidden="1" x14ac:dyDescent="0.35">
      <c r="B730" s="152" t="e">
        <f>VLOOKUP(C730,#REF!,3,FALSE)</f>
        <v>#REF!</v>
      </c>
      <c r="C730" s="198" t="s">
        <v>340</v>
      </c>
      <c r="D730" s="198" t="s">
        <v>318</v>
      </c>
      <c r="E730" s="198" t="s">
        <v>803</v>
      </c>
      <c r="F730" s="198"/>
      <c r="G730" s="198"/>
      <c r="H730" s="152"/>
      <c r="I730" s="273" t="s">
        <v>91</v>
      </c>
      <c r="J730" s="198">
        <v>76387373.799999997</v>
      </c>
      <c r="K730" s="198"/>
      <c r="L730" s="198"/>
      <c r="M730" s="198"/>
      <c r="N730" s="198"/>
    </row>
    <row r="731" spans="2:14" hidden="1" x14ac:dyDescent="0.35">
      <c r="B731" s="152" t="e">
        <f>VLOOKUP(C731,#REF!,3,FALSE)</f>
        <v>#REF!</v>
      </c>
      <c r="C731" s="198" t="s">
        <v>340</v>
      </c>
      <c r="D731" s="198" t="s">
        <v>320</v>
      </c>
      <c r="E731" s="198" t="s">
        <v>811</v>
      </c>
      <c r="F731" s="198"/>
      <c r="G731" s="198"/>
      <c r="H731" s="152"/>
      <c r="I731" s="15" t="s">
        <v>91</v>
      </c>
      <c r="J731" s="198">
        <v>501971623.33999997</v>
      </c>
      <c r="K731" s="198"/>
      <c r="L731" s="198"/>
      <c r="M731" s="198"/>
      <c r="N731" s="198"/>
    </row>
    <row r="732" spans="2:14" hidden="1" x14ac:dyDescent="0.35">
      <c r="B732" s="152" t="e">
        <f>VLOOKUP(C732,#REF!,3,FALSE)</f>
        <v>#REF!</v>
      </c>
      <c r="C732" s="198" t="s">
        <v>340</v>
      </c>
      <c r="D732" s="198" t="s">
        <v>315</v>
      </c>
      <c r="E732" s="198" t="s">
        <v>830</v>
      </c>
      <c r="F732" s="198"/>
      <c r="G732" s="198"/>
      <c r="H732" s="152"/>
      <c r="I732" s="273" t="s">
        <v>91</v>
      </c>
      <c r="J732" s="198">
        <v>5506120</v>
      </c>
      <c r="K732" s="198"/>
      <c r="L732" s="198"/>
      <c r="M732" s="198"/>
      <c r="N732" s="198"/>
    </row>
    <row r="733" spans="2:14" hidden="1" x14ac:dyDescent="0.35">
      <c r="B733" s="152" t="e">
        <f>VLOOKUP(C733,#REF!,3,FALSE)</f>
        <v>#REF!</v>
      </c>
      <c r="C733" s="198" t="s">
        <v>340</v>
      </c>
      <c r="D733" s="198" t="s">
        <v>312</v>
      </c>
      <c r="E733" s="198" t="s">
        <v>823</v>
      </c>
      <c r="F733" s="198"/>
      <c r="G733" s="198"/>
      <c r="H733" s="152"/>
      <c r="I733" s="15" t="s">
        <v>91</v>
      </c>
      <c r="J733" s="198">
        <v>36210300</v>
      </c>
      <c r="K733" s="198"/>
      <c r="L733" s="198"/>
      <c r="M733" s="198"/>
      <c r="N733" s="198"/>
    </row>
    <row r="734" spans="2:14" hidden="1" x14ac:dyDescent="0.35">
      <c r="B734" s="152" t="e">
        <f>VLOOKUP(C734,#REF!,3,FALSE)</f>
        <v>#REF!</v>
      </c>
      <c r="C734" s="198" t="s">
        <v>340</v>
      </c>
      <c r="D734" s="198" t="s">
        <v>313</v>
      </c>
      <c r="E734" s="198" t="s">
        <v>785</v>
      </c>
      <c r="F734" s="198"/>
      <c r="G734" s="198"/>
      <c r="H734" s="152"/>
      <c r="I734" s="273" t="s">
        <v>91</v>
      </c>
      <c r="J734" s="198">
        <v>30000</v>
      </c>
      <c r="K734" s="198"/>
      <c r="L734" s="198"/>
      <c r="M734" s="198"/>
      <c r="N734" s="198"/>
    </row>
    <row r="735" spans="2:14" hidden="1" x14ac:dyDescent="0.35">
      <c r="B735" s="152" t="e">
        <f>VLOOKUP(C735,#REF!,3,FALSE)</f>
        <v>#REF!</v>
      </c>
      <c r="C735" s="198" t="s">
        <v>340</v>
      </c>
      <c r="D735" s="198" t="s">
        <v>313</v>
      </c>
      <c r="E735" s="198" t="s">
        <v>817</v>
      </c>
      <c r="F735" s="198"/>
      <c r="G735" s="198"/>
      <c r="H735" s="152"/>
      <c r="I735" s="15" t="s">
        <v>91</v>
      </c>
      <c r="J735" s="198">
        <v>22681100</v>
      </c>
      <c r="K735" s="198"/>
      <c r="L735" s="198"/>
      <c r="M735" s="198"/>
      <c r="N735" s="198"/>
    </row>
    <row r="736" spans="2:14" hidden="1" x14ac:dyDescent="0.35">
      <c r="B736" s="152" t="e">
        <f>VLOOKUP(C736,#REF!,3,FALSE)</f>
        <v>#REF!</v>
      </c>
      <c r="C736" s="198" t="s">
        <v>340</v>
      </c>
      <c r="D736" s="198" t="s">
        <v>308</v>
      </c>
      <c r="E736" s="198" t="s">
        <v>807</v>
      </c>
      <c r="F736" s="198"/>
      <c r="G736" s="198"/>
      <c r="H736" s="152"/>
      <c r="I736" s="273" t="s">
        <v>91</v>
      </c>
      <c r="J736" s="198">
        <v>2829010</v>
      </c>
      <c r="K736" s="198"/>
      <c r="L736" s="198"/>
      <c r="M736" s="198"/>
      <c r="N736" s="198"/>
    </row>
    <row r="737" spans="2:14" hidden="1" x14ac:dyDescent="0.35">
      <c r="B737" s="152" t="e">
        <f>VLOOKUP(C737,#REF!,3,FALSE)</f>
        <v>#REF!</v>
      </c>
      <c r="C737" s="198" t="s">
        <v>340</v>
      </c>
      <c r="D737" s="198" t="s">
        <v>313</v>
      </c>
      <c r="E737" s="198" t="s">
        <v>312</v>
      </c>
      <c r="F737" s="198"/>
      <c r="G737" s="198"/>
      <c r="H737" s="152"/>
      <c r="I737" s="15" t="s">
        <v>91</v>
      </c>
      <c r="J737" s="198">
        <v>1523038</v>
      </c>
      <c r="K737" s="198"/>
      <c r="L737" s="198"/>
      <c r="M737" s="198"/>
      <c r="N737" s="198"/>
    </row>
    <row r="738" spans="2:14" hidden="1" x14ac:dyDescent="0.35">
      <c r="B738" s="152" t="e">
        <f>VLOOKUP(C738,#REF!,3,FALSE)</f>
        <v>#REF!</v>
      </c>
      <c r="C738" s="198" t="s">
        <v>340</v>
      </c>
      <c r="D738" s="198" t="s">
        <v>312</v>
      </c>
      <c r="E738" s="198" t="s">
        <v>832</v>
      </c>
      <c r="F738" s="198"/>
      <c r="G738" s="198"/>
      <c r="H738" s="152"/>
      <c r="I738" s="273" t="s">
        <v>91</v>
      </c>
      <c r="J738" s="198">
        <v>48767348</v>
      </c>
      <c r="K738" s="198"/>
      <c r="L738" s="198"/>
      <c r="M738" s="198"/>
      <c r="N738" s="198"/>
    </row>
    <row r="739" spans="2:14" hidden="1" x14ac:dyDescent="0.35">
      <c r="B739" s="152" t="e">
        <f>VLOOKUP(C739,#REF!,3,FALSE)</f>
        <v>#REF!</v>
      </c>
      <c r="C739" s="198" t="s">
        <v>340</v>
      </c>
      <c r="D739" s="198" t="s">
        <v>312</v>
      </c>
      <c r="E739" s="198" t="s">
        <v>833</v>
      </c>
      <c r="F739" s="198"/>
      <c r="G739" s="198"/>
      <c r="H739" s="152"/>
      <c r="I739" s="15" t="s">
        <v>91</v>
      </c>
      <c r="J739" s="198">
        <v>12916128</v>
      </c>
      <c r="K739" s="198"/>
      <c r="L739" s="198"/>
      <c r="M739" s="198"/>
      <c r="N739" s="198"/>
    </row>
    <row r="740" spans="2:14" hidden="1" x14ac:dyDescent="0.35">
      <c r="B740" s="152" t="e">
        <f>VLOOKUP(C740,#REF!,3,FALSE)</f>
        <v>#REF!</v>
      </c>
      <c r="C740" s="198" t="s">
        <v>340</v>
      </c>
      <c r="D740" s="198" t="s">
        <v>312</v>
      </c>
      <c r="E740" s="198" t="s">
        <v>834</v>
      </c>
      <c r="F740" s="198"/>
      <c r="G740" s="198"/>
      <c r="H740" s="152"/>
      <c r="I740" s="273" t="s">
        <v>91</v>
      </c>
      <c r="J740" s="198">
        <v>4495000</v>
      </c>
      <c r="K740" s="198"/>
      <c r="L740" s="198"/>
      <c r="M740" s="198"/>
      <c r="N740" s="198"/>
    </row>
    <row r="741" spans="2:14" hidden="1" x14ac:dyDescent="0.35">
      <c r="B741" s="152" t="e">
        <f>VLOOKUP(C741,#REF!,3,FALSE)</f>
        <v>#REF!</v>
      </c>
      <c r="C741" s="198" t="s">
        <v>340</v>
      </c>
      <c r="D741" s="198" t="s">
        <v>313</v>
      </c>
      <c r="E741" s="198" t="s">
        <v>828</v>
      </c>
      <c r="F741" s="198"/>
      <c r="G741" s="198"/>
      <c r="H741" s="152"/>
      <c r="I741" s="15" t="s">
        <v>91</v>
      </c>
      <c r="J741" s="198">
        <v>1447185.35</v>
      </c>
      <c r="K741" s="198"/>
      <c r="L741" s="198"/>
      <c r="M741" s="198"/>
      <c r="N741" s="198"/>
    </row>
    <row r="742" spans="2:14" hidden="1" x14ac:dyDescent="0.35">
      <c r="B742" s="152" t="e">
        <f>VLOOKUP(C742,#REF!,3,FALSE)</f>
        <v>#REF!</v>
      </c>
      <c r="C742" s="198" t="s">
        <v>395</v>
      </c>
      <c r="D742" s="198" t="s">
        <v>316</v>
      </c>
      <c r="E742" s="198" t="s">
        <v>782</v>
      </c>
      <c r="F742" s="198"/>
      <c r="G742" s="198"/>
      <c r="H742" s="152"/>
      <c r="I742" s="273" t="s">
        <v>91</v>
      </c>
      <c r="J742" s="198">
        <v>1477314194.96</v>
      </c>
      <c r="K742" s="198"/>
      <c r="L742" s="198"/>
      <c r="M742" s="198"/>
      <c r="N742" s="198"/>
    </row>
    <row r="743" spans="2:14" hidden="1" x14ac:dyDescent="0.35">
      <c r="B743" s="152" t="e">
        <f>VLOOKUP(C743,#REF!,3,FALSE)</f>
        <v>#REF!</v>
      </c>
      <c r="C743" s="198" t="s">
        <v>395</v>
      </c>
      <c r="D743" s="198" t="s">
        <v>316</v>
      </c>
      <c r="E743" s="293" t="s">
        <v>794</v>
      </c>
      <c r="F743" s="198"/>
      <c r="G743" s="198"/>
      <c r="H743" s="152"/>
      <c r="I743" s="15" t="s">
        <v>91</v>
      </c>
      <c r="J743" s="198">
        <v>63292633.759999998</v>
      </c>
      <c r="K743" s="198"/>
      <c r="L743" s="198"/>
      <c r="M743" s="198"/>
      <c r="N743" s="198"/>
    </row>
    <row r="744" spans="2:14" hidden="1" x14ac:dyDescent="0.35">
      <c r="B744" s="152" t="e">
        <f>VLOOKUP(C744,#REF!,3,FALSE)</f>
        <v>#REF!</v>
      </c>
      <c r="C744" s="198" t="s">
        <v>395</v>
      </c>
      <c r="D744" s="198" t="s">
        <v>321</v>
      </c>
      <c r="E744" s="198" t="s">
        <v>814</v>
      </c>
      <c r="F744" s="198"/>
      <c r="G744" s="198"/>
      <c r="H744" s="152"/>
      <c r="I744" s="273" t="s">
        <v>91</v>
      </c>
      <c r="J744" s="198">
        <v>2879482.5</v>
      </c>
      <c r="K744" s="198"/>
      <c r="L744" s="198"/>
      <c r="M744" s="198"/>
      <c r="N744" s="198"/>
    </row>
    <row r="745" spans="2:14" hidden="1" x14ac:dyDescent="0.35">
      <c r="B745" s="152" t="e">
        <f>VLOOKUP(C745,#REF!,3,FALSE)</f>
        <v>#REF!</v>
      </c>
      <c r="C745" s="198" t="s">
        <v>395</v>
      </c>
      <c r="D745" s="198" t="s">
        <v>308</v>
      </c>
      <c r="E745" s="198" t="s">
        <v>788</v>
      </c>
      <c r="F745" s="198"/>
      <c r="G745" s="198"/>
      <c r="H745" s="152"/>
      <c r="I745" s="15" t="s">
        <v>91</v>
      </c>
      <c r="J745" s="198">
        <v>60171643.75</v>
      </c>
      <c r="K745" s="198"/>
      <c r="L745" s="198"/>
      <c r="M745" s="198"/>
      <c r="N745" s="198"/>
    </row>
    <row r="746" spans="2:14" x14ac:dyDescent="0.35">
      <c r="B746" s="152" t="e">
        <f>VLOOKUP(C746,#REF!,3,FALSE)</f>
        <v>#REF!</v>
      </c>
      <c r="C746" s="198" t="s">
        <v>335</v>
      </c>
      <c r="D746" s="198" t="s">
        <v>316</v>
      </c>
      <c r="E746" s="198" t="s">
        <v>782</v>
      </c>
      <c r="F746" s="198"/>
      <c r="G746" s="198"/>
      <c r="H746" s="152"/>
      <c r="I746" s="15" t="s">
        <v>91</v>
      </c>
      <c r="J746" s="257">
        <v>336353304838.54999</v>
      </c>
      <c r="K746" s="198"/>
      <c r="L746" s="198"/>
      <c r="M746" s="198"/>
      <c r="N746" s="198"/>
    </row>
    <row r="747" spans="2:14" x14ac:dyDescent="0.35">
      <c r="B747" s="152" t="e">
        <f>VLOOKUP(C747,#REF!,3,FALSE)</f>
        <v>#REF!</v>
      </c>
      <c r="C747" s="198" t="s">
        <v>335</v>
      </c>
      <c r="D747" s="198" t="s">
        <v>316</v>
      </c>
      <c r="E747" s="198" t="s">
        <v>805</v>
      </c>
      <c r="F747" s="198"/>
      <c r="G747" s="198"/>
      <c r="H747" s="152"/>
      <c r="I747" s="273" t="s">
        <v>91</v>
      </c>
      <c r="J747" s="257">
        <v>11905159179.75</v>
      </c>
      <c r="K747" s="198"/>
      <c r="L747" s="198"/>
      <c r="M747" s="198"/>
      <c r="N747" s="198"/>
    </row>
    <row r="748" spans="2:14" x14ac:dyDescent="0.35">
      <c r="B748" s="152" t="e">
        <f>VLOOKUP(C748,#REF!,3,FALSE)</f>
        <v>#REF!</v>
      </c>
      <c r="C748" s="198" t="s">
        <v>335</v>
      </c>
      <c r="D748" s="198" t="s">
        <v>316</v>
      </c>
      <c r="E748" s="293" t="s">
        <v>794</v>
      </c>
      <c r="F748" s="198"/>
      <c r="G748" s="198"/>
      <c r="H748" s="152"/>
      <c r="I748" s="15" t="s">
        <v>91</v>
      </c>
      <c r="J748" s="257">
        <v>30771197741.09</v>
      </c>
      <c r="K748" s="198"/>
      <c r="L748" s="198"/>
      <c r="M748" s="198"/>
      <c r="N748" s="198"/>
    </row>
    <row r="749" spans="2:14" x14ac:dyDescent="0.35">
      <c r="B749" s="152" t="e">
        <f>VLOOKUP(C749,#REF!,3,FALSE)</f>
        <v>#REF!</v>
      </c>
      <c r="C749" s="198" t="s">
        <v>335</v>
      </c>
      <c r="D749" s="198" t="s">
        <v>311</v>
      </c>
      <c r="E749" s="152" t="s">
        <v>778</v>
      </c>
      <c r="F749" s="198"/>
      <c r="G749" s="198"/>
      <c r="H749" s="152"/>
      <c r="I749" s="273" t="s">
        <v>91</v>
      </c>
      <c r="J749" s="257">
        <v>768651010725.31995</v>
      </c>
      <c r="K749" s="198"/>
      <c r="L749" s="198"/>
      <c r="M749" s="198"/>
      <c r="N749" s="198"/>
    </row>
    <row r="750" spans="2:14" x14ac:dyDescent="0.35">
      <c r="B750" s="152" t="e">
        <f>VLOOKUP(C750,#REF!,3,FALSE)</f>
        <v>#REF!</v>
      </c>
      <c r="C750" s="198" t="s">
        <v>335</v>
      </c>
      <c r="D750" s="198" t="s">
        <v>321</v>
      </c>
      <c r="E750" s="198" t="s">
        <v>814</v>
      </c>
      <c r="F750" s="198"/>
      <c r="G750" s="198"/>
      <c r="H750" s="152"/>
      <c r="I750" s="15" t="s">
        <v>91</v>
      </c>
      <c r="J750" s="257">
        <v>555715170.79999995</v>
      </c>
      <c r="K750" s="198"/>
      <c r="L750" s="198"/>
      <c r="M750" s="198"/>
      <c r="N750" s="198"/>
    </row>
    <row r="751" spans="2:14" x14ac:dyDescent="0.35">
      <c r="B751" s="152" t="e">
        <f>VLOOKUP(C751,#REF!,3,FALSE)</f>
        <v>#REF!</v>
      </c>
      <c r="C751" s="198" t="s">
        <v>335</v>
      </c>
      <c r="D751" s="198" t="s">
        <v>308</v>
      </c>
      <c r="E751" s="198" t="s">
        <v>788</v>
      </c>
      <c r="F751" s="198"/>
      <c r="G751" s="198"/>
      <c r="H751" s="152"/>
      <c r="I751" s="273" t="s">
        <v>91</v>
      </c>
      <c r="J751" s="257">
        <v>83631004439.410004</v>
      </c>
      <c r="K751" s="198"/>
      <c r="L751" s="198"/>
      <c r="M751" s="198"/>
      <c r="N751" s="198"/>
    </row>
    <row r="752" spans="2:14" x14ac:dyDescent="0.35">
      <c r="B752" s="152" t="e">
        <f>VLOOKUP(C752,#REF!,3,FALSE)</f>
        <v>#REF!</v>
      </c>
      <c r="C752" s="198" t="s">
        <v>335</v>
      </c>
      <c r="D752" s="198" t="s">
        <v>308</v>
      </c>
      <c r="E752" s="198" t="s">
        <v>800</v>
      </c>
      <c r="F752" s="198"/>
      <c r="G752" s="198"/>
      <c r="H752" s="152"/>
      <c r="I752" s="15" t="s">
        <v>91</v>
      </c>
      <c r="J752" s="257">
        <v>1051387000</v>
      </c>
      <c r="K752" s="198"/>
      <c r="L752" s="198"/>
      <c r="M752" s="198"/>
      <c r="N752" s="198"/>
    </row>
    <row r="753" spans="2:14" x14ac:dyDescent="0.35">
      <c r="B753" s="152" t="e">
        <f>VLOOKUP(C753,#REF!,3,FALSE)</f>
        <v>#REF!</v>
      </c>
      <c r="C753" s="198" t="s">
        <v>335</v>
      </c>
      <c r="D753" s="198" t="s">
        <v>313</v>
      </c>
      <c r="E753" s="198" t="s">
        <v>785</v>
      </c>
      <c r="F753" s="198"/>
      <c r="G753" s="198"/>
      <c r="H753" s="152"/>
      <c r="I753" s="273" t="s">
        <v>91</v>
      </c>
      <c r="J753" s="257">
        <v>450773760000</v>
      </c>
      <c r="K753" s="198"/>
      <c r="L753" s="198"/>
      <c r="M753" s="198"/>
      <c r="N753" s="198"/>
    </row>
    <row r="754" spans="2:14" x14ac:dyDescent="0.35">
      <c r="B754" s="152" t="e">
        <f>VLOOKUP(C754,#REF!,3,FALSE)</f>
        <v>#REF!</v>
      </c>
      <c r="C754" s="198" t="s">
        <v>335</v>
      </c>
      <c r="D754" s="198" t="s">
        <v>313</v>
      </c>
      <c r="E754" s="198" t="s">
        <v>817</v>
      </c>
      <c r="F754" s="198"/>
      <c r="G754" s="198"/>
      <c r="H754" s="152"/>
      <c r="I754" s="15" t="s">
        <v>91</v>
      </c>
      <c r="J754" s="257">
        <v>8243399.9999999991</v>
      </c>
      <c r="K754" s="198"/>
      <c r="L754" s="198"/>
      <c r="M754" s="198"/>
      <c r="N754" s="198"/>
    </row>
    <row r="755" spans="2:14" x14ac:dyDescent="0.35">
      <c r="B755" s="152" t="e">
        <f>VLOOKUP(C755,#REF!,3,FALSE)</f>
        <v>#REF!</v>
      </c>
      <c r="C755" s="198" t="s">
        <v>335</v>
      </c>
      <c r="D755" s="198" t="s">
        <v>313</v>
      </c>
      <c r="E755" s="198" t="s">
        <v>312</v>
      </c>
      <c r="F755" s="198"/>
      <c r="G755" s="198"/>
      <c r="H755" s="152"/>
      <c r="I755" s="273" t="s">
        <v>91</v>
      </c>
      <c r="J755" s="257">
        <v>1475000</v>
      </c>
      <c r="K755" s="198"/>
      <c r="L755" s="198"/>
      <c r="M755" s="198"/>
      <c r="N755" s="198"/>
    </row>
    <row r="756" spans="2:14" x14ac:dyDescent="0.35">
      <c r="B756" s="152" t="e">
        <f>VLOOKUP(C756,#REF!,3,FALSE)</f>
        <v>#REF!</v>
      </c>
      <c r="C756" s="198" t="s">
        <v>335</v>
      </c>
      <c r="D756" s="198" t="s">
        <v>308</v>
      </c>
      <c r="E756" s="198" t="s">
        <v>829</v>
      </c>
      <c r="F756" s="198"/>
      <c r="G756" s="198"/>
      <c r="H756" s="152"/>
      <c r="I756" s="273" t="s">
        <v>91</v>
      </c>
      <c r="J756" s="257">
        <v>21233618188.509998</v>
      </c>
      <c r="K756" s="198"/>
      <c r="L756" s="198"/>
      <c r="M756" s="198"/>
      <c r="N756" s="198"/>
    </row>
    <row r="757" spans="2:14" x14ac:dyDescent="0.35">
      <c r="B757" s="152" t="e">
        <f>VLOOKUP(C757,#REF!,3,FALSE)</f>
        <v>#REF!</v>
      </c>
      <c r="C757" s="198" t="s">
        <v>335</v>
      </c>
      <c r="D757" s="198" t="s">
        <v>321</v>
      </c>
      <c r="E757" s="198" t="s">
        <v>791</v>
      </c>
      <c r="F757" s="198"/>
      <c r="G757" s="198"/>
      <c r="H757" s="152"/>
      <c r="I757" s="15" t="s">
        <v>91</v>
      </c>
      <c r="J757" s="257">
        <v>51687499.719999999</v>
      </c>
      <c r="K757" s="198"/>
      <c r="L757" s="198"/>
      <c r="M757" s="198"/>
      <c r="N757" s="198"/>
    </row>
    <row r="758" spans="2:14" x14ac:dyDescent="0.35">
      <c r="B758" s="152" t="e">
        <f>VLOOKUP(C758,#REF!,3,FALSE)</f>
        <v>#REF!</v>
      </c>
      <c r="C758" s="198" t="s">
        <v>335</v>
      </c>
      <c r="D758" s="198" t="s">
        <v>318</v>
      </c>
      <c r="E758" s="198" t="s">
        <v>803</v>
      </c>
      <c r="F758" s="198"/>
      <c r="G758" s="198"/>
      <c r="H758" s="152"/>
      <c r="I758" s="273" t="s">
        <v>91</v>
      </c>
      <c r="J758" s="257">
        <v>24366635789.349998</v>
      </c>
      <c r="K758" s="198"/>
      <c r="L758" s="198"/>
      <c r="M758" s="198"/>
      <c r="N758" s="198"/>
    </row>
    <row r="759" spans="2:14" x14ac:dyDescent="0.35">
      <c r="B759" s="152" t="e">
        <f>VLOOKUP(C759,#REF!,3,FALSE)</f>
        <v>#REF!</v>
      </c>
      <c r="C759" s="198" t="s">
        <v>335</v>
      </c>
      <c r="D759" s="198" t="s">
        <v>320</v>
      </c>
      <c r="E759" s="198" t="s">
        <v>811</v>
      </c>
      <c r="F759" s="198"/>
      <c r="G759" s="198"/>
      <c r="H759" s="152"/>
      <c r="I759" s="15" t="s">
        <v>91</v>
      </c>
      <c r="J759" s="257">
        <v>6264853852.04</v>
      </c>
      <c r="K759" s="198"/>
      <c r="L759" s="198"/>
      <c r="M759" s="198"/>
      <c r="N759" s="198"/>
    </row>
    <row r="760" spans="2:14" x14ac:dyDescent="0.35">
      <c r="B760" s="152" t="e">
        <f>VLOOKUP(C760,#REF!,3,FALSE)</f>
        <v>#REF!</v>
      </c>
      <c r="C760" s="198" t="s">
        <v>335</v>
      </c>
      <c r="D760" s="198" t="s">
        <v>315</v>
      </c>
      <c r="E760" s="198" t="s">
        <v>830</v>
      </c>
      <c r="F760" s="198"/>
      <c r="G760" s="198"/>
      <c r="H760" s="152"/>
      <c r="I760" s="273" t="s">
        <v>91</v>
      </c>
      <c r="J760" s="257">
        <v>40097115.740000002</v>
      </c>
      <c r="K760" s="198"/>
      <c r="L760" s="198"/>
      <c r="M760" s="198"/>
      <c r="N760" s="198"/>
    </row>
    <row r="761" spans="2:14" x14ac:dyDescent="0.35">
      <c r="B761" s="152" t="e">
        <f>VLOOKUP(C761,#REF!,3,FALSE)</f>
        <v>#REF!</v>
      </c>
      <c r="C761" s="198" t="s">
        <v>335</v>
      </c>
      <c r="D761" s="198" t="s">
        <v>312</v>
      </c>
      <c r="E761" s="198" t="s">
        <v>823</v>
      </c>
      <c r="F761" s="198"/>
      <c r="G761" s="198"/>
      <c r="H761" s="152"/>
      <c r="I761" s="15" t="s">
        <v>91</v>
      </c>
      <c r="J761" s="257">
        <v>84200500</v>
      </c>
      <c r="K761" s="198"/>
      <c r="L761" s="198"/>
      <c r="M761" s="198"/>
      <c r="N761" s="198"/>
    </row>
    <row r="762" spans="2:14" x14ac:dyDescent="0.35">
      <c r="B762" s="152" t="e">
        <f>VLOOKUP(C762,#REF!,3,FALSE)</f>
        <v>#REF!</v>
      </c>
      <c r="C762" s="198" t="s">
        <v>335</v>
      </c>
      <c r="D762" s="198" t="s">
        <v>313</v>
      </c>
      <c r="E762" s="198" t="s">
        <v>785</v>
      </c>
      <c r="F762" s="198"/>
      <c r="G762" s="198"/>
      <c r="H762" s="152"/>
      <c r="I762" s="273" t="s">
        <v>91</v>
      </c>
      <c r="J762" s="257">
        <v>5893760</v>
      </c>
      <c r="K762" s="198"/>
      <c r="L762" s="198"/>
      <c r="M762" s="198"/>
      <c r="N762" s="198"/>
    </row>
    <row r="763" spans="2:14" x14ac:dyDescent="0.35">
      <c r="B763" s="152" t="e">
        <f>VLOOKUP(C763,#REF!,3,FALSE)</f>
        <v>#REF!</v>
      </c>
      <c r="C763" s="198" t="s">
        <v>335</v>
      </c>
      <c r="D763" s="198" t="s">
        <v>313</v>
      </c>
      <c r="E763" s="198" t="s">
        <v>817</v>
      </c>
      <c r="F763" s="198"/>
      <c r="G763" s="198"/>
      <c r="H763" s="152"/>
      <c r="I763" s="15" t="s">
        <v>91</v>
      </c>
      <c r="J763" s="257">
        <v>395452949.58000004</v>
      </c>
      <c r="K763" s="198"/>
      <c r="L763" s="198"/>
      <c r="M763" s="198"/>
      <c r="N763" s="198"/>
    </row>
    <row r="764" spans="2:14" x14ac:dyDescent="0.35">
      <c r="B764" s="152" t="e">
        <f>VLOOKUP(C68,#REF!,3,FALSE)</f>
        <v>#REF!</v>
      </c>
      <c r="C764" s="198" t="s">
        <v>335</v>
      </c>
      <c r="D764" s="198" t="s">
        <v>308</v>
      </c>
      <c r="E764" s="198" t="s">
        <v>807</v>
      </c>
      <c r="F764" s="198"/>
      <c r="G764" s="198"/>
      <c r="H764" s="198"/>
      <c r="I764" s="273" t="s">
        <v>91</v>
      </c>
      <c r="J764" s="257">
        <v>473083466.5</v>
      </c>
      <c r="K764" s="198"/>
      <c r="L764" s="198"/>
      <c r="M764" s="198"/>
      <c r="N764" s="198"/>
    </row>
    <row r="765" spans="2:14" x14ac:dyDescent="0.35">
      <c r="B765" s="152" t="e">
        <f>VLOOKUP(C765,#REF!,3,FALSE)</f>
        <v>#REF!</v>
      </c>
      <c r="C765" s="198" t="s">
        <v>335</v>
      </c>
      <c r="D765" s="198" t="s">
        <v>313</v>
      </c>
      <c r="E765" s="198" t="s">
        <v>312</v>
      </c>
      <c r="F765" s="198"/>
      <c r="G765" s="198"/>
      <c r="H765" s="198"/>
      <c r="I765" s="15" t="s">
        <v>91</v>
      </c>
      <c r="J765" s="257">
        <v>317966963.99000001</v>
      </c>
      <c r="K765" s="198"/>
      <c r="L765" s="198"/>
      <c r="M765" s="198"/>
      <c r="N765" s="198"/>
    </row>
    <row r="766" spans="2:14" x14ac:dyDescent="0.35">
      <c r="B766" s="152" t="e">
        <f>VLOOKUP(C766,#REF!,3,FALSE)</f>
        <v>#REF!</v>
      </c>
      <c r="C766" s="198" t="s">
        <v>335</v>
      </c>
      <c r="D766" s="198" t="s">
        <v>312</v>
      </c>
      <c r="E766" s="198" t="s">
        <v>832</v>
      </c>
      <c r="F766" s="198"/>
      <c r="G766" s="198"/>
      <c r="H766" s="198"/>
      <c r="I766" s="273" t="s">
        <v>91</v>
      </c>
      <c r="J766" s="257">
        <v>1815370225.03</v>
      </c>
      <c r="K766" s="198"/>
      <c r="L766" s="198"/>
      <c r="M766" s="198"/>
      <c r="N766" s="198"/>
    </row>
    <row r="767" spans="2:14" x14ac:dyDescent="0.35">
      <c r="B767" s="152" t="e">
        <f>VLOOKUP(C767,#REF!,3,FALSE)</f>
        <v>#REF!</v>
      </c>
      <c r="C767" s="198" t="s">
        <v>335</v>
      </c>
      <c r="D767" s="198" t="s">
        <v>312</v>
      </c>
      <c r="E767" s="198" t="s">
        <v>833</v>
      </c>
      <c r="F767" s="198"/>
      <c r="G767" s="198"/>
      <c r="H767" s="198"/>
      <c r="I767" s="15" t="s">
        <v>91</v>
      </c>
      <c r="J767" s="257">
        <v>505343469.92000002</v>
      </c>
      <c r="K767" s="198"/>
      <c r="L767" s="198"/>
      <c r="M767" s="198"/>
      <c r="N767" s="198"/>
    </row>
    <row r="768" spans="2:14" x14ac:dyDescent="0.35">
      <c r="B768" s="152" t="e">
        <f>VLOOKUP(C768,#REF!,3,FALSE)</f>
        <v>#REF!</v>
      </c>
      <c r="C768" s="198" t="s">
        <v>335</v>
      </c>
      <c r="D768" s="198" t="s">
        <v>312</v>
      </c>
      <c r="E768" s="198" t="s">
        <v>834</v>
      </c>
      <c r="F768" s="198"/>
      <c r="G768" s="198"/>
      <c r="H768" s="198"/>
      <c r="I768" s="273" t="s">
        <v>91</v>
      </c>
      <c r="J768" s="257">
        <v>98181883.239999995</v>
      </c>
      <c r="K768" s="198"/>
      <c r="L768" s="198"/>
      <c r="M768" s="198"/>
      <c r="N768" s="198"/>
    </row>
    <row r="769" spans="2:14" x14ac:dyDescent="0.35">
      <c r="B769" s="152" t="e">
        <f>VLOOKUP(C769,#REF!,3,FALSE)</f>
        <v>#REF!</v>
      </c>
      <c r="C769" s="198" t="s">
        <v>335</v>
      </c>
      <c r="D769" s="198" t="s">
        <v>313</v>
      </c>
      <c r="E769" s="198" t="s">
        <v>828</v>
      </c>
      <c r="F769" s="198"/>
      <c r="G769" s="198"/>
      <c r="H769" s="198"/>
      <c r="I769" s="15" t="s">
        <v>91</v>
      </c>
      <c r="J769" s="257">
        <v>393943140</v>
      </c>
      <c r="K769" s="198"/>
      <c r="L769" s="198"/>
      <c r="M769" s="198"/>
      <c r="N769" s="198"/>
    </row>
    <row r="770" spans="2:14" hidden="1" x14ac:dyDescent="0.35">
      <c r="B770" s="152" t="e">
        <f>VLOOKUP(C770,#REF!,3,FALSE)</f>
        <v>#REF!</v>
      </c>
      <c r="C770" s="198" t="s">
        <v>430</v>
      </c>
      <c r="D770" s="198" t="s">
        <v>316</v>
      </c>
      <c r="E770" s="198" t="s">
        <v>782</v>
      </c>
      <c r="F770" s="198"/>
      <c r="G770" s="198"/>
      <c r="H770" s="198"/>
      <c r="I770" s="273" t="s">
        <v>91</v>
      </c>
      <c r="J770" s="198">
        <v>561925.75</v>
      </c>
      <c r="K770" s="198"/>
      <c r="L770" s="198"/>
      <c r="M770" s="198"/>
      <c r="N770" s="198"/>
    </row>
    <row r="771" spans="2:14" hidden="1" x14ac:dyDescent="0.35">
      <c r="B771" s="152" t="e">
        <f>VLOOKUP(C771,#REF!,3,FALSE)</f>
        <v>#REF!</v>
      </c>
      <c r="C771" s="198" t="s">
        <v>430</v>
      </c>
      <c r="D771" s="198" t="s">
        <v>316</v>
      </c>
      <c r="E771" s="198" t="s">
        <v>805</v>
      </c>
      <c r="F771" s="198"/>
      <c r="G771" s="198"/>
      <c r="H771" s="198"/>
      <c r="I771" s="15" t="s">
        <v>91</v>
      </c>
      <c r="J771" s="198">
        <v>40297406.810000002</v>
      </c>
      <c r="K771" s="198"/>
      <c r="L771" s="198"/>
      <c r="M771" s="198"/>
      <c r="N771" s="198"/>
    </row>
    <row r="772" spans="2:14" hidden="1" x14ac:dyDescent="0.35">
      <c r="B772" s="152" t="e">
        <f>VLOOKUP(C772,#REF!,3,FALSE)</f>
        <v>#REF!</v>
      </c>
      <c r="C772" s="198" t="s">
        <v>430</v>
      </c>
      <c r="D772" s="198" t="s">
        <v>316</v>
      </c>
      <c r="E772" s="293" t="s">
        <v>794</v>
      </c>
      <c r="F772" s="198"/>
      <c r="G772" s="198"/>
      <c r="H772" s="198"/>
      <c r="I772" s="273" t="s">
        <v>91</v>
      </c>
      <c r="J772" s="198">
        <v>376493835.88</v>
      </c>
      <c r="K772" s="198"/>
      <c r="L772" s="198"/>
      <c r="M772" s="198"/>
      <c r="N772" s="198"/>
    </row>
    <row r="773" spans="2:14" hidden="1" x14ac:dyDescent="0.35">
      <c r="B773" s="152" t="e">
        <f>VLOOKUP(C773,#REF!,3,FALSE)</f>
        <v>#REF!</v>
      </c>
      <c r="C773" s="198" t="s">
        <v>430</v>
      </c>
      <c r="D773" s="198" t="s">
        <v>321</v>
      </c>
      <c r="E773" s="198" t="s">
        <v>814</v>
      </c>
      <c r="F773" s="198"/>
      <c r="G773" s="198"/>
      <c r="H773" s="198"/>
      <c r="I773" s="15" t="s">
        <v>91</v>
      </c>
      <c r="J773" s="198">
        <v>210323</v>
      </c>
      <c r="K773" s="198"/>
      <c r="L773" s="198"/>
      <c r="M773" s="198"/>
      <c r="N773" s="198"/>
    </row>
    <row r="774" spans="2:14" hidden="1" x14ac:dyDescent="0.35">
      <c r="B774" s="152" t="e">
        <f>VLOOKUP(C774,#REF!,3,FALSE)</f>
        <v>#REF!</v>
      </c>
      <c r="C774" s="198" t="s">
        <v>430</v>
      </c>
      <c r="D774" s="198" t="s">
        <v>308</v>
      </c>
      <c r="E774" s="198" t="s">
        <v>788</v>
      </c>
      <c r="F774" s="198"/>
      <c r="G774" s="198"/>
      <c r="H774" s="198"/>
      <c r="I774" s="273" t="s">
        <v>91</v>
      </c>
      <c r="J774" s="198">
        <v>233200000</v>
      </c>
      <c r="K774" s="198"/>
      <c r="L774" s="198"/>
      <c r="M774" s="198"/>
      <c r="N774" s="198"/>
    </row>
    <row r="775" spans="2:14" hidden="1" x14ac:dyDescent="0.35">
      <c r="B775" s="152" t="e">
        <f>VLOOKUP(C775,#REF!,3,FALSE)</f>
        <v>#REF!</v>
      </c>
      <c r="C775" s="198" t="s">
        <v>430</v>
      </c>
      <c r="D775" s="198" t="s">
        <v>308</v>
      </c>
      <c r="E775" s="198" t="s">
        <v>800</v>
      </c>
      <c r="F775" s="198"/>
      <c r="G775" s="198"/>
      <c r="H775" s="198"/>
      <c r="I775" s="15" t="s">
        <v>91</v>
      </c>
      <c r="J775" s="198">
        <v>133400</v>
      </c>
      <c r="K775" s="198"/>
      <c r="L775" s="198"/>
      <c r="M775" s="198"/>
      <c r="N775" s="198"/>
    </row>
    <row r="776" spans="2:14" hidden="1" x14ac:dyDescent="0.35">
      <c r="B776" s="152" t="e">
        <f>VLOOKUP(C776,#REF!,3,FALSE)</f>
        <v>#REF!</v>
      </c>
      <c r="C776" s="198" t="s">
        <v>430</v>
      </c>
      <c r="D776" s="198" t="s">
        <v>313</v>
      </c>
      <c r="E776" s="198" t="s">
        <v>312</v>
      </c>
      <c r="F776" s="198"/>
      <c r="G776" s="198"/>
      <c r="H776" s="198"/>
      <c r="I776" s="273" t="s">
        <v>91</v>
      </c>
      <c r="J776" s="198">
        <v>36000</v>
      </c>
      <c r="K776" s="198"/>
      <c r="L776" s="198"/>
      <c r="M776" s="198"/>
      <c r="N776" s="198"/>
    </row>
    <row r="777" spans="2:14" hidden="1" x14ac:dyDescent="0.35">
      <c r="B777" s="152" t="e">
        <f>VLOOKUP(C777,#REF!,3,FALSE)</f>
        <v>#REF!</v>
      </c>
      <c r="C777" s="198" t="s">
        <v>417</v>
      </c>
      <c r="D777" s="198" t="s">
        <v>316</v>
      </c>
      <c r="E777" s="198" t="s">
        <v>782</v>
      </c>
      <c r="F777" s="198"/>
      <c r="G777" s="198"/>
      <c r="H777" s="198"/>
      <c r="I777" s="273" t="s">
        <v>91</v>
      </c>
      <c r="J777" s="198">
        <v>640000000</v>
      </c>
      <c r="K777" s="198"/>
      <c r="L777" s="198"/>
      <c r="M777" s="198"/>
      <c r="N777" s="198"/>
    </row>
    <row r="778" spans="2:14" hidden="1" x14ac:dyDescent="0.35">
      <c r="B778" s="152" t="e">
        <f>VLOOKUP(C778,#REF!,3,FALSE)</f>
        <v>#REF!</v>
      </c>
      <c r="C778" s="198" t="s">
        <v>417</v>
      </c>
      <c r="D778" s="198" t="s">
        <v>316</v>
      </c>
      <c r="E778" s="198" t="s">
        <v>805</v>
      </c>
      <c r="F778" s="198"/>
      <c r="G778" s="198"/>
      <c r="H778" s="198"/>
      <c r="I778" s="15" t="s">
        <v>91</v>
      </c>
      <c r="J778" s="198">
        <v>29787023.02</v>
      </c>
      <c r="K778" s="198"/>
      <c r="L778" s="198"/>
      <c r="M778" s="198"/>
      <c r="N778" s="198"/>
    </row>
    <row r="779" spans="2:14" hidden="1" x14ac:dyDescent="0.35">
      <c r="B779" s="152" t="e">
        <f>VLOOKUP(C779,#REF!,3,FALSE)</f>
        <v>#REF!</v>
      </c>
      <c r="C779" s="198" t="s">
        <v>417</v>
      </c>
      <c r="D779" s="198" t="s">
        <v>316</v>
      </c>
      <c r="E779" s="293" t="s">
        <v>794</v>
      </c>
      <c r="F779" s="198"/>
      <c r="G779" s="198"/>
      <c r="H779" s="198"/>
      <c r="I779" s="273" t="s">
        <v>91</v>
      </c>
      <c r="J779" s="198">
        <v>62552748.329999998</v>
      </c>
      <c r="K779" s="198"/>
      <c r="L779" s="198"/>
      <c r="M779" s="198"/>
      <c r="N779" s="198"/>
    </row>
    <row r="780" spans="2:14" hidden="1" x14ac:dyDescent="0.35">
      <c r="B780" s="152" t="e">
        <f>VLOOKUP(C780,#REF!,3,FALSE)</f>
        <v>#REF!</v>
      </c>
      <c r="C780" s="198" t="s">
        <v>417</v>
      </c>
      <c r="D780" s="198" t="s">
        <v>321</v>
      </c>
      <c r="E780" s="198" t="s">
        <v>814</v>
      </c>
      <c r="F780" s="198"/>
      <c r="G780" s="198"/>
      <c r="H780" s="198"/>
      <c r="I780" s="15" t="s">
        <v>91</v>
      </c>
      <c r="J780" s="198">
        <v>39205700</v>
      </c>
      <c r="K780" s="198"/>
      <c r="L780" s="198"/>
      <c r="M780" s="198"/>
      <c r="N780" s="198"/>
    </row>
    <row r="781" spans="2:14" hidden="1" x14ac:dyDescent="0.35">
      <c r="B781" s="152" t="e">
        <f>VLOOKUP(C781,#REF!,3,FALSE)</f>
        <v>#REF!</v>
      </c>
      <c r="C781" s="198" t="s">
        <v>417</v>
      </c>
      <c r="D781" s="198" t="s">
        <v>308</v>
      </c>
      <c r="E781" s="198" t="s">
        <v>788</v>
      </c>
      <c r="F781" s="198"/>
      <c r="G781" s="198"/>
      <c r="H781" s="198"/>
      <c r="I781" s="273" t="s">
        <v>91</v>
      </c>
      <c r="J781" s="198">
        <v>144700000</v>
      </c>
      <c r="K781" s="198"/>
      <c r="L781" s="198"/>
      <c r="M781" s="198"/>
      <c r="N781" s="198"/>
    </row>
    <row r="782" spans="2:14" hidden="1" x14ac:dyDescent="0.35">
      <c r="B782" s="152" t="e">
        <f>VLOOKUP(C782,#REF!,3,FALSE)</f>
        <v>#REF!</v>
      </c>
      <c r="C782" s="198" t="s">
        <v>417</v>
      </c>
      <c r="D782" s="198" t="s">
        <v>308</v>
      </c>
      <c r="E782" s="198" t="s">
        <v>800</v>
      </c>
      <c r="F782" s="198"/>
      <c r="G782" s="198"/>
      <c r="H782" s="198"/>
      <c r="I782" s="15" t="s">
        <v>91</v>
      </c>
      <c r="J782" s="198">
        <v>14000</v>
      </c>
      <c r="K782" s="198"/>
      <c r="L782" s="198"/>
      <c r="M782" s="198"/>
      <c r="N782" s="198"/>
    </row>
    <row r="783" spans="2:14" hidden="1" x14ac:dyDescent="0.35">
      <c r="B783" s="152" t="e">
        <f>VLOOKUP(C783,#REF!,3,FALSE)</f>
        <v>#REF!</v>
      </c>
      <c r="C783" s="198" t="s">
        <v>417</v>
      </c>
      <c r="D783" s="198" t="s">
        <v>313</v>
      </c>
      <c r="E783" s="198" t="s">
        <v>312</v>
      </c>
      <c r="F783" s="198"/>
      <c r="G783" s="198"/>
      <c r="H783" s="198"/>
      <c r="I783" s="273" t="s">
        <v>91</v>
      </c>
      <c r="J783" s="198">
        <v>826060</v>
      </c>
      <c r="K783" s="198"/>
      <c r="L783" s="198"/>
      <c r="M783" s="198"/>
      <c r="N783" s="198"/>
    </row>
    <row r="784" spans="2:14" hidden="1" x14ac:dyDescent="0.35">
      <c r="B784" s="152" t="e">
        <f>VLOOKUP(C784,#REF!,3,FALSE)</f>
        <v>#REF!</v>
      </c>
      <c r="C784" s="198" t="s">
        <v>407</v>
      </c>
      <c r="D784" s="198" t="s">
        <v>316</v>
      </c>
      <c r="E784" s="198" t="s">
        <v>782</v>
      </c>
      <c r="F784" s="198"/>
      <c r="G784" s="198"/>
      <c r="H784" s="198"/>
      <c r="I784" s="273" t="s">
        <v>91</v>
      </c>
      <c r="J784" s="198">
        <v>118845791.05</v>
      </c>
      <c r="K784" s="198"/>
      <c r="L784" s="198"/>
      <c r="M784" s="198"/>
      <c r="N784" s="198"/>
    </row>
    <row r="785" spans="2:15" hidden="1" x14ac:dyDescent="0.35">
      <c r="B785" s="152" t="e">
        <f>VLOOKUP(C785,#REF!,3,FALSE)</f>
        <v>#REF!</v>
      </c>
      <c r="C785" s="198" t="s">
        <v>407</v>
      </c>
      <c r="D785" s="198" t="s">
        <v>321</v>
      </c>
      <c r="E785" s="198" t="s">
        <v>814</v>
      </c>
      <c r="F785" s="198"/>
      <c r="G785" s="198"/>
      <c r="H785" s="198"/>
      <c r="I785" s="15" t="s">
        <v>91</v>
      </c>
      <c r="J785" s="198">
        <v>16449677.5</v>
      </c>
      <c r="K785" s="198"/>
      <c r="L785" s="198"/>
      <c r="M785" s="198"/>
      <c r="N785" s="198"/>
    </row>
    <row r="786" spans="2:15" hidden="1" x14ac:dyDescent="0.35">
      <c r="B786" s="152" t="e">
        <f>VLOOKUP(C786,#REF!,3,FALSE)</f>
        <v>#REF!</v>
      </c>
      <c r="C786" s="198" t="s">
        <v>407</v>
      </c>
      <c r="D786" s="198" t="s">
        <v>308</v>
      </c>
      <c r="E786" s="198" t="s">
        <v>788</v>
      </c>
      <c r="F786" s="198"/>
      <c r="G786" s="198"/>
      <c r="H786" s="198"/>
      <c r="I786" s="273" t="s">
        <v>91</v>
      </c>
      <c r="J786" s="198">
        <v>554035835.42999995</v>
      </c>
      <c r="K786" s="198"/>
      <c r="L786" s="198"/>
      <c r="M786" s="198"/>
      <c r="N786" s="198"/>
    </row>
    <row r="787" spans="2:15" hidden="1" x14ac:dyDescent="0.35">
      <c r="B787" s="152" t="e">
        <f>VLOOKUP(C787,#REF!,3,FALSE)</f>
        <v>#REF!</v>
      </c>
      <c r="C787" s="198" t="s">
        <v>407</v>
      </c>
      <c r="D787" s="198" t="s">
        <v>313</v>
      </c>
      <c r="E787" s="198" t="s">
        <v>312</v>
      </c>
      <c r="F787" s="198"/>
      <c r="G787" s="198"/>
      <c r="H787" s="198"/>
      <c r="I787" s="15" t="s">
        <v>91</v>
      </c>
      <c r="J787" s="198">
        <v>15395935</v>
      </c>
      <c r="K787" s="198"/>
      <c r="L787" s="198"/>
      <c r="M787" s="198"/>
      <c r="N787" s="198"/>
    </row>
    <row r="788" spans="2:15" x14ac:dyDescent="0.35">
      <c r="B788" s="152"/>
      <c r="C788" s="152"/>
      <c r="D788" s="205"/>
      <c r="E788" s="205"/>
      <c r="F788" s="205"/>
      <c r="G788" s="198"/>
      <c r="H788" s="198"/>
      <c r="I788" s="152"/>
      <c r="J788" s="198"/>
      <c r="K788" s="206"/>
      <c r="L788" s="198"/>
      <c r="M788" s="198"/>
      <c r="N788" s="198"/>
      <c r="O788" s="198"/>
    </row>
    <row r="789" spans="2:15" x14ac:dyDescent="0.35">
      <c r="B789" s="152"/>
      <c r="C789" s="152"/>
      <c r="D789" s="205"/>
      <c r="E789" s="205"/>
      <c r="F789" s="205"/>
      <c r="G789" s="198"/>
      <c r="H789" s="198"/>
      <c r="I789" s="152"/>
      <c r="J789" s="198"/>
      <c r="K789" s="206"/>
      <c r="L789" s="198"/>
      <c r="M789" s="198"/>
      <c r="N789" s="198"/>
      <c r="O789" s="198"/>
    </row>
    <row r="790" spans="2:15" x14ac:dyDescent="0.35">
      <c r="B790" s="152"/>
      <c r="C790" s="152"/>
      <c r="D790" s="205"/>
      <c r="E790" s="205"/>
      <c r="F790" s="205"/>
      <c r="G790" s="198"/>
      <c r="H790" s="198"/>
      <c r="I790" s="152"/>
      <c r="J790" s="198"/>
      <c r="K790" s="206"/>
      <c r="L790" s="198"/>
      <c r="M790" s="198"/>
      <c r="N790" s="198"/>
      <c r="O790" s="198"/>
    </row>
    <row r="791" spans="2:15" x14ac:dyDescent="0.35">
      <c r="B791" s="152"/>
      <c r="C791" s="152"/>
      <c r="D791" s="205"/>
      <c r="E791" s="205"/>
      <c r="F791" s="205"/>
      <c r="G791" s="198"/>
      <c r="H791" s="198"/>
      <c r="I791" s="152"/>
      <c r="J791" s="198"/>
      <c r="K791" s="206"/>
      <c r="L791" s="198"/>
      <c r="M791" s="198"/>
      <c r="N791" s="198"/>
      <c r="O791" s="198"/>
    </row>
    <row r="792" spans="2:15" x14ac:dyDescent="0.35">
      <c r="B792" s="152"/>
      <c r="C792" s="152"/>
      <c r="D792" s="205"/>
      <c r="E792" s="205"/>
      <c r="F792" s="205"/>
      <c r="G792" s="198"/>
      <c r="H792" s="198"/>
      <c r="I792" s="152"/>
      <c r="J792" s="198"/>
      <c r="K792" s="285"/>
      <c r="L792" s="198"/>
      <c r="M792" s="198">
        <f>63+6-104</f>
        <v>-35</v>
      </c>
      <c r="N792" s="198"/>
      <c r="O792" s="198"/>
    </row>
    <row r="793" spans="2:15" x14ac:dyDescent="0.35">
      <c r="B793" s="152"/>
      <c r="C793" s="152"/>
      <c r="D793" s="205"/>
      <c r="E793" s="205"/>
      <c r="F793" s="205"/>
      <c r="G793" s="198"/>
      <c r="H793" s="198"/>
      <c r="I793" s="152"/>
      <c r="J793" s="198"/>
      <c r="K793" s="206"/>
      <c r="L793" s="198"/>
      <c r="M793" s="198"/>
      <c r="N793" s="198"/>
      <c r="O793" s="198"/>
    </row>
    <row r="794" spans="2:15" ht="15.6" thickBot="1" x14ac:dyDescent="0.4">
      <c r="B794" s="198"/>
      <c r="C794" s="198"/>
      <c r="D794" s="198"/>
      <c r="E794" s="198"/>
      <c r="F794" s="198"/>
      <c r="G794" s="198"/>
      <c r="H794" s="254"/>
      <c r="I794" s="198"/>
      <c r="J794" s="198"/>
      <c r="K794" s="198"/>
      <c r="L794" s="198"/>
      <c r="M794" s="198"/>
      <c r="N794" s="198"/>
      <c r="O794" s="198"/>
    </row>
    <row r="795" spans="2:15" ht="15.6" thickBot="1" x14ac:dyDescent="0.4">
      <c r="B795" s="198"/>
      <c r="C795" s="198"/>
      <c r="D795" s="198"/>
      <c r="E795" s="198"/>
      <c r="F795" s="198"/>
      <c r="G795" s="198"/>
      <c r="H795" s="254"/>
      <c r="I795" s="153" t="s">
        <v>839</v>
      </c>
      <c r="J795" s="154"/>
      <c r="K795" s="155">
        <f>SUMIF(Table1016[Reporting currency],"USD",Table1016[Revenue value])+(IFERROR(SUMIF(Table1016[Reporting currency],"&lt;&gt;USD",Table1016[Revenue value])/'[1]Part 1 - About'!$E$45,0))</f>
        <v>1622257205.6125948</v>
      </c>
      <c r="L795" s="198"/>
      <c r="M795" s="198"/>
      <c r="N795" s="198"/>
      <c r="O795" s="198"/>
    </row>
    <row r="796" spans="2:15" ht="15.6" thickBot="1" x14ac:dyDescent="0.4">
      <c r="B796" s="198"/>
      <c r="C796" s="198"/>
      <c r="D796" s="198"/>
      <c r="E796" s="198"/>
      <c r="F796" s="198"/>
      <c r="G796" s="198"/>
      <c r="H796" s="254"/>
      <c r="I796" s="191"/>
      <c r="J796" s="191"/>
      <c r="K796" s="192"/>
      <c r="L796" s="198"/>
      <c r="M796" s="198"/>
      <c r="N796" s="198"/>
      <c r="O796" s="198"/>
    </row>
    <row r="797" spans="2:15" ht="16.8" thickBot="1" x14ac:dyDescent="0.4">
      <c r="B797" s="198"/>
      <c r="C797" s="198"/>
      <c r="D797" s="198"/>
      <c r="E797" s="198"/>
      <c r="F797" s="198"/>
      <c r="G797" s="198"/>
      <c r="H797" s="254"/>
      <c r="I797" s="190" t="str">
        <f>"Total in "&amp;'[1]Part 1 - About'!$E$44</f>
        <v>Total in MNT</v>
      </c>
      <c r="J797" s="154"/>
      <c r="K797" s="155">
        <f>IF('[1]Part 1 - About'!$E$44="USD",0,SUMIF(Table1016[Reporting currency],'[1]Part 1 - About'!$E$44,Table1016[Revenue value]))+(IFERROR(SUMIF(Table1016[Reporting currency],"USD",Table1016[Revenue value])*'[1]Part 1 - About'!$E$45,0))</f>
        <v>5101723127926.6563</v>
      </c>
      <c r="L797" s="198"/>
      <c r="M797" s="198"/>
      <c r="N797" s="198"/>
      <c r="O797" s="198"/>
    </row>
    <row r="798" spans="2:15" x14ac:dyDescent="0.35">
      <c r="B798" s="198"/>
      <c r="C798" s="198"/>
      <c r="D798" s="198"/>
      <c r="E798" s="198"/>
      <c r="F798" s="198"/>
      <c r="G798" s="198"/>
      <c r="H798" s="198"/>
      <c r="I798" s="198"/>
      <c r="J798" s="198"/>
      <c r="K798" s="198"/>
      <c r="L798" s="198"/>
      <c r="M798" s="198"/>
      <c r="N798" s="198"/>
      <c r="O798" s="198"/>
    </row>
    <row r="799" spans="2:15" ht="21.6" x14ac:dyDescent="0.35">
      <c r="C799" s="349" t="s">
        <v>840</v>
      </c>
      <c r="D799" s="349"/>
      <c r="E799" s="349"/>
      <c r="F799" s="349"/>
      <c r="G799" s="349"/>
      <c r="H799" s="349"/>
      <c r="I799" s="349"/>
      <c r="J799" s="349"/>
      <c r="K799" s="349"/>
      <c r="L799" s="349"/>
      <c r="M799" s="349"/>
      <c r="N799" s="349"/>
      <c r="O799" s="349"/>
    </row>
    <row r="800" spans="2:15" x14ac:dyDescent="0.35">
      <c r="B800" s="198"/>
      <c r="C800" s="346" t="s">
        <v>841</v>
      </c>
      <c r="D800" s="346"/>
      <c r="E800" s="346"/>
      <c r="F800" s="346"/>
      <c r="G800" s="346"/>
      <c r="H800" s="346"/>
      <c r="I800" s="346"/>
      <c r="J800" s="346"/>
      <c r="K800" s="346"/>
      <c r="L800" s="346"/>
      <c r="M800" s="346"/>
      <c r="N800" s="346"/>
      <c r="O800" s="346"/>
    </row>
    <row r="801" spans="2:11" s="198" customFormat="1" x14ac:dyDescent="0.35">
      <c r="B801" s="198" t="e">
        <f>VLOOKUP(C801,#REF!,3,FALSE)</f>
        <v>#REF!</v>
      </c>
      <c r="C801" s="198" t="s">
        <v>406</v>
      </c>
      <c r="D801" s="198" t="s">
        <v>311</v>
      </c>
      <c r="E801" s="198" t="s">
        <v>872</v>
      </c>
      <c r="J801" s="273" t="s">
        <v>91</v>
      </c>
      <c r="K801" s="198">
        <v>123392515.68000001</v>
      </c>
    </row>
    <row r="802" spans="2:11" s="198" customFormat="1" hidden="1" x14ac:dyDescent="0.35">
      <c r="B802" s="198" t="e">
        <f>VLOOKUP(C802,#REF!,3,FALSE)</f>
        <v>#REF!</v>
      </c>
      <c r="C802" s="205" t="s">
        <v>437</v>
      </c>
      <c r="D802" s="198" t="s">
        <v>316</v>
      </c>
      <c r="E802" s="198" t="s">
        <v>782</v>
      </c>
      <c r="J802" s="15" t="s">
        <v>91</v>
      </c>
      <c r="K802" s="198">
        <v>7200000</v>
      </c>
    </row>
    <row r="803" spans="2:11" s="198" customFormat="1" hidden="1" x14ac:dyDescent="0.35">
      <c r="B803" s="198" t="e">
        <f>VLOOKUP(C803,#REF!,3,FALSE)</f>
        <v>#REF!</v>
      </c>
      <c r="C803" s="205" t="s">
        <v>437</v>
      </c>
      <c r="D803" s="198" t="s">
        <v>321</v>
      </c>
      <c r="E803" s="198" t="s">
        <v>814</v>
      </c>
      <c r="J803" s="273" t="s">
        <v>91</v>
      </c>
      <c r="K803" s="198">
        <v>49094317.730000004</v>
      </c>
    </row>
    <row r="804" spans="2:11" s="198" customFormat="1" hidden="1" x14ac:dyDescent="0.35">
      <c r="B804" s="198" t="e">
        <f>VLOOKUP(C804,#REF!,3,FALSE)</f>
        <v>#REF!</v>
      </c>
      <c r="C804" s="198" t="s">
        <v>387</v>
      </c>
      <c r="D804" s="198" t="s">
        <v>316</v>
      </c>
      <c r="E804" s="198" t="s">
        <v>782</v>
      </c>
      <c r="J804" s="15" t="s">
        <v>91</v>
      </c>
      <c r="K804" s="198">
        <v>131341690.08000001</v>
      </c>
    </row>
    <row r="805" spans="2:11" s="198" customFormat="1" hidden="1" x14ac:dyDescent="0.35">
      <c r="B805" s="198" t="e">
        <f>VLOOKUP(C805,#REF!,3,FALSE)</f>
        <v>#REF!</v>
      </c>
      <c r="C805" s="198" t="s">
        <v>387</v>
      </c>
      <c r="D805" s="198" t="s">
        <v>321</v>
      </c>
      <c r="E805" s="198" t="s">
        <v>814</v>
      </c>
      <c r="J805" s="273" t="s">
        <v>91</v>
      </c>
      <c r="K805" s="198">
        <v>76275945</v>
      </c>
    </row>
    <row r="806" spans="2:11" s="198" customFormat="1" hidden="1" x14ac:dyDescent="0.35">
      <c r="B806" s="198" t="e">
        <f>VLOOKUP(C806,#REF!,3,FALSE)</f>
        <v>#REF!</v>
      </c>
      <c r="C806" s="198" t="s">
        <v>387</v>
      </c>
      <c r="D806" s="198" t="s">
        <v>308</v>
      </c>
      <c r="E806" s="198" t="s">
        <v>788</v>
      </c>
      <c r="J806" s="15" t="s">
        <v>91</v>
      </c>
      <c r="K806" s="198">
        <v>1553566917.95</v>
      </c>
    </row>
    <row r="807" spans="2:11" s="198" customFormat="1" hidden="1" x14ac:dyDescent="0.35">
      <c r="B807" s="198" t="e">
        <f>VLOOKUP(C807,#REF!,3,FALSE)</f>
        <v>#REF!</v>
      </c>
      <c r="C807" s="198" t="s">
        <v>387</v>
      </c>
      <c r="D807" s="198" t="s">
        <v>313</v>
      </c>
      <c r="E807" s="198" t="s">
        <v>312</v>
      </c>
      <c r="J807" s="273" t="s">
        <v>91</v>
      </c>
      <c r="K807" s="198">
        <v>40327005</v>
      </c>
    </row>
    <row r="808" spans="2:11" s="198" customFormat="1" x14ac:dyDescent="0.35">
      <c r="B808" s="198" t="e">
        <f>VLOOKUP(C808,#REF!,3,FALSE)</f>
        <v>#REF!</v>
      </c>
      <c r="C808" s="198" t="s">
        <v>387</v>
      </c>
      <c r="D808" s="198" t="s">
        <v>311</v>
      </c>
      <c r="E808" s="198" t="s">
        <v>872</v>
      </c>
      <c r="J808" s="15" t="s">
        <v>91</v>
      </c>
      <c r="K808" s="198">
        <v>349721547.42000002</v>
      </c>
    </row>
    <row r="809" spans="2:11" s="198" customFormat="1" hidden="1" x14ac:dyDescent="0.35">
      <c r="B809" s="198" t="e">
        <f>VLOOKUP(C809,#REF!,3,FALSE)</f>
        <v>#REF!</v>
      </c>
      <c r="C809" s="198" t="s">
        <v>436</v>
      </c>
      <c r="D809" s="198" t="s">
        <v>316</v>
      </c>
      <c r="E809" s="198" t="s">
        <v>782</v>
      </c>
      <c r="J809" s="273" t="s">
        <v>91</v>
      </c>
      <c r="K809" s="198">
        <v>3884775.61</v>
      </c>
    </row>
    <row r="810" spans="2:11" s="198" customFormat="1" hidden="1" x14ac:dyDescent="0.35">
      <c r="B810" s="198" t="e">
        <f>VLOOKUP(C810,#REF!,3,FALSE)</f>
        <v>#REF!</v>
      </c>
      <c r="C810" s="198" t="s">
        <v>436</v>
      </c>
      <c r="D810" s="198" t="s">
        <v>316</v>
      </c>
      <c r="E810" s="286" t="s">
        <v>794</v>
      </c>
      <c r="J810" s="15" t="s">
        <v>91</v>
      </c>
      <c r="K810" s="198">
        <v>1044756.68</v>
      </c>
    </row>
    <row r="811" spans="2:11" s="198" customFormat="1" hidden="1" x14ac:dyDescent="0.35">
      <c r="B811" s="198" t="e">
        <f>VLOOKUP(C811,#REF!,3,FALSE)</f>
        <v>#REF!</v>
      </c>
      <c r="C811" s="198" t="s">
        <v>436</v>
      </c>
      <c r="D811" s="198" t="s">
        <v>321</v>
      </c>
      <c r="E811" s="198" t="s">
        <v>814</v>
      </c>
      <c r="J811" s="273" t="s">
        <v>91</v>
      </c>
      <c r="K811" s="198">
        <v>6328345.0200000005</v>
      </c>
    </row>
    <row r="812" spans="2:11" s="198" customFormat="1" hidden="1" x14ac:dyDescent="0.35">
      <c r="B812" s="198" t="e">
        <f>VLOOKUP(C812,#REF!,3,FALSE)</f>
        <v>#REF!</v>
      </c>
      <c r="C812" s="198" t="s">
        <v>436</v>
      </c>
      <c r="D812" s="198" t="s">
        <v>308</v>
      </c>
      <c r="E812" s="198" t="s">
        <v>788</v>
      </c>
      <c r="J812" s="15" t="s">
        <v>91</v>
      </c>
      <c r="K812" s="198">
        <v>41122520</v>
      </c>
    </row>
    <row r="813" spans="2:11" s="198" customFormat="1" x14ac:dyDescent="0.35">
      <c r="B813" s="152" t="e">
        <f>VLOOKUP(C813,#REF!,3,FALSE)</f>
        <v>#REF!</v>
      </c>
      <c r="C813" s="198" t="s">
        <v>436</v>
      </c>
      <c r="D813" s="198" t="s">
        <v>311</v>
      </c>
      <c r="E813" s="198" t="s">
        <v>872</v>
      </c>
      <c r="I813" s="152"/>
      <c r="J813" s="273" t="s">
        <v>91</v>
      </c>
      <c r="K813" s="198">
        <v>11598386</v>
      </c>
    </row>
    <row r="814" spans="2:11" s="198" customFormat="1" hidden="1" x14ac:dyDescent="0.35">
      <c r="B814" s="152" t="e">
        <f>VLOOKUP(C814,#REF!,3,FALSE)</f>
        <v>#REF!</v>
      </c>
      <c r="C814" s="198" t="s">
        <v>380</v>
      </c>
      <c r="D814" s="198" t="s">
        <v>316</v>
      </c>
      <c r="E814" s="198" t="s">
        <v>782</v>
      </c>
      <c r="I814" s="152"/>
      <c r="J814" s="15" t="s">
        <v>91</v>
      </c>
      <c r="K814" s="198">
        <v>400000000</v>
      </c>
    </row>
    <row r="815" spans="2:11" s="198" customFormat="1" hidden="1" x14ac:dyDescent="0.35">
      <c r="B815" s="152" t="e">
        <f>VLOOKUP(C815,#REF!,3,FALSE)</f>
        <v>#REF!</v>
      </c>
      <c r="C815" s="198" t="s">
        <v>380</v>
      </c>
      <c r="D815" s="198" t="s">
        <v>316</v>
      </c>
      <c r="E815" s="198" t="s">
        <v>805</v>
      </c>
      <c r="I815" s="152"/>
      <c r="J815" s="273" t="s">
        <v>91</v>
      </c>
      <c r="K815" s="198">
        <v>178306840.25</v>
      </c>
    </row>
    <row r="816" spans="2:11" s="198" customFormat="1" hidden="1" x14ac:dyDescent="0.35">
      <c r="B816" s="152" t="e">
        <f>VLOOKUP(C816,#REF!,3,FALSE)</f>
        <v>#REF!</v>
      </c>
      <c r="C816" s="198" t="s">
        <v>380</v>
      </c>
      <c r="D816" s="198" t="s">
        <v>316</v>
      </c>
      <c r="E816" s="286" t="s">
        <v>794</v>
      </c>
      <c r="I816" s="152"/>
      <c r="J816" s="15" t="s">
        <v>91</v>
      </c>
      <c r="K816" s="198">
        <v>374444364.52999997</v>
      </c>
    </row>
    <row r="817" spans="2:15" s="198" customFormat="1" hidden="1" x14ac:dyDescent="0.35">
      <c r="B817" s="152" t="e">
        <f>VLOOKUP(C817,#REF!,3,FALSE)</f>
        <v>#REF!</v>
      </c>
      <c r="C817" s="198" t="s">
        <v>380</v>
      </c>
      <c r="D817" s="198" t="s">
        <v>321</v>
      </c>
      <c r="E817" s="198" t="s">
        <v>814</v>
      </c>
      <c r="I817" s="152"/>
      <c r="J817" s="273" t="s">
        <v>91</v>
      </c>
      <c r="K817" s="198">
        <v>15363766</v>
      </c>
    </row>
    <row r="818" spans="2:15" s="198" customFormat="1" hidden="1" x14ac:dyDescent="0.35">
      <c r="B818" s="152" t="e">
        <f>VLOOKUP(C818,#REF!,3,FALSE)</f>
        <v>#REF!</v>
      </c>
      <c r="C818" s="198" t="s">
        <v>380</v>
      </c>
      <c r="D818" s="198" t="s">
        <v>308</v>
      </c>
      <c r="E818" s="198" t="s">
        <v>788</v>
      </c>
      <c r="I818" s="152"/>
      <c r="J818" s="15" t="s">
        <v>91</v>
      </c>
      <c r="K818" s="198">
        <v>1244181128</v>
      </c>
    </row>
    <row r="819" spans="2:15" ht="23.25" hidden="1" customHeight="1" x14ac:dyDescent="0.35">
      <c r="B819" s="152" t="e">
        <f>VLOOKUP(C819,#REF!,3,FALSE)</f>
        <v>#REF!</v>
      </c>
      <c r="C819" s="198" t="s">
        <v>380</v>
      </c>
      <c r="D819" s="198" t="s">
        <v>308</v>
      </c>
      <c r="E819" s="198" t="s">
        <v>800</v>
      </c>
      <c r="G819" s="198"/>
      <c r="H819" s="198"/>
      <c r="I819" s="152"/>
      <c r="J819" s="273" t="s">
        <v>91</v>
      </c>
      <c r="K819" s="198">
        <v>1335347800</v>
      </c>
      <c r="L819" s="198"/>
      <c r="M819" s="198"/>
      <c r="N819" s="198"/>
      <c r="O819" s="198"/>
    </row>
    <row r="820" spans="2:15" s="198" customFormat="1" hidden="1" x14ac:dyDescent="0.35">
      <c r="B820" s="152" t="e">
        <f>VLOOKUP(C820,#REF!,3,FALSE)</f>
        <v>#REF!</v>
      </c>
      <c r="C820" s="198" t="s">
        <v>380</v>
      </c>
      <c r="D820" s="198" t="s">
        <v>313</v>
      </c>
      <c r="E820" s="198" t="s">
        <v>817</v>
      </c>
      <c r="I820" s="152"/>
      <c r="J820" s="15" t="s">
        <v>91</v>
      </c>
      <c r="K820" s="198">
        <v>2744822.7</v>
      </c>
    </row>
    <row r="821" spans="2:15" s="198" customFormat="1" hidden="1" x14ac:dyDescent="0.35">
      <c r="B821" s="152" t="e">
        <f>VLOOKUP(C821,#REF!,3,FALSE)</f>
        <v>#REF!</v>
      </c>
      <c r="C821" s="198" t="s">
        <v>380</v>
      </c>
      <c r="D821" s="198" t="s">
        <v>313</v>
      </c>
      <c r="E821" s="198" t="s">
        <v>312</v>
      </c>
      <c r="I821" s="152"/>
      <c r="J821" s="273" t="s">
        <v>91</v>
      </c>
      <c r="K821" s="198">
        <v>104200</v>
      </c>
    </row>
    <row r="822" spans="2:15" s="198" customFormat="1" x14ac:dyDescent="0.35">
      <c r="B822" s="152" t="e">
        <f>VLOOKUP(C822,#REF!,3,FALSE)</f>
        <v>#REF!</v>
      </c>
      <c r="C822" s="198" t="s">
        <v>380</v>
      </c>
      <c r="D822" s="198" t="s">
        <v>311</v>
      </c>
      <c r="E822" s="198" t="s">
        <v>872</v>
      </c>
      <c r="I822" s="152"/>
      <c r="J822" s="15" t="s">
        <v>91</v>
      </c>
      <c r="K822" s="198">
        <v>30000000</v>
      </c>
    </row>
    <row r="823" spans="2:15" s="198" customFormat="1" hidden="1" x14ac:dyDescent="0.35">
      <c r="B823" s="152" t="e">
        <f>VLOOKUP(C823,#REF!,3,FALSE)</f>
        <v>#REF!</v>
      </c>
      <c r="C823" s="198" t="s">
        <v>397</v>
      </c>
      <c r="D823" s="198" t="s">
        <v>316</v>
      </c>
      <c r="E823" s="198" t="s">
        <v>782</v>
      </c>
      <c r="I823" s="152"/>
      <c r="J823" s="273" t="s">
        <v>91</v>
      </c>
      <c r="K823" s="198">
        <v>554100613.09000003</v>
      </c>
    </row>
    <row r="824" spans="2:15" s="198" customFormat="1" hidden="1" x14ac:dyDescent="0.35">
      <c r="B824" s="152" t="e">
        <f>VLOOKUP(C824,#REF!,3,FALSE)</f>
        <v>#REF!</v>
      </c>
      <c r="C824" s="198" t="s">
        <v>397</v>
      </c>
      <c r="D824" s="198" t="s">
        <v>321</v>
      </c>
      <c r="E824" s="198" t="s">
        <v>814</v>
      </c>
      <c r="I824" s="152"/>
      <c r="J824" s="15" t="s">
        <v>91</v>
      </c>
      <c r="K824" s="198">
        <v>27793130</v>
      </c>
    </row>
    <row r="825" spans="2:15" s="198" customFormat="1" hidden="1" x14ac:dyDescent="0.35">
      <c r="B825" s="152" t="e">
        <f>VLOOKUP(C825,#REF!,3,FALSE)</f>
        <v>#REF!</v>
      </c>
      <c r="C825" s="198" t="s">
        <v>397</v>
      </c>
      <c r="D825" s="198" t="s">
        <v>308</v>
      </c>
      <c r="E825" s="198" t="s">
        <v>788</v>
      </c>
      <c r="I825" s="152"/>
      <c r="J825" s="273" t="s">
        <v>91</v>
      </c>
      <c r="K825" s="198">
        <v>620934722.91999996</v>
      </c>
    </row>
    <row r="826" spans="2:15" s="198" customFormat="1" hidden="1" x14ac:dyDescent="0.35">
      <c r="B826" s="152" t="e">
        <f>VLOOKUP(C826,#REF!,3,FALSE)</f>
        <v>#REF!</v>
      </c>
      <c r="C826" s="198" t="s">
        <v>397</v>
      </c>
      <c r="D826" s="198" t="s">
        <v>313</v>
      </c>
      <c r="E826" s="198" t="s">
        <v>312</v>
      </c>
      <c r="I826" s="152"/>
      <c r="J826" s="15" t="s">
        <v>91</v>
      </c>
      <c r="K826" s="198">
        <v>28172500</v>
      </c>
    </row>
    <row r="827" spans="2:15" s="198" customFormat="1" x14ac:dyDescent="0.35">
      <c r="B827" s="152" t="e">
        <f>VLOOKUP(C827,#REF!,3,FALSE)</f>
        <v>#REF!</v>
      </c>
      <c r="C827" s="198" t="s">
        <v>397</v>
      </c>
      <c r="D827" s="198" t="s">
        <v>311</v>
      </c>
      <c r="E827" s="198" t="s">
        <v>872</v>
      </c>
      <c r="I827" s="152"/>
      <c r="J827" s="273" t="s">
        <v>91</v>
      </c>
      <c r="K827" s="198">
        <v>161725167.28999999</v>
      </c>
    </row>
    <row r="828" spans="2:15" s="198" customFormat="1" hidden="1" x14ac:dyDescent="0.35">
      <c r="B828" s="152" t="e">
        <f>VLOOKUP(C828,#REF!,3,FALSE)</f>
        <v>#REF!</v>
      </c>
      <c r="C828" s="198" t="s">
        <v>402</v>
      </c>
      <c r="D828" s="198" t="s">
        <v>316</v>
      </c>
      <c r="E828" s="198" t="s">
        <v>782</v>
      </c>
      <c r="I828" s="152"/>
      <c r="J828" s="15" t="s">
        <v>91</v>
      </c>
      <c r="K828" s="198">
        <v>686657707.73000002</v>
      </c>
    </row>
    <row r="829" spans="2:15" s="198" customFormat="1" hidden="1" x14ac:dyDescent="0.35">
      <c r="B829" s="152" t="e">
        <f>VLOOKUP(C829,#REF!,3,FALSE)</f>
        <v>#REF!</v>
      </c>
      <c r="C829" s="198" t="s">
        <v>402</v>
      </c>
      <c r="D829" s="198" t="s">
        <v>316</v>
      </c>
      <c r="E829" s="286" t="s">
        <v>794</v>
      </c>
      <c r="I829" s="152"/>
      <c r="J829" s="273" t="s">
        <v>91</v>
      </c>
      <c r="K829" s="198">
        <v>580353626.40999997</v>
      </c>
    </row>
    <row r="830" spans="2:15" s="198" customFormat="1" hidden="1" x14ac:dyDescent="0.35">
      <c r="B830" s="152" t="e">
        <f>VLOOKUP(C830,#REF!,3,FALSE)</f>
        <v>#REF!</v>
      </c>
      <c r="C830" s="198" t="s">
        <v>402</v>
      </c>
      <c r="D830" s="198" t="s">
        <v>321</v>
      </c>
      <c r="E830" s="198" t="s">
        <v>814</v>
      </c>
      <c r="I830" s="152"/>
      <c r="J830" s="15" t="s">
        <v>91</v>
      </c>
      <c r="K830" s="198">
        <v>264045</v>
      </c>
    </row>
    <row r="831" spans="2:15" s="198" customFormat="1" hidden="1" x14ac:dyDescent="0.35">
      <c r="B831" s="152" t="e">
        <f>VLOOKUP(C831,#REF!,3,FALSE)</f>
        <v>#REF!</v>
      </c>
      <c r="C831" s="198" t="s">
        <v>402</v>
      </c>
      <c r="D831" s="198" t="s">
        <v>308</v>
      </c>
      <c r="E831" s="198" t="s">
        <v>788</v>
      </c>
      <c r="I831" s="152"/>
      <c r="J831" s="273" t="s">
        <v>91</v>
      </c>
      <c r="K831" s="198">
        <v>78200000</v>
      </c>
    </row>
    <row r="832" spans="2:15" s="198" customFormat="1" x14ac:dyDescent="0.35">
      <c r="B832" s="152" t="e">
        <f>VLOOKUP(C832,#REF!,3,FALSE)</f>
        <v>#REF!</v>
      </c>
      <c r="C832" s="198" t="s">
        <v>402</v>
      </c>
      <c r="D832" s="198" t="s">
        <v>311</v>
      </c>
      <c r="E832" s="198" t="s">
        <v>872</v>
      </c>
      <c r="I832" s="152"/>
      <c r="J832" s="15" t="s">
        <v>91</v>
      </c>
      <c r="K832" s="198">
        <v>35217725.730000004</v>
      </c>
    </row>
    <row r="833" spans="2:15" s="198" customFormat="1" hidden="1" x14ac:dyDescent="0.35">
      <c r="B833" s="152" t="e">
        <f>VLOOKUP(C833,#REF!,3,FALSE)</f>
        <v>#REF!</v>
      </c>
      <c r="C833" s="198" t="s">
        <v>390</v>
      </c>
      <c r="D833" s="198" t="s">
        <v>316</v>
      </c>
      <c r="E833" s="198" t="s">
        <v>782</v>
      </c>
      <c r="I833" s="152"/>
      <c r="J833" s="273" t="s">
        <v>91</v>
      </c>
      <c r="K833" s="198">
        <v>81376401.120000005</v>
      </c>
    </row>
    <row r="834" spans="2:15" s="198" customFormat="1" ht="15.75" hidden="1" customHeight="1" x14ac:dyDescent="0.35">
      <c r="B834" s="152" t="e">
        <f>VLOOKUP(C834,#REF!,3,FALSE)</f>
        <v>#REF!</v>
      </c>
      <c r="C834" s="198" t="s">
        <v>390</v>
      </c>
      <c r="D834" s="198" t="s">
        <v>316</v>
      </c>
      <c r="E834" s="198" t="s">
        <v>805</v>
      </c>
      <c r="I834" s="152"/>
      <c r="J834" s="15" t="s">
        <v>91</v>
      </c>
      <c r="K834" s="198">
        <v>14177375.17</v>
      </c>
    </row>
    <row r="835" spans="2:15" s="198" customFormat="1" hidden="1" x14ac:dyDescent="0.35">
      <c r="B835" s="152" t="e">
        <f>VLOOKUP(C835,#REF!,3,FALSE)</f>
        <v>#REF!</v>
      </c>
      <c r="C835" s="198" t="s">
        <v>390</v>
      </c>
      <c r="D835" s="198" t="s">
        <v>316</v>
      </c>
      <c r="E835" s="286" t="s">
        <v>794</v>
      </c>
      <c r="I835" s="152"/>
      <c r="J835" s="273" t="s">
        <v>91</v>
      </c>
      <c r="K835" s="198">
        <v>8182929.3600000013</v>
      </c>
    </row>
    <row r="836" spans="2:15" hidden="1" x14ac:dyDescent="0.35">
      <c r="B836" s="152" t="e">
        <f>VLOOKUP(C836,#REF!,3,FALSE)</f>
        <v>#REF!</v>
      </c>
      <c r="C836" s="198" t="s">
        <v>390</v>
      </c>
      <c r="D836" s="198" t="s">
        <v>311</v>
      </c>
      <c r="E836" s="152" t="s">
        <v>778</v>
      </c>
      <c r="G836" s="198"/>
      <c r="H836" s="198"/>
      <c r="I836" s="152"/>
      <c r="J836" s="15" t="s">
        <v>91</v>
      </c>
      <c r="K836" s="198">
        <v>312720842.23000002</v>
      </c>
      <c r="L836" s="198"/>
      <c r="M836" s="198"/>
      <c r="N836" s="198"/>
      <c r="O836" s="198"/>
    </row>
    <row r="837" spans="2:15" hidden="1" x14ac:dyDescent="0.35">
      <c r="B837" s="152" t="e">
        <f>VLOOKUP(C837,#REF!,3,FALSE)</f>
        <v>#REF!</v>
      </c>
      <c r="C837" s="198" t="s">
        <v>390</v>
      </c>
      <c r="D837" s="198" t="s">
        <v>321</v>
      </c>
      <c r="E837" s="198" t="s">
        <v>814</v>
      </c>
      <c r="G837" s="198"/>
      <c r="H837" s="198"/>
      <c r="I837" s="152"/>
      <c r="J837" s="273" t="s">
        <v>91</v>
      </c>
      <c r="K837" s="198">
        <v>953100</v>
      </c>
      <c r="L837" s="198"/>
      <c r="M837" s="198"/>
      <c r="N837" s="198"/>
      <c r="O837" s="198"/>
    </row>
    <row r="838" spans="2:15" hidden="1" x14ac:dyDescent="0.35">
      <c r="B838" s="152" t="e">
        <f>VLOOKUP(C838,#REF!,3,FALSE)</f>
        <v>#REF!</v>
      </c>
      <c r="C838" s="198" t="s">
        <v>390</v>
      </c>
      <c r="D838" s="198" t="s">
        <v>308</v>
      </c>
      <c r="E838" s="198" t="s">
        <v>788</v>
      </c>
      <c r="G838" s="198"/>
      <c r="H838" s="198"/>
      <c r="I838" s="152"/>
      <c r="J838" s="15" t="s">
        <v>91</v>
      </c>
      <c r="K838" s="198">
        <v>1250532596</v>
      </c>
      <c r="L838" s="198"/>
      <c r="M838" s="198"/>
      <c r="N838" s="198"/>
      <c r="O838" s="198"/>
    </row>
    <row r="839" spans="2:15" hidden="1" x14ac:dyDescent="0.35">
      <c r="B839" s="152" t="e">
        <f>VLOOKUP(C839,#REF!,3,FALSE)</f>
        <v>#REF!</v>
      </c>
      <c r="C839" s="198" t="s">
        <v>390</v>
      </c>
      <c r="D839" s="198" t="s">
        <v>308</v>
      </c>
      <c r="E839" s="198" t="s">
        <v>800</v>
      </c>
      <c r="G839" s="198"/>
      <c r="H839" s="198"/>
      <c r="I839" s="152"/>
      <c r="J839" s="273" t="s">
        <v>91</v>
      </c>
      <c r="K839" s="198">
        <v>202800</v>
      </c>
      <c r="L839" s="198"/>
      <c r="M839" s="198"/>
      <c r="N839" s="198"/>
      <c r="O839" s="198"/>
    </row>
    <row r="840" spans="2:15" hidden="1" x14ac:dyDescent="0.35">
      <c r="B840" s="152" t="e">
        <f>VLOOKUP(C840,#REF!,3,FALSE)</f>
        <v>#REF!</v>
      </c>
      <c r="C840" s="198" t="s">
        <v>390</v>
      </c>
      <c r="D840" s="198" t="s">
        <v>313</v>
      </c>
      <c r="E840" s="198" t="s">
        <v>817</v>
      </c>
      <c r="G840" s="198"/>
      <c r="H840" s="198"/>
      <c r="I840" s="152"/>
      <c r="J840" s="15" t="s">
        <v>91</v>
      </c>
      <c r="K840" s="198">
        <v>510000</v>
      </c>
      <c r="L840" s="198"/>
      <c r="M840" s="198"/>
      <c r="N840" s="198"/>
      <c r="O840" s="198"/>
    </row>
    <row r="841" spans="2:15" hidden="1" x14ac:dyDescent="0.35">
      <c r="B841" s="152" t="e">
        <f>VLOOKUP(C841,#REF!,3,FALSE)</f>
        <v>#REF!</v>
      </c>
      <c r="C841" s="198" t="s">
        <v>390</v>
      </c>
      <c r="D841" s="198" t="s">
        <v>313</v>
      </c>
      <c r="E841" s="198" t="s">
        <v>312</v>
      </c>
      <c r="G841" s="198"/>
      <c r="H841" s="198"/>
      <c r="I841" s="152"/>
      <c r="J841" s="273" t="s">
        <v>91</v>
      </c>
      <c r="K841" s="198">
        <v>44600</v>
      </c>
      <c r="L841" s="198"/>
      <c r="M841" s="198"/>
      <c r="N841" s="198"/>
      <c r="O841" s="198"/>
    </row>
    <row r="842" spans="2:15" x14ac:dyDescent="0.35">
      <c r="B842" s="152" t="e">
        <f>VLOOKUP(C842,#REF!,3,FALSE)</f>
        <v>#REF!</v>
      </c>
      <c r="C842" s="198" t="s">
        <v>390</v>
      </c>
      <c r="D842" s="198" t="s">
        <v>311</v>
      </c>
      <c r="E842" s="198" t="s">
        <v>872</v>
      </c>
      <c r="G842" s="198"/>
      <c r="H842" s="198"/>
      <c r="I842" s="152"/>
      <c r="J842" s="15" t="s">
        <v>91</v>
      </c>
      <c r="K842" s="198">
        <v>322182339.61000001</v>
      </c>
      <c r="L842" s="198"/>
      <c r="M842" s="198"/>
      <c r="N842" s="198"/>
      <c r="O842" s="198"/>
    </row>
    <row r="843" spans="2:15" hidden="1" x14ac:dyDescent="0.35">
      <c r="B843" s="152" t="e">
        <f>VLOOKUP(C843,#REF!,3,FALSE)</f>
        <v>#REF!</v>
      </c>
      <c r="C843" s="198" t="s">
        <v>357</v>
      </c>
      <c r="D843" s="198" t="s">
        <v>316</v>
      </c>
      <c r="E843" s="198" t="s">
        <v>805</v>
      </c>
      <c r="G843" s="198"/>
      <c r="H843" s="198"/>
      <c r="I843" s="152"/>
      <c r="J843" s="273" t="s">
        <v>91</v>
      </c>
      <c r="K843" s="198">
        <v>165740013.65000001</v>
      </c>
      <c r="L843" s="198"/>
      <c r="M843" s="198"/>
      <c r="N843" s="198"/>
      <c r="O843" s="198"/>
    </row>
    <row r="844" spans="2:15" hidden="1" x14ac:dyDescent="0.35">
      <c r="B844" s="152" t="e">
        <f>VLOOKUP(C844,#REF!,3,FALSE)</f>
        <v>#REF!</v>
      </c>
      <c r="C844" s="198" t="s">
        <v>357</v>
      </c>
      <c r="D844" s="198" t="s">
        <v>316</v>
      </c>
      <c r="E844" s="286" t="s">
        <v>794</v>
      </c>
      <c r="G844" s="198"/>
      <c r="H844" s="198"/>
      <c r="I844" s="152"/>
      <c r="J844" s="15" t="s">
        <v>91</v>
      </c>
      <c r="K844" s="198">
        <v>6129123210.2200003</v>
      </c>
      <c r="L844" s="198"/>
      <c r="M844" s="198"/>
      <c r="N844" s="198"/>
      <c r="O844" s="198"/>
    </row>
    <row r="845" spans="2:15" hidden="1" x14ac:dyDescent="0.35">
      <c r="B845" s="152" t="e">
        <f>VLOOKUP(C845,#REF!,3,FALSE)</f>
        <v>#REF!</v>
      </c>
      <c r="C845" s="198" t="s">
        <v>357</v>
      </c>
      <c r="D845" s="198" t="s">
        <v>311</v>
      </c>
      <c r="E845" s="152" t="s">
        <v>778</v>
      </c>
      <c r="G845" s="198"/>
      <c r="H845" s="198"/>
      <c r="I845" s="152"/>
      <c r="J845" s="273" t="s">
        <v>91</v>
      </c>
      <c r="K845" s="198">
        <v>1115338838.3099999</v>
      </c>
      <c r="L845" s="198"/>
      <c r="M845" s="198"/>
      <c r="N845" s="198"/>
      <c r="O845" s="198"/>
    </row>
    <row r="846" spans="2:15" hidden="1" x14ac:dyDescent="0.35">
      <c r="B846" s="152" t="e">
        <f>VLOOKUP(C846,#REF!,3,FALSE)</f>
        <v>#REF!</v>
      </c>
      <c r="C846" s="198" t="s">
        <v>357</v>
      </c>
      <c r="D846" s="198" t="s">
        <v>321</v>
      </c>
      <c r="E846" s="198" t="s">
        <v>814</v>
      </c>
      <c r="G846" s="198"/>
      <c r="H846" s="198"/>
      <c r="I846" s="152"/>
      <c r="J846" s="15" t="s">
        <v>91</v>
      </c>
      <c r="K846" s="198">
        <v>26079057</v>
      </c>
      <c r="L846" s="198"/>
      <c r="M846" s="198"/>
      <c r="N846" s="198"/>
      <c r="O846" s="198"/>
    </row>
    <row r="847" spans="2:15" hidden="1" x14ac:dyDescent="0.35">
      <c r="B847" s="152" t="e">
        <f>VLOOKUP(C847,#REF!,3,FALSE)</f>
        <v>#REF!</v>
      </c>
      <c r="C847" s="198" t="s">
        <v>357</v>
      </c>
      <c r="D847" s="198" t="s">
        <v>308</v>
      </c>
      <c r="E847" s="198" t="s">
        <v>788</v>
      </c>
      <c r="G847" s="198"/>
      <c r="H847" s="198"/>
      <c r="I847" s="152"/>
      <c r="J847" s="273" t="s">
        <v>91</v>
      </c>
      <c r="K847" s="198">
        <v>9815703849</v>
      </c>
      <c r="L847" s="198"/>
      <c r="M847" s="198"/>
      <c r="N847" s="198"/>
      <c r="O847" s="198"/>
    </row>
    <row r="848" spans="2:15" hidden="1" x14ac:dyDescent="0.35">
      <c r="B848" s="152" t="e">
        <f>VLOOKUP(C848,#REF!,3,FALSE)</f>
        <v>#REF!</v>
      </c>
      <c r="C848" s="198" t="s">
        <v>357</v>
      </c>
      <c r="D848" s="198" t="s">
        <v>308</v>
      </c>
      <c r="E848" s="198" t="s">
        <v>800</v>
      </c>
      <c r="G848" s="198"/>
      <c r="H848" s="198"/>
      <c r="I848" s="152"/>
      <c r="J848" s="15" t="s">
        <v>91</v>
      </c>
      <c r="K848" s="198">
        <v>36200</v>
      </c>
      <c r="L848" s="198"/>
      <c r="M848" s="198"/>
      <c r="N848" s="198"/>
      <c r="O848" s="198"/>
    </row>
    <row r="849" spans="2:15" hidden="1" x14ac:dyDescent="0.35">
      <c r="B849" s="152" t="e">
        <f>VLOOKUP(C849,#REF!,3,FALSE)</f>
        <v>#REF!</v>
      </c>
      <c r="C849" s="198" t="s">
        <v>357</v>
      </c>
      <c r="D849" s="198" t="s">
        <v>313</v>
      </c>
      <c r="E849" s="198" t="s">
        <v>312</v>
      </c>
      <c r="G849" s="198"/>
      <c r="H849" s="198"/>
      <c r="I849" s="152"/>
      <c r="J849" s="273" t="s">
        <v>91</v>
      </c>
      <c r="K849" s="198">
        <v>7200</v>
      </c>
      <c r="L849" s="198"/>
      <c r="M849" s="198"/>
      <c r="N849" s="198"/>
      <c r="O849" s="198"/>
    </row>
    <row r="850" spans="2:15" x14ac:dyDescent="0.35">
      <c r="B850" s="152" t="e">
        <f>VLOOKUP(C850,#REF!,3,FALSE)</f>
        <v>#REF!</v>
      </c>
      <c r="C850" s="198" t="s">
        <v>357</v>
      </c>
      <c r="D850" s="198" t="s">
        <v>311</v>
      </c>
      <c r="E850" s="198" t="s">
        <v>872</v>
      </c>
      <c r="G850" s="198"/>
      <c r="H850" s="198"/>
      <c r="I850" s="152"/>
      <c r="J850" s="15" t="s">
        <v>91</v>
      </c>
      <c r="K850" s="198">
        <v>6023826437.8100004</v>
      </c>
      <c r="L850" s="198"/>
      <c r="M850" s="198"/>
      <c r="N850" s="198"/>
      <c r="O850" s="198"/>
    </row>
    <row r="851" spans="2:15" hidden="1" x14ac:dyDescent="0.35">
      <c r="B851" s="152" t="e">
        <f>VLOOKUP(C851,#REF!,3,FALSE)</f>
        <v>#REF!</v>
      </c>
      <c r="C851" s="198" t="s">
        <v>381</v>
      </c>
      <c r="D851" s="198" t="s">
        <v>316</v>
      </c>
      <c r="E851" s="198" t="s">
        <v>782</v>
      </c>
      <c r="G851" s="198"/>
      <c r="H851" s="198"/>
      <c r="I851" s="152"/>
      <c r="J851" s="273" t="s">
        <v>91</v>
      </c>
      <c r="K851" s="198">
        <v>4141.95</v>
      </c>
      <c r="L851" s="198"/>
      <c r="M851" s="198"/>
      <c r="N851" s="198"/>
      <c r="O851" s="198"/>
    </row>
    <row r="852" spans="2:15" hidden="1" x14ac:dyDescent="0.35">
      <c r="B852" s="152" t="e">
        <f>VLOOKUP(C852,#REF!,3,FALSE)</f>
        <v>#REF!</v>
      </c>
      <c r="C852" s="198" t="s">
        <v>381</v>
      </c>
      <c r="D852" s="198" t="s">
        <v>316</v>
      </c>
      <c r="E852" s="198" t="s">
        <v>805</v>
      </c>
      <c r="G852" s="198"/>
      <c r="H852" s="198"/>
      <c r="I852" s="152"/>
      <c r="J852" s="15" t="s">
        <v>91</v>
      </c>
      <c r="K852" s="198">
        <v>5571259.7199999997</v>
      </c>
      <c r="L852" s="198"/>
      <c r="M852" s="198"/>
      <c r="N852" s="198"/>
      <c r="O852" s="198"/>
    </row>
    <row r="853" spans="2:15" hidden="1" x14ac:dyDescent="0.35">
      <c r="B853" s="152" t="e">
        <f>VLOOKUP(C853,#REF!,3,FALSE)</f>
        <v>#REF!</v>
      </c>
      <c r="C853" s="198" t="s">
        <v>381</v>
      </c>
      <c r="D853" s="198" t="s">
        <v>316</v>
      </c>
      <c r="E853" s="286" t="s">
        <v>794</v>
      </c>
      <c r="G853" s="198"/>
      <c r="H853" s="198"/>
      <c r="I853" s="152"/>
      <c r="J853" s="273" t="s">
        <v>91</v>
      </c>
      <c r="K853" s="198">
        <v>128293556.57999997</v>
      </c>
      <c r="L853" s="198"/>
      <c r="M853" s="198"/>
      <c r="N853" s="198"/>
      <c r="O853" s="198"/>
    </row>
    <row r="854" spans="2:15" hidden="1" x14ac:dyDescent="0.35">
      <c r="B854" s="152" t="e">
        <f>VLOOKUP(C854,#REF!,3,FALSE)</f>
        <v>#REF!</v>
      </c>
      <c r="C854" s="198" t="s">
        <v>381</v>
      </c>
      <c r="D854" s="198" t="s">
        <v>321</v>
      </c>
      <c r="E854" s="198" t="s">
        <v>814</v>
      </c>
      <c r="G854" s="198"/>
      <c r="H854" s="198"/>
      <c r="I854" s="152"/>
      <c r="J854" s="15" t="s">
        <v>91</v>
      </c>
      <c r="K854" s="198">
        <v>1052172997.5000001</v>
      </c>
      <c r="L854" s="198"/>
      <c r="M854" s="198"/>
      <c r="N854" s="198"/>
      <c r="O854" s="198"/>
    </row>
    <row r="855" spans="2:15" hidden="1" x14ac:dyDescent="0.35">
      <c r="B855" s="152" t="e">
        <f>VLOOKUP(C855,#REF!,3,FALSE)</f>
        <v>#REF!</v>
      </c>
      <c r="C855" s="198" t="s">
        <v>381</v>
      </c>
      <c r="D855" s="198" t="s">
        <v>308</v>
      </c>
      <c r="E855" s="198" t="s">
        <v>788</v>
      </c>
      <c r="G855" s="198"/>
      <c r="H855" s="198"/>
      <c r="I855" s="152"/>
      <c r="J855" s="273" t="s">
        <v>91</v>
      </c>
      <c r="K855" s="198">
        <v>1376031055.52</v>
      </c>
      <c r="L855" s="198"/>
      <c r="M855" s="198"/>
      <c r="N855" s="198"/>
      <c r="O855" s="198"/>
    </row>
    <row r="856" spans="2:15" hidden="1" x14ac:dyDescent="0.35">
      <c r="B856" s="152" t="e">
        <f>VLOOKUP(C856,#REF!,3,FALSE)</f>
        <v>#REF!</v>
      </c>
      <c r="C856" s="198" t="s">
        <v>381</v>
      </c>
      <c r="D856" s="198" t="s">
        <v>308</v>
      </c>
      <c r="E856" s="198" t="s">
        <v>800</v>
      </c>
      <c r="G856" s="198"/>
      <c r="H856" s="198"/>
      <c r="I856" s="152"/>
      <c r="J856" s="15" t="s">
        <v>91</v>
      </c>
      <c r="K856" s="198">
        <v>163800</v>
      </c>
      <c r="L856" s="198"/>
      <c r="M856" s="198"/>
      <c r="N856" s="198"/>
      <c r="O856" s="198"/>
    </row>
    <row r="857" spans="2:15" hidden="1" x14ac:dyDescent="0.35">
      <c r="B857" s="152" t="e">
        <f>VLOOKUP(C857,#REF!,3,FALSE)</f>
        <v>#REF!</v>
      </c>
      <c r="C857" s="198" t="s">
        <v>381</v>
      </c>
      <c r="D857" s="198" t="s">
        <v>313</v>
      </c>
      <c r="E857" s="198" t="s">
        <v>312</v>
      </c>
      <c r="G857" s="198"/>
      <c r="H857" s="198"/>
      <c r="I857" s="152"/>
      <c r="J857" s="273" t="s">
        <v>91</v>
      </c>
      <c r="K857" s="198">
        <v>44400</v>
      </c>
      <c r="L857" s="198"/>
      <c r="M857" s="198"/>
      <c r="N857" s="198"/>
      <c r="O857" s="198"/>
    </row>
    <row r="858" spans="2:15" x14ac:dyDescent="0.35">
      <c r="B858" s="152" t="e">
        <f>VLOOKUP(C858,#REF!,3,FALSE)</f>
        <v>#REF!</v>
      </c>
      <c r="C858" s="198" t="s">
        <v>381</v>
      </c>
      <c r="D858" s="198" t="s">
        <v>311</v>
      </c>
      <c r="E858" s="198" t="s">
        <v>872</v>
      </c>
      <c r="G858" s="198"/>
      <c r="H858" s="198"/>
      <c r="I858" s="152"/>
      <c r="J858" s="15" t="s">
        <v>91</v>
      </c>
      <c r="K858" s="198">
        <v>607875312.60000002</v>
      </c>
      <c r="L858" s="198"/>
      <c r="M858" s="198"/>
      <c r="N858" s="198"/>
      <c r="O858" s="198"/>
    </row>
    <row r="859" spans="2:15" hidden="1" x14ac:dyDescent="0.35">
      <c r="B859" s="152" t="e">
        <f>VLOOKUP(#REF!,#REF!,3,FALSE)</f>
        <v>#REF!</v>
      </c>
      <c r="C859" s="198" t="s">
        <v>431</v>
      </c>
      <c r="D859" s="198" t="s">
        <v>311</v>
      </c>
      <c r="E859" s="152" t="s">
        <v>778</v>
      </c>
      <c r="G859" s="198"/>
      <c r="H859" s="198"/>
      <c r="I859" s="152"/>
      <c r="J859" s="273" t="s">
        <v>91</v>
      </c>
      <c r="K859" s="198">
        <v>0.08</v>
      </c>
      <c r="L859" s="198"/>
      <c r="M859" s="198"/>
      <c r="N859" s="198"/>
      <c r="O859" s="198"/>
    </row>
    <row r="860" spans="2:15" hidden="1" x14ac:dyDescent="0.35">
      <c r="B860" s="152" t="e">
        <f>VLOOKUP(C860,#REF!,3,FALSE)</f>
        <v>#REF!</v>
      </c>
      <c r="C860" s="198" t="s">
        <v>431</v>
      </c>
      <c r="D860" s="198" t="s">
        <v>321</v>
      </c>
      <c r="E860" s="198" t="s">
        <v>814</v>
      </c>
      <c r="G860" s="198"/>
      <c r="H860" s="198"/>
      <c r="I860" s="152"/>
      <c r="J860" s="15" t="s">
        <v>91</v>
      </c>
      <c r="K860" s="198">
        <v>5856840</v>
      </c>
      <c r="L860" s="198"/>
      <c r="M860" s="198"/>
      <c r="N860" s="198"/>
      <c r="O860" s="198"/>
    </row>
    <row r="861" spans="2:15" hidden="1" x14ac:dyDescent="0.35">
      <c r="B861" s="152" t="e">
        <f>VLOOKUP(C861,#REF!,3,FALSE)</f>
        <v>#REF!</v>
      </c>
      <c r="C861" s="198" t="s">
        <v>431</v>
      </c>
      <c r="D861" s="198" t="s">
        <v>308</v>
      </c>
      <c r="E861" s="198" t="s">
        <v>788</v>
      </c>
      <c r="G861" s="198"/>
      <c r="H861" s="198"/>
      <c r="I861" s="152"/>
      <c r="J861" s="273" t="s">
        <v>91</v>
      </c>
      <c r="K861" s="198">
        <v>39282000</v>
      </c>
      <c r="L861" s="198"/>
      <c r="M861" s="198"/>
      <c r="N861" s="198"/>
      <c r="O861" s="198"/>
    </row>
    <row r="862" spans="2:15" hidden="1" x14ac:dyDescent="0.35">
      <c r="B862" s="152" t="e">
        <f>VLOOKUP(C862,#REF!,3,FALSE)</f>
        <v>#REF!</v>
      </c>
      <c r="C862" s="198" t="s">
        <v>431</v>
      </c>
      <c r="D862" s="198" t="s">
        <v>313</v>
      </c>
      <c r="E862" s="198" t="s">
        <v>312</v>
      </c>
      <c r="G862" s="198"/>
      <c r="H862" s="198"/>
      <c r="I862" s="152"/>
      <c r="J862" s="15" t="s">
        <v>91</v>
      </c>
      <c r="K862" s="198">
        <v>10611530</v>
      </c>
      <c r="L862" s="198"/>
      <c r="M862" s="198"/>
      <c r="N862" s="198"/>
      <c r="O862" s="198"/>
    </row>
    <row r="863" spans="2:15" x14ac:dyDescent="0.35">
      <c r="B863" s="152" t="e">
        <f>VLOOKUP(C863,#REF!,3,FALSE)</f>
        <v>#REF!</v>
      </c>
      <c r="C863" s="198" t="s">
        <v>431</v>
      </c>
      <c r="D863" s="198" t="s">
        <v>311</v>
      </c>
      <c r="E863" s="198" t="s">
        <v>872</v>
      </c>
      <c r="G863" s="198"/>
      <c r="H863" s="198"/>
      <c r="I863" s="152"/>
      <c r="J863" s="273" t="s">
        <v>91</v>
      </c>
      <c r="K863" s="198">
        <v>21064000</v>
      </c>
      <c r="L863" s="198"/>
      <c r="M863" s="198"/>
      <c r="N863" s="198"/>
      <c r="O863" s="198"/>
    </row>
    <row r="864" spans="2:15" hidden="1" x14ac:dyDescent="0.35">
      <c r="B864" s="152" t="e">
        <f>VLOOKUP(C864,#REF!,3,FALSE)</f>
        <v>#REF!</v>
      </c>
      <c r="C864" s="198" t="s">
        <v>360</v>
      </c>
      <c r="D864" s="198" t="s">
        <v>316</v>
      </c>
      <c r="E864" s="198" t="s">
        <v>782</v>
      </c>
      <c r="G864" s="198"/>
      <c r="H864" s="198"/>
      <c r="I864" s="152"/>
      <c r="J864" s="15" t="s">
        <v>91</v>
      </c>
      <c r="K864" s="198">
        <v>12573463949.559999</v>
      </c>
      <c r="L864" s="198"/>
      <c r="M864" s="198"/>
      <c r="N864" s="198"/>
      <c r="O864" s="198"/>
    </row>
    <row r="865" spans="2:15" hidden="1" x14ac:dyDescent="0.35">
      <c r="B865" s="152" t="e">
        <f>VLOOKUP(C865,#REF!,3,FALSE)</f>
        <v>#REF!</v>
      </c>
      <c r="C865" s="198" t="s">
        <v>360</v>
      </c>
      <c r="D865" s="198" t="s">
        <v>316</v>
      </c>
      <c r="E865" s="198" t="s">
        <v>805</v>
      </c>
      <c r="G865" s="198"/>
      <c r="H865" s="198"/>
      <c r="I865" s="152"/>
      <c r="J865" s="273" t="s">
        <v>91</v>
      </c>
      <c r="K865" s="198">
        <v>645463753.42999995</v>
      </c>
      <c r="L865" s="198"/>
      <c r="M865" s="198"/>
      <c r="N865" s="198"/>
      <c r="O865" s="198"/>
    </row>
    <row r="866" spans="2:15" hidden="1" x14ac:dyDescent="0.35">
      <c r="B866" s="152" t="e">
        <f>VLOOKUP(C866,#REF!,3,FALSE)</f>
        <v>#REF!</v>
      </c>
      <c r="C866" s="198" t="s">
        <v>360</v>
      </c>
      <c r="D866" s="198" t="s">
        <v>316</v>
      </c>
      <c r="E866" s="286" t="s">
        <v>794</v>
      </c>
      <c r="G866" s="198"/>
      <c r="H866" s="198"/>
      <c r="I866" s="152"/>
      <c r="J866" s="15" t="s">
        <v>91</v>
      </c>
      <c r="K866" s="198">
        <v>1782637614.0700002</v>
      </c>
      <c r="L866" s="198"/>
      <c r="M866" s="198"/>
      <c r="N866" s="198"/>
      <c r="O866" s="198"/>
    </row>
    <row r="867" spans="2:15" hidden="1" x14ac:dyDescent="0.35">
      <c r="B867" s="152" t="e">
        <f>VLOOKUP(C867,#REF!,3,FALSE)</f>
        <v>#REF!</v>
      </c>
      <c r="C867" s="198" t="s">
        <v>360</v>
      </c>
      <c r="D867" s="198" t="s">
        <v>311</v>
      </c>
      <c r="E867" s="152" t="s">
        <v>778</v>
      </c>
      <c r="G867" s="198"/>
      <c r="H867" s="198"/>
      <c r="I867" s="152"/>
      <c r="J867" s="273" t="s">
        <v>91</v>
      </c>
      <c r="K867" s="198">
        <v>34279711.579999998</v>
      </c>
      <c r="L867" s="198"/>
      <c r="M867" s="198"/>
      <c r="N867" s="198"/>
      <c r="O867" s="198"/>
    </row>
    <row r="868" spans="2:15" hidden="1" x14ac:dyDescent="0.35">
      <c r="B868" s="152" t="e">
        <f>VLOOKUP(C868,#REF!,3,FALSE)</f>
        <v>#REF!</v>
      </c>
      <c r="C868" s="198" t="s">
        <v>360</v>
      </c>
      <c r="D868" s="198" t="s">
        <v>321</v>
      </c>
      <c r="E868" s="198" t="s">
        <v>814</v>
      </c>
      <c r="G868" s="198"/>
      <c r="H868" s="198"/>
      <c r="I868" s="152"/>
      <c r="J868" s="15" t="s">
        <v>91</v>
      </c>
      <c r="K868" s="198">
        <v>217742730</v>
      </c>
      <c r="L868" s="198"/>
      <c r="M868" s="198"/>
      <c r="N868" s="198"/>
      <c r="O868" s="198"/>
    </row>
    <row r="869" spans="2:15" hidden="1" x14ac:dyDescent="0.35">
      <c r="B869" s="152" t="e">
        <f>VLOOKUP(C869,#REF!,3,FALSE)</f>
        <v>#REF!</v>
      </c>
      <c r="C869" s="198" t="s">
        <v>360</v>
      </c>
      <c r="D869" s="198" t="s">
        <v>308</v>
      </c>
      <c r="E869" s="198" t="s">
        <v>788</v>
      </c>
      <c r="G869" s="198"/>
      <c r="H869" s="198"/>
      <c r="I869" s="152"/>
      <c r="J869" s="273" t="s">
        <v>91</v>
      </c>
      <c r="K869" s="198">
        <v>4329411932.3299999</v>
      </c>
      <c r="L869" s="198"/>
      <c r="M869" s="198"/>
      <c r="N869" s="198"/>
      <c r="O869" s="198"/>
    </row>
    <row r="870" spans="2:15" hidden="1" x14ac:dyDescent="0.35">
      <c r="B870" s="152" t="e">
        <f>VLOOKUP(C870,#REF!,3,FALSE)</f>
        <v>#REF!</v>
      </c>
      <c r="C870" s="198" t="s">
        <v>360</v>
      </c>
      <c r="D870" s="198" t="s">
        <v>308</v>
      </c>
      <c r="E870" s="198" t="s">
        <v>800</v>
      </c>
      <c r="G870" s="198"/>
      <c r="H870" s="198"/>
      <c r="I870" s="152"/>
      <c r="J870" s="15" t="s">
        <v>91</v>
      </c>
      <c r="K870" s="198">
        <v>1053600</v>
      </c>
      <c r="L870" s="198"/>
      <c r="M870" s="198"/>
      <c r="N870" s="198"/>
      <c r="O870" s="198"/>
    </row>
    <row r="871" spans="2:15" hidden="1" x14ac:dyDescent="0.35">
      <c r="B871" s="152" t="e">
        <f>VLOOKUP(C871,#REF!,3,FALSE)</f>
        <v>#REF!</v>
      </c>
      <c r="C871" s="198" t="s">
        <v>360</v>
      </c>
      <c r="D871" s="198" t="s">
        <v>313</v>
      </c>
      <c r="E871" s="198" t="s">
        <v>817</v>
      </c>
      <c r="G871" s="198"/>
      <c r="H871" s="198"/>
      <c r="I871" s="152"/>
      <c r="J871" s="273" t="s">
        <v>91</v>
      </c>
      <c r="K871" s="198">
        <v>128000</v>
      </c>
      <c r="L871" s="198"/>
      <c r="M871" s="198"/>
      <c r="N871" s="198"/>
      <c r="O871" s="198"/>
    </row>
    <row r="872" spans="2:15" hidden="1" x14ac:dyDescent="0.35">
      <c r="B872" s="152" t="e">
        <f>VLOOKUP(C872,#REF!,3,FALSE)</f>
        <v>#REF!</v>
      </c>
      <c r="C872" s="198" t="s">
        <v>360</v>
      </c>
      <c r="D872" s="198" t="s">
        <v>313</v>
      </c>
      <c r="E872" s="198" t="s">
        <v>312</v>
      </c>
      <c r="G872" s="198"/>
      <c r="H872" s="198"/>
      <c r="I872" s="152"/>
      <c r="J872" s="15" t="s">
        <v>91</v>
      </c>
      <c r="K872" s="198">
        <v>49608955</v>
      </c>
      <c r="L872" s="198"/>
      <c r="M872" s="198"/>
      <c r="N872" s="198"/>
      <c r="O872" s="198"/>
    </row>
    <row r="873" spans="2:15" x14ac:dyDescent="0.35">
      <c r="B873" s="152" t="e">
        <f>VLOOKUP(C873,#REF!,3,FALSE)</f>
        <v>#REF!</v>
      </c>
      <c r="C873" s="198" t="s">
        <v>360</v>
      </c>
      <c r="D873" s="198" t="s">
        <v>311</v>
      </c>
      <c r="E873" s="198" t="s">
        <v>872</v>
      </c>
      <c r="G873" s="198"/>
      <c r="H873" s="198"/>
      <c r="I873" s="152"/>
      <c r="J873" s="273" t="s">
        <v>91</v>
      </c>
      <c r="K873" s="198">
        <v>1772782561.8</v>
      </c>
      <c r="L873" s="198"/>
      <c r="M873" s="198"/>
      <c r="N873" s="198"/>
      <c r="O873" s="198"/>
    </row>
    <row r="874" spans="2:15" hidden="1" x14ac:dyDescent="0.35">
      <c r="B874" s="152" t="e">
        <f>VLOOKUP(C874,#REF!,3,FALSE)</f>
        <v>#REF!</v>
      </c>
      <c r="C874" s="198" t="s">
        <v>427</v>
      </c>
      <c r="D874" s="198" t="s">
        <v>316</v>
      </c>
      <c r="E874" s="198" t="s">
        <v>782</v>
      </c>
      <c r="G874" s="198"/>
      <c r="H874" s="198"/>
      <c r="I874" s="152"/>
      <c r="J874" s="15" t="s">
        <v>91</v>
      </c>
      <c r="K874" s="198">
        <v>264151188.99000004</v>
      </c>
      <c r="L874" s="198"/>
      <c r="M874" s="198"/>
      <c r="N874" s="198"/>
      <c r="O874" s="198"/>
    </row>
    <row r="875" spans="2:15" hidden="1" x14ac:dyDescent="0.35">
      <c r="B875" s="152" t="e">
        <f>VLOOKUP(C875,#REF!,3,FALSE)</f>
        <v>#REF!</v>
      </c>
      <c r="C875" s="198" t="s">
        <v>427</v>
      </c>
      <c r="D875" s="198" t="s">
        <v>316</v>
      </c>
      <c r="E875" s="198" t="s">
        <v>805</v>
      </c>
      <c r="G875" s="198"/>
      <c r="H875" s="198"/>
      <c r="I875" s="152"/>
      <c r="J875" s="273" t="s">
        <v>91</v>
      </c>
      <c r="K875" s="198">
        <v>49604271.229999997</v>
      </c>
      <c r="L875" s="198"/>
      <c r="M875" s="198"/>
      <c r="N875" s="198"/>
      <c r="O875" s="198"/>
    </row>
    <row r="876" spans="2:15" hidden="1" x14ac:dyDescent="0.35">
      <c r="B876" s="152" t="e">
        <f>VLOOKUP(C876,#REF!,3,FALSE)</f>
        <v>#REF!</v>
      </c>
      <c r="C876" s="198" t="s">
        <v>427</v>
      </c>
      <c r="D876" s="198" t="s">
        <v>316</v>
      </c>
      <c r="E876" s="286" t="s">
        <v>794</v>
      </c>
      <c r="G876" s="198"/>
      <c r="H876" s="198"/>
      <c r="I876" s="152"/>
      <c r="J876" s="15" t="s">
        <v>91</v>
      </c>
      <c r="K876" s="198">
        <v>104168969.58</v>
      </c>
      <c r="L876" s="198"/>
      <c r="M876" s="198"/>
      <c r="N876" s="198"/>
      <c r="O876" s="198"/>
    </row>
    <row r="877" spans="2:15" hidden="1" x14ac:dyDescent="0.35">
      <c r="B877" s="152" t="e">
        <f>VLOOKUP(C877,#REF!,3,FALSE)</f>
        <v>#REF!</v>
      </c>
      <c r="C877" s="198" t="s">
        <v>427</v>
      </c>
      <c r="D877" s="198" t="s">
        <v>321</v>
      </c>
      <c r="E877" s="198" t="s">
        <v>814</v>
      </c>
      <c r="G877" s="198"/>
      <c r="H877" s="198"/>
      <c r="I877" s="152"/>
      <c r="J877" s="273" t="s">
        <v>91</v>
      </c>
      <c r="K877" s="198">
        <v>8010742.0000000009</v>
      </c>
      <c r="L877" s="198"/>
      <c r="M877" s="198"/>
      <c r="N877" s="198"/>
      <c r="O877" s="198"/>
    </row>
    <row r="878" spans="2:15" hidden="1" x14ac:dyDescent="0.35">
      <c r="B878" s="152" t="e">
        <f>VLOOKUP(C878,#REF!,3,FALSE)</f>
        <v>#REF!</v>
      </c>
      <c r="C878" s="198" t="s">
        <v>427</v>
      </c>
      <c r="D878" s="198" t="s">
        <v>308</v>
      </c>
      <c r="E878" s="198" t="s">
        <v>788</v>
      </c>
      <c r="G878" s="198"/>
      <c r="H878" s="198"/>
      <c r="I878" s="152"/>
      <c r="J878" s="15" t="s">
        <v>91</v>
      </c>
      <c r="K878" s="198">
        <v>197967437.5</v>
      </c>
      <c r="L878" s="198"/>
      <c r="M878" s="198"/>
      <c r="N878" s="198"/>
      <c r="O878" s="198"/>
    </row>
    <row r="879" spans="2:15" hidden="1" x14ac:dyDescent="0.35">
      <c r="B879" s="152" t="e">
        <f>VLOOKUP(C879,#REF!,3,FALSE)</f>
        <v>#REF!</v>
      </c>
      <c r="C879" s="198" t="s">
        <v>427</v>
      </c>
      <c r="D879" s="198" t="s">
        <v>308</v>
      </c>
      <c r="E879" s="198" t="s">
        <v>800</v>
      </c>
      <c r="G879" s="198"/>
      <c r="H879" s="198"/>
      <c r="I879" s="152"/>
      <c r="J879" s="273" t="s">
        <v>91</v>
      </c>
      <c r="K879" s="198">
        <v>80800</v>
      </c>
      <c r="L879" s="198"/>
      <c r="M879" s="198"/>
      <c r="N879" s="198"/>
      <c r="O879" s="198"/>
    </row>
    <row r="880" spans="2:15" hidden="1" x14ac:dyDescent="0.35">
      <c r="B880" s="152" t="e">
        <f>VLOOKUP(C880,#REF!,3,FALSE)</f>
        <v>#REF!</v>
      </c>
      <c r="C880" s="198" t="s">
        <v>427</v>
      </c>
      <c r="D880" s="198" t="s">
        <v>313</v>
      </c>
      <c r="E880" s="198" t="s">
        <v>312</v>
      </c>
      <c r="G880" s="198"/>
      <c r="H880" s="198"/>
      <c r="I880" s="152"/>
      <c r="J880" s="15" t="s">
        <v>91</v>
      </c>
      <c r="K880" s="198">
        <v>19861559</v>
      </c>
      <c r="L880" s="198"/>
      <c r="M880" s="198"/>
      <c r="N880" s="198"/>
      <c r="O880" s="198"/>
    </row>
    <row r="881" spans="2:15" x14ac:dyDescent="0.35">
      <c r="B881" s="152" t="e">
        <f>VLOOKUP(C881,#REF!,3,FALSE)</f>
        <v>#REF!</v>
      </c>
      <c r="C881" s="198" t="s">
        <v>427</v>
      </c>
      <c r="D881" s="198" t="s">
        <v>311</v>
      </c>
      <c r="E881" s="198" t="s">
        <v>872</v>
      </c>
      <c r="G881" s="198"/>
      <c r="H881" s="198"/>
      <c r="I881" s="152"/>
      <c r="J881" s="273" t="s">
        <v>91</v>
      </c>
      <c r="K881" s="198">
        <v>59405895.359999999</v>
      </c>
      <c r="L881" s="198"/>
      <c r="M881" s="198"/>
      <c r="N881" s="198"/>
      <c r="O881" s="198"/>
    </row>
    <row r="882" spans="2:15" hidden="1" x14ac:dyDescent="0.35">
      <c r="B882" s="152" t="e">
        <f>VLOOKUP(C882,#REF!,3,FALSE)</f>
        <v>#REF!</v>
      </c>
      <c r="C882" s="198" t="s">
        <v>394</v>
      </c>
      <c r="D882" s="198" t="s">
        <v>316</v>
      </c>
      <c r="E882" s="198" t="s">
        <v>782</v>
      </c>
      <c r="G882" s="198"/>
      <c r="H882" s="198"/>
      <c r="I882" s="152"/>
      <c r="J882" s="15" t="s">
        <v>91</v>
      </c>
      <c r="K882" s="198">
        <v>183024490.30000001</v>
      </c>
      <c r="L882" s="198"/>
      <c r="M882" s="198"/>
      <c r="N882" s="198"/>
      <c r="O882" s="198"/>
    </row>
    <row r="883" spans="2:15" hidden="1" x14ac:dyDescent="0.35">
      <c r="B883" s="152" t="e">
        <f>VLOOKUP(C883,#REF!,3,FALSE)</f>
        <v>#REF!</v>
      </c>
      <c r="C883" s="198" t="s">
        <v>394</v>
      </c>
      <c r="D883" s="198" t="s">
        <v>316</v>
      </c>
      <c r="E883" s="286" t="s">
        <v>794</v>
      </c>
      <c r="G883" s="198"/>
      <c r="H883" s="198"/>
      <c r="I883" s="152"/>
      <c r="J883" s="273" t="s">
        <v>91</v>
      </c>
      <c r="K883" s="198">
        <v>544614578.91999996</v>
      </c>
      <c r="L883" s="198"/>
      <c r="M883" s="198"/>
      <c r="N883" s="198"/>
      <c r="O883" s="198"/>
    </row>
    <row r="884" spans="2:15" hidden="1" x14ac:dyDescent="0.35">
      <c r="B884" s="152" t="e">
        <f>VLOOKUP(C884,#REF!,3,FALSE)</f>
        <v>#REF!</v>
      </c>
      <c r="C884" s="198" t="s">
        <v>394</v>
      </c>
      <c r="D884" s="198" t="s">
        <v>311</v>
      </c>
      <c r="E884" s="152" t="s">
        <v>778</v>
      </c>
      <c r="G884" s="198"/>
      <c r="H884" s="198"/>
      <c r="I884" s="152"/>
      <c r="J884" s="15" t="s">
        <v>91</v>
      </c>
      <c r="K884" s="198">
        <v>313544428.99000001</v>
      </c>
      <c r="L884" s="198"/>
      <c r="M884" s="198"/>
      <c r="N884" s="198"/>
      <c r="O884" s="198"/>
    </row>
    <row r="885" spans="2:15" hidden="1" x14ac:dyDescent="0.35">
      <c r="B885" s="152" t="e">
        <f>VLOOKUP(C885,#REF!,3,FALSE)</f>
        <v>#REF!</v>
      </c>
      <c r="C885" s="198" t="s">
        <v>394</v>
      </c>
      <c r="D885" s="198" t="s">
        <v>321</v>
      </c>
      <c r="E885" s="198" t="s">
        <v>814</v>
      </c>
      <c r="G885" s="198"/>
      <c r="H885" s="198"/>
      <c r="I885" s="152"/>
      <c r="J885" s="273" t="s">
        <v>91</v>
      </c>
      <c r="K885" s="198">
        <v>4217615</v>
      </c>
      <c r="L885" s="198"/>
      <c r="M885" s="198"/>
      <c r="N885" s="198"/>
      <c r="O885" s="198"/>
    </row>
    <row r="886" spans="2:15" hidden="1" x14ac:dyDescent="0.35">
      <c r="B886" s="152" t="e">
        <f>VLOOKUP(C886,#REF!,3,FALSE)</f>
        <v>#REF!</v>
      </c>
      <c r="C886" s="198" t="s">
        <v>394</v>
      </c>
      <c r="D886" s="198" t="s">
        <v>308</v>
      </c>
      <c r="E886" s="198" t="s">
        <v>788</v>
      </c>
      <c r="G886" s="198"/>
      <c r="H886" s="198"/>
      <c r="I886" s="152"/>
      <c r="J886" s="15" t="s">
        <v>91</v>
      </c>
      <c r="K886" s="198">
        <v>335000000</v>
      </c>
      <c r="L886" s="198"/>
      <c r="M886" s="198"/>
      <c r="N886" s="198"/>
      <c r="O886" s="198"/>
    </row>
    <row r="887" spans="2:15" x14ac:dyDescent="0.35">
      <c r="B887" s="152" t="e">
        <f>VLOOKUP(C887,#REF!,3,FALSE)</f>
        <v>#REF!</v>
      </c>
      <c r="C887" s="198" t="s">
        <v>394</v>
      </c>
      <c r="D887" s="198" t="s">
        <v>311</v>
      </c>
      <c r="E887" s="198" t="s">
        <v>872</v>
      </c>
      <c r="G887" s="198"/>
      <c r="H887" s="198"/>
      <c r="I887" s="152"/>
      <c r="J887" s="273" t="s">
        <v>91</v>
      </c>
      <c r="K887" s="198">
        <v>103756763.56</v>
      </c>
      <c r="L887" s="198"/>
      <c r="M887" s="198"/>
      <c r="N887" s="198"/>
      <c r="O887" s="198"/>
    </row>
    <row r="888" spans="2:15" hidden="1" x14ac:dyDescent="0.35">
      <c r="B888" s="152" t="e">
        <f>VLOOKUP(C888,#REF!,3,FALSE)</f>
        <v>#REF!</v>
      </c>
      <c r="C888" s="198" t="s">
        <v>416</v>
      </c>
      <c r="D888" s="198" t="s">
        <v>316</v>
      </c>
      <c r="E888" s="198" t="s">
        <v>782</v>
      </c>
      <c r="G888" s="198"/>
      <c r="H888" s="198"/>
      <c r="I888" s="152"/>
      <c r="J888" s="15" t="s">
        <v>91</v>
      </c>
      <c r="K888" s="198">
        <v>4689348.3899999997</v>
      </c>
      <c r="L888" s="198"/>
      <c r="M888" s="198"/>
      <c r="N888" s="198"/>
      <c r="O888" s="198"/>
    </row>
    <row r="889" spans="2:15" hidden="1" x14ac:dyDescent="0.35">
      <c r="B889" s="152" t="e">
        <f>VLOOKUP(C889,#REF!,3,FALSE)</f>
        <v>#REF!</v>
      </c>
      <c r="C889" s="198" t="s">
        <v>416</v>
      </c>
      <c r="D889" s="198" t="s">
        <v>316</v>
      </c>
      <c r="E889" s="286" t="s">
        <v>794</v>
      </c>
      <c r="G889" s="198"/>
      <c r="H889" s="198"/>
      <c r="I889" s="152"/>
      <c r="J889" s="273" t="s">
        <v>91</v>
      </c>
      <c r="K889" s="198">
        <v>4024383.33</v>
      </c>
      <c r="L889" s="198"/>
      <c r="M889" s="198"/>
      <c r="N889" s="198"/>
      <c r="O889" s="198"/>
    </row>
    <row r="890" spans="2:15" hidden="1" x14ac:dyDescent="0.35">
      <c r="B890" s="152" t="e">
        <f>VLOOKUP(C890,#REF!,3,FALSE)</f>
        <v>#REF!</v>
      </c>
      <c r="C890" s="198" t="s">
        <v>416</v>
      </c>
      <c r="D890" s="198" t="s">
        <v>311</v>
      </c>
      <c r="E890" s="152" t="s">
        <v>778</v>
      </c>
      <c r="G890" s="198"/>
      <c r="H890" s="198"/>
      <c r="I890" s="152"/>
      <c r="J890" s="15" t="s">
        <v>91</v>
      </c>
      <c r="K890" s="198">
        <v>626135702.58000004</v>
      </c>
      <c r="L890" s="198"/>
      <c r="M890" s="198"/>
      <c r="N890" s="198"/>
      <c r="O890" s="198"/>
    </row>
    <row r="891" spans="2:15" hidden="1" x14ac:dyDescent="0.35">
      <c r="B891" s="152" t="e">
        <f>VLOOKUP(C891,#REF!,3,FALSE)</f>
        <v>#REF!</v>
      </c>
      <c r="C891" s="198" t="s">
        <v>416</v>
      </c>
      <c r="D891" s="198" t="s">
        <v>321</v>
      </c>
      <c r="E891" s="198" t="s">
        <v>814</v>
      </c>
      <c r="G891" s="198"/>
      <c r="H891" s="198"/>
      <c r="I891" s="152"/>
      <c r="J891" s="273" t="s">
        <v>91</v>
      </c>
      <c r="K891" s="198">
        <v>21950235</v>
      </c>
      <c r="L891" s="198"/>
      <c r="M891" s="198"/>
      <c r="N891" s="198"/>
      <c r="O891" s="198"/>
    </row>
    <row r="892" spans="2:15" hidden="1" x14ac:dyDescent="0.35">
      <c r="B892" s="152" t="e">
        <f>VLOOKUP(C892,#REF!,3,FALSE)</f>
        <v>#REF!</v>
      </c>
      <c r="C892" s="198" t="s">
        <v>416</v>
      </c>
      <c r="D892" s="198" t="s">
        <v>311</v>
      </c>
      <c r="E892" s="198" t="s">
        <v>809</v>
      </c>
      <c r="G892" s="198"/>
      <c r="H892" s="198"/>
      <c r="I892" s="152"/>
      <c r="J892" s="15" t="s">
        <v>91</v>
      </c>
      <c r="K892" s="198">
        <v>227212850</v>
      </c>
      <c r="L892" s="198"/>
      <c r="M892" s="198"/>
      <c r="N892" s="198"/>
      <c r="O892" s="198"/>
    </row>
    <row r="893" spans="2:15" hidden="1" x14ac:dyDescent="0.35">
      <c r="B893" s="152" t="e">
        <f>VLOOKUP(C893,#REF!,3,FALSE)</f>
        <v>#REF!</v>
      </c>
      <c r="C893" s="198" t="s">
        <v>416</v>
      </c>
      <c r="D893" s="198" t="s">
        <v>308</v>
      </c>
      <c r="E893" s="198" t="s">
        <v>788</v>
      </c>
      <c r="G893" s="198"/>
      <c r="H893" s="198"/>
      <c r="I893" s="152"/>
      <c r="J893" s="273" t="s">
        <v>91</v>
      </c>
      <c r="K893" s="198">
        <v>95950172.969999999</v>
      </c>
      <c r="L893" s="198"/>
      <c r="M893" s="198"/>
      <c r="N893" s="198"/>
      <c r="O893" s="198"/>
    </row>
    <row r="894" spans="2:15" x14ac:dyDescent="0.35">
      <c r="B894" s="152" t="e">
        <f>VLOOKUP(C894,#REF!,3,FALSE)</f>
        <v>#REF!</v>
      </c>
      <c r="C894" s="198" t="s">
        <v>416</v>
      </c>
      <c r="D894" s="198" t="s">
        <v>311</v>
      </c>
      <c r="E894" s="198" t="s">
        <v>872</v>
      </c>
      <c r="G894" s="198"/>
      <c r="H894" s="198"/>
      <c r="I894" s="152"/>
      <c r="J894" s="15" t="s">
        <v>91</v>
      </c>
      <c r="K894" s="198">
        <v>23501816.870000001</v>
      </c>
      <c r="L894" s="198"/>
      <c r="M894" s="198"/>
      <c r="N894" s="198"/>
      <c r="O894" s="198"/>
    </row>
    <row r="895" spans="2:15" hidden="1" x14ac:dyDescent="0.35">
      <c r="B895" s="152" t="e">
        <f>VLOOKUP(C895,#REF!,3,FALSE)</f>
        <v>#REF!</v>
      </c>
      <c r="C895" s="198" t="s">
        <v>414</v>
      </c>
      <c r="D895" s="198" t="s">
        <v>316</v>
      </c>
      <c r="E895" s="198" t="s">
        <v>782</v>
      </c>
      <c r="G895" s="198"/>
      <c r="H895" s="198"/>
      <c r="I895" s="152"/>
      <c r="J895" s="273" t="s">
        <v>91</v>
      </c>
      <c r="K895" s="198">
        <v>25214159.870000001</v>
      </c>
      <c r="L895" s="198"/>
      <c r="M895" s="198"/>
      <c r="N895" s="198"/>
      <c r="O895" s="198"/>
    </row>
    <row r="896" spans="2:15" hidden="1" x14ac:dyDescent="0.35">
      <c r="B896" s="152" t="e">
        <f>VLOOKUP(C896,#REF!,3,FALSE)</f>
        <v>#REF!</v>
      </c>
      <c r="C896" s="198" t="s">
        <v>414</v>
      </c>
      <c r="D896" s="198" t="s">
        <v>311</v>
      </c>
      <c r="E896" s="152" t="s">
        <v>778</v>
      </c>
      <c r="G896" s="198"/>
      <c r="H896" s="198"/>
      <c r="I896" s="152"/>
      <c r="J896" s="15" t="s">
        <v>91</v>
      </c>
      <c r="K896" s="198">
        <v>811415077.79999995</v>
      </c>
      <c r="L896" s="198"/>
      <c r="M896" s="198"/>
      <c r="N896" s="198"/>
      <c r="O896" s="198"/>
    </row>
    <row r="897" spans="2:15" hidden="1" x14ac:dyDescent="0.35">
      <c r="B897" s="152" t="e">
        <f>VLOOKUP(C897,#REF!,3,FALSE)</f>
        <v>#REF!</v>
      </c>
      <c r="C897" s="198" t="s">
        <v>414</v>
      </c>
      <c r="D897" s="198" t="s">
        <v>321</v>
      </c>
      <c r="E897" s="198" t="s">
        <v>814</v>
      </c>
      <c r="G897" s="198"/>
      <c r="H897" s="198"/>
      <c r="I897" s="152"/>
      <c r="J897" s="273" t="s">
        <v>91</v>
      </c>
      <c r="K897" s="198">
        <v>1297605</v>
      </c>
      <c r="L897" s="198"/>
      <c r="M897" s="198"/>
      <c r="N897" s="198"/>
      <c r="O897" s="198"/>
    </row>
    <row r="898" spans="2:15" hidden="1" x14ac:dyDescent="0.35">
      <c r="B898" s="152" t="e">
        <f>VLOOKUP(C898,#REF!,3,FALSE)</f>
        <v>#REF!</v>
      </c>
      <c r="C898" s="198" t="s">
        <v>414</v>
      </c>
      <c r="D898" s="198" t="s">
        <v>311</v>
      </c>
      <c r="E898" s="198" t="s">
        <v>809</v>
      </c>
      <c r="G898" s="198"/>
      <c r="H898" s="198"/>
      <c r="I898" s="152"/>
      <c r="J898" s="15" t="s">
        <v>91</v>
      </c>
      <c r="K898" s="198">
        <v>91253290</v>
      </c>
      <c r="L898" s="198"/>
      <c r="M898" s="198"/>
      <c r="N898" s="198"/>
      <c r="O898" s="198"/>
    </row>
    <row r="899" spans="2:15" hidden="1" x14ac:dyDescent="0.35">
      <c r="B899" s="152" t="e">
        <f>VLOOKUP(C899,#REF!,3,FALSE)</f>
        <v>#REF!</v>
      </c>
      <c r="C899" s="198" t="s">
        <v>414</v>
      </c>
      <c r="D899" s="198" t="s">
        <v>308</v>
      </c>
      <c r="E899" s="198" t="s">
        <v>788</v>
      </c>
      <c r="G899" s="198"/>
      <c r="H899" s="198"/>
      <c r="I899" s="152"/>
      <c r="J899" s="273" t="s">
        <v>91</v>
      </c>
      <c r="K899" s="198">
        <v>45182280.049999997</v>
      </c>
      <c r="L899" s="198"/>
      <c r="M899" s="198"/>
      <c r="N899" s="198"/>
      <c r="O899" s="198"/>
    </row>
    <row r="900" spans="2:15" x14ac:dyDescent="0.35">
      <c r="B900" s="152" t="e">
        <f>VLOOKUP(C900,#REF!,3,FALSE)</f>
        <v>#REF!</v>
      </c>
      <c r="C900" s="198" t="s">
        <v>414</v>
      </c>
      <c r="D900" s="198" t="s">
        <v>311</v>
      </c>
      <c r="E900" s="198" t="s">
        <v>872</v>
      </c>
      <c r="G900" s="198"/>
      <c r="H900" s="198"/>
      <c r="I900" s="152"/>
      <c r="J900" s="15" t="s">
        <v>91</v>
      </c>
      <c r="K900" s="198">
        <v>14328339.85</v>
      </c>
      <c r="L900" s="198"/>
      <c r="M900" s="198"/>
      <c r="N900" s="198"/>
      <c r="O900" s="198"/>
    </row>
    <row r="901" spans="2:15" hidden="1" x14ac:dyDescent="0.35">
      <c r="B901" s="152" t="e">
        <f>VLOOKUP(C901,#REF!,3,FALSE)</f>
        <v>#REF!</v>
      </c>
      <c r="C901" s="198" t="s">
        <v>422</v>
      </c>
      <c r="D901" s="198" t="s">
        <v>316</v>
      </c>
      <c r="E901" s="198" t="s">
        <v>782</v>
      </c>
      <c r="G901" s="198"/>
      <c r="H901" s="198"/>
      <c r="I901" s="152"/>
      <c r="J901" s="273" t="s">
        <v>91</v>
      </c>
      <c r="K901" s="198">
        <v>274485704.69</v>
      </c>
      <c r="L901" s="198"/>
      <c r="M901" s="198"/>
      <c r="N901" s="198"/>
      <c r="O901" s="198"/>
    </row>
    <row r="902" spans="2:15" hidden="1" x14ac:dyDescent="0.35">
      <c r="B902" s="152" t="e">
        <f>VLOOKUP(C902,#REF!,3,FALSE)</f>
        <v>#REF!</v>
      </c>
      <c r="C902" s="198" t="s">
        <v>422</v>
      </c>
      <c r="D902" s="198" t="s">
        <v>316</v>
      </c>
      <c r="E902" s="198" t="s">
        <v>805</v>
      </c>
      <c r="G902" s="198"/>
      <c r="H902" s="198"/>
      <c r="I902" s="152"/>
      <c r="J902" s="15" t="s">
        <v>91</v>
      </c>
      <c r="K902" s="198">
        <v>4783008.5599999996</v>
      </c>
      <c r="L902" s="198"/>
      <c r="M902" s="198"/>
      <c r="N902" s="198"/>
      <c r="O902" s="198"/>
    </row>
    <row r="903" spans="2:15" hidden="1" x14ac:dyDescent="0.35">
      <c r="B903" s="152" t="e">
        <f>VLOOKUP(C903,#REF!,3,FALSE)</f>
        <v>#REF!</v>
      </c>
      <c r="C903" s="198" t="s">
        <v>422</v>
      </c>
      <c r="D903" s="198" t="s">
        <v>316</v>
      </c>
      <c r="E903" s="286" t="s">
        <v>794</v>
      </c>
      <c r="G903" s="198"/>
      <c r="H903" s="198"/>
      <c r="I903" s="152"/>
      <c r="J903" s="273" t="s">
        <v>91</v>
      </c>
      <c r="K903" s="198">
        <v>5261309.42</v>
      </c>
      <c r="L903" s="198"/>
      <c r="M903" s="198"/>
      <c r="N903" s="198"/>
      <c r="O903" s="198"/>
    </row>
    <row r="904" spans="2:15" hidden="1" x14ac:dyDescent="0.35">
      <c r="B904" s="152" t="e">
        <f>VLOOKUP(C904,#REF!,3,FALSE)</f>
        <v>#REF!</v>
      </c>
      <c r="C904" s="198" t="s">
        <v>422</v>
      </c>
      <c r="D904" s="198" t="s">
        <v>321</v>
      </c>
      <c r="E904" s="198" t="s">
        <v>814</v>
      </c>
      <c r="G904" s="198"/>
      <c r="H904" s="198"/>
      <c r="I904" s="152"/>
      <c r="J904" s="15" t="s">
        <v>91</v>
      </c>
      <c r="K904" s="198">
        <v>52698100</v>
      </c>
      <c r="L904" s="198"/>
      <c r="M904" s="198"/>
      <c r="N904" s="198"/>
      <c r="O904" s="198"/>
    </row>
    <row r="905" spans="2:15" hidden="1" x14ac:dyDescent="0.35">
      <c r="B905" s="152" t="e">
        <f>VLOOKUP(C905,#REF!,3,FALSE)</f>
        <v>#REF!</v>
      </c>
      <c r="C905" s="198" t="s">
        <v>422</v>
      </c>
      <c r="D905" s="198" t="s">
        <v>308</v>
      </c>
      <c r="E905" s="198" t="s">
        <v>788</v>
      </c>
      <c r="G905" s="198"/>
      <c r="H905" s="198"/>
      <c r="I905" s="152"/>
      <c r="J905" s="273" t="s">
        <v>91</v>
      </c>
      <c r="K905" s="198">
        <v>220460590</v>
      </c>
      <c r="L905" s="198"/>
      <c r="M905" s="198"/>
      <c r="N905" s="198"/>
      <c r="O905" s="198"/>
    </row>
    <row r="906" spans="2:15" hidden="1" x14ac:dyDescent="0.35">
      <c r="B906" s="152" t="e">
        <f>VLOOKUP(C906,#REF!,3,FALSE)</f>
        <v>#REF!</v>
      </c>
      <c r="C906" s="198" t="s">
        <v>422</v>
      </c>
      <c r="D906" s="198" t="s">
        <v>308</v>
      </c>
      <c r="E906" s="198" t="s">
        <v>800</v>
      </c>
      <c r="G906" s="198"/>
      <c r="H906" s="198"/>
      <c r="I906" s="152"/>
      <c r="J906" s="15" t="s">
        <v>91</v>
      </c>
      <c r="K906" s="198">
        <v>8200</v>
      </c>
      <c r="L906" s="198"/>
      <c r="M906" s="198"/>
      <c r="N906" s="198"/>
      <c r="O906" s="198"/>
    </row>
    <row r="907" spans="2:15" hidden="1" x14ac:dyDescent="0.35">
      <c r="B907" s="152" t="e">
        <f>VLOOKUP(C907,#REF!,3,FALSE)</f>
        <v>#REF!</v>
      </c>
      <c r="C907" s="198" t="s">
        <v>422</v>
      </c>
      <c r="D907" s="198" t="s">
        <v>313</v>
      </c>
      <c r="E907" s="198" t="s">
        <v>312</v>
      </c>
      <c r="G907" s="198"/>
      <c r="H907" s="198"/>
      <c r="I907" s="152"/>
      <c r="J907" s="273" t="s">
        <v>91</v>
      </c>
      <c r="K907" s="198">
        <v>16615620</v>
      </c>
      <c r="L907" s="198"/>
      <c r="M907" s="198"/>
      <c r="N907" s="198"/>
      <c r="O907" s="198"/>
    </row>
    <row r="908" spans="2:15" x14ac:dyDescent="0.35">
      <c r="B908" s="152" t="e">
        <f>VLOOKUP(C908,#REF!,3,FALSE)</f>
        <v>#REF!</v>
      </c>
      <c r="C908" s="198" t="s">
        <v>422</v>
      </c>
      <c r="D908" s="198" t="s">
        <v>311</v>
      </c>
      <c r="E908" s="198" t="s">
        <v>872</v>
      </c>
      <c r="G908" s="198"/>
      <c r="H908" s="198"/>
      <c r="I908" s="152"/>
      <c r="J908" s="15" t="s">
        <v>91</v>
      </c>
      <c r="K908" s="198">
        <v>53383040.579999998</v>
      </c>
      <c r="L908" s="198"/>
      <c r="M908" s="198"/>
      <c r="N908" s="198"/>
      <c r="O908" s="198"/>
    </row>
    <row r="909" spans="2:15" hidden="1" x14ac:dyDescent="0.35">
      <c r="B909" s="152" t="e">
        <f>VLOOKUP(C909,#REF!,3,FALSE)</f>
        <v>#REF!</v>
      </c>
      <c r="C909" s="198" t="s">
        <v>439</v>
      </c>
      <c r="D909" s="198" t="s">
        <v>321</v>
      </c>
      <c r="E909" s="198" t="s">
        <v>814</v>
      </c>
      <c r="G909" s="198"/>
      <c r="H909" s="198"/>
      <c r="I909" s="152"/>
      <c r="J909" s="273" t="s">
        <v>91</v>
      </c>
      <c r="K909" s="198">
        <v>790100</v>
      </c>
      <c r="L909" s="198"/>
      <c r="M909" s="198"/>
      <c r="N909" s="198"/>
      <c r="O909" s="198"/>
    </row>
    <row r="910" spans="2:15" hidden="1" x14ac:dyDescent="0.35">
      <c r="B910" s="152" t="e">
        <f>VLOOKUP(C910,#REF!,3,FALSE)</f>
        <v>#REF!</v>
      </c>
      <c r="C910" s="198" t="s">
        <v>439</v>
      </c>
      <c r="D910" s="198" t="s">
        <v>308</v>
      </c>
      <c r="E910" s="198" t="s">
        <v>788</v>
      </c>
      <c r="G910" s="198"/>
      <c r="H910" s="198"/>
      <c r="I910" s="152"/>
      <c r="J910" s="15" t="s">
        <v>91</v>
      </c>
      <c r="K910" s="198">
        <v>16102752.250000002</v>
      </c>
      <c r="L910" s="198"/>
      <c r="M910" s="198"/>
      <c r="N910" s="198"/>
      <c r="O910" s="198"/>
    </row>
    <row r="911" spans="2:15" x14ac:dyDescent="0.35">
      <c r="B911" s="152" t="e">
        <f>VLOOKUP(C911,#REF!,3,FALSE)</f>
        <v>#REF!</v>
      </c>
      <c r="C911" s="198" t="s">
        <v>439</v>
      </c>
      <c r="D911" s="198" t="s">
        <v>311</v>
      </c>
      <c r="E911" s="198" t="s">
        <v>872</v>
      </c>
      <c r="G911" s="198"/>
      <c r="H911" s="198"/>
      <c r="I911" s="152"/>
      <c r="J911" s="273" t="s">
        <v>91</v>
      </c>
      <c r="K911" s="198">
        <v>6933070.6500000004</v>
      </c>
      <c r="L911" s="198"/>
      <c r="M911" s="198"/>
      <c r="N911" s="198"/>
      <c r="O911" s="198"/>
    </row>
    <row r="912" spans="2:15" hidden="1" x14ac:dyDescent="0.35">
      <c r="B912" s="152" t="e">
        <f>VLOOKUP(C912,#REF!,3,FALSE)</f>
        <v>#REF!</v>
      </c>
      <c r="C912" s="198" t="s">
        <v>353</v>
      </c>
      <c r="D912" s="198" t="s">
        <v>316</v>
      </c>
      <c r="E912" s="198" t="s">
        <v>782</v>
      </c>
      <c r="G912" s="198"/>
      <c r="H912" s="198"/>
      <c r="I912" s="152"/>
      <c r="J912" s="15" t="s">
        <v>91</v>
      </c>
      <c r="K912" s="198">
        <v>11869264354.73</v>
      </c>
      <c r="L912" s="198"/>
      <c r="M912" s="198"/>
      <c r="N912" s="198"/>
      <c r="O912" s="198"/>
    </row>
    <row r="913" spans="2:15" hidden="1" x14ac:dyDescent="0.35">
      <c r="B913" s="152" t="e">
        <f>VLOOKUP(C913,#REF!,3,FALSE)</f>
        <v>#REF!</v>
      </c>
      <c r="C913" s="198" t="s">
        <v>353</v>
      </c>
      <c r="D913" s="198" t="s">
        <v>316</v>
      </c>
      <c r="E913" s="198" t="s">
        <v>805</v>
      </c>
      <c r="G913" s="198"/>
      <c r="H913" s="198"/>
      <c r="I913" s="152"/>
      <c r="J913" s="273" t="s">
        <v>91</v>
      </c>
      <c r="K913" s="198">
        <v>1458962481.23</v>
      </c>
      <c r="L913" s="198"/>
      <c r="M913" s="198"/>
      <c r="N913" s="198"/>
      <c r="O913" s="198"/>
    </row>
    <row r="914" spans="2:15" hidden="1" x14ac:dyDescent="0.35">
      <c r="B914" s="152" t="e">
        <f>VLOOKUP(C914,#REF!,3,FALSE)</f>
        <v>#REF!</v>
      </c>
      <c r="C914" s="198" t="s">
        <v>353</v>
      </c>
      <c r="D914" s="198" t="s">
        <v>316</v>
      </c>
      <c r="E914" s="286" t="s">
        <v>794</v>
      </c>
      <c r="G914" s="198"/>
      <c r="H914" s="198"/>
      <c r="I914" s="152"/>
      <c r="J914" s="15" t="s">
        <v>91</v>
      </c>
      <c r="K914" s="198">
        <v>3194600914.75</v>
      </c>
      <c r="L914" s="198"/>
      <c r="M914" s="198"/>
      <c r="N914" s="198"/>
      <c r="O914" s="198"/>
    </row>
    <row r="915" spans="2:15" hidden="1" x14ac:dyDescent="0.35">
      <c r="B915" s="152" t="e">
        <f>VLOOKUP(C915,#REF!,3,FALSE)</f>
        <v>#REF!</v>
      </c>
      <c r="C915" s="198" t="s">
        <v>353</v>
      </c>
      <c r="D915" s="198" t="s">
        <v>311</v>
      </c>
      <c r="E915" s="152" t="s">
        <v>778</v>
      </c>
      <c r="G915" s="198"/>
      <c r="H915" s="198"/>
      <c r="I915" s="152"/>
      <c r="J915" s="273" t="s">
        <v>91</v>
      </c>
      <c r="K915" s="198">
        <v>13402252889.709999</v>
      </c>
      <c r="L915" s="198"/>
      <c r="M915" s="198"/>
      <c r="N915" s="198"/>
      <c r="O915" s="198"/>
    </row>
    <row r="916" spans="2:15" hidden="1" x14ac:dyDescent="0.35">
      <c r="B916" s="152" t="e">
        <f>VLOOKUP(C916,#REF!,3,FALSE)</f>
        <v>#REF!</v>
      </c>
      <c r="C916" s="198" t="s">
        <v>353</v>
      </c>
      <c r="D916" s="198" t="s">
        <v>321</v>
      </c>
      <c r="E916" s="198" t="s">
        <v>814</v>
      </c>
      <c r="G916" s="198"/>
      <c r="H916" s="198"/>
      <c r="I916" s="152"/>
      <c r="J916" s="15" t="s">
        <v>91</v>
      </c>
      <c r="K916" s="198">
        <v>53103740</v>
      </c>
      <c r="L916" s="198"/>
      <c r="M916" s="198"/>
      <c r="N916" s="198"/>
      <c r="O916" s="198"/>
    </row>
    <row r="917" spans="2:15" hidden="1" x14ac:dyDescent="0.35">
      <c r="B917" s="152" t="e">
        <f>VLOOKUP(C917,#REF!,3,FALSE)</f>
        <v>#REF!</v>
      </c>
      <c r="C917" s="198" t="s">
        <v>353</v>
      </c>
      <c r="D917" s="198" t="s">
        <v>308</v>
      </c>
      <c r="E917" s="198" t="s">
        <v>788</v>
      </c>
      <c r="G917" s="198"/>
      <c r="H917" s="198"/>
      <c r="I917" s="152"/>
      <c r="J917" s="273" t="s">
        <v>91</v>
      </c>
      <c r="K917" s="198">
        <v>12097135445.120001</v>
      </c>
      <c r="L917" s="198"/>
      <c r="M917" s="198"/>
      <c r="N917" s="198"/>
      <c r="O917" s="198"/>
    </row>
    <row r="918" spans="2:15" hidden="1" x14ac:dyDescent="0.35">
      <c r="B918" s="152" t="e">
        <f>VLOOKUP(C918,#REF!,3,FALSE)</f>
        <v>#REF!</v>
      </c>
      <c r="C918" s="198" t="s">
        <v>353</v>
      </c>
      <c r="D918" s="198" t="s">
        <v>308</v>
      </c>
      <c r="E918" s="198" t="s">
        <v>800</v>
      </c>
      <c r="G918" s="198"/>
      <c r="H918" s="198"/>
      <c r="I918" s="152"/>
      <c r="J918" s="15" t="s">
        <v>91</v>
      </c>
      <c r="K918" s="198">
        <v>3633700600</v>
      </c>
      <c r="L918" s="198"/>
      <c r="M918" s="198"/>
      <c r="N918" s="198"/>
      <c r="O918" s="198"/>
    </row>
    <row r="919" spans="2:15" hidden="1" x14ac:dyDescent="0.35">
      <c r="B919" s="152" t="e">
        <f>VLOOKUP(C919,#REF!,3,FALSE)</f>
        <v>#REF!</v>
      </c>
      <c r="C919" s="198" t="s">
        <v>353</v>
      </c>
      <c r="D919" s="198" t="s">
        <v>313</v>
      </c>
      <c r="E919" s="198" t="s">
        <v>817</v>
      </c>
      <c r="G919" s="198"/>
      <c r="H919" s="198"/>
      <c r="I919" s="152"/>
      <c r="J919" s="273" t="s">
        <v>91</v>
      </c>
      <c r="K919" s="198">
        <v>528000</v>
      </c>
      <c r="L919" s="198"/>
      <c r="M919" s="198"/>
      <c r="N919" s="198"/>
      <c r="O919" s="198"/>
    </row>
    <row r="920" spans="2:15" hidden="1" x14ac:dyDescent="0.35">
      <c r="B920" s="152" t="e">
        <f>VLOOKUP(C920,#REF!,3,FALSE)</f>
        <v>#REF!</v>
      </c>
      <c r="C920" s="198" t="s">
        <v>353</v>
      </c>
      <c r="D920" s="198" t="s">
        <v>313</v>
      </c>
      <c r="E920" s="198" t="s">
        <v>312</v>
      </c>
      <c r="G920" s="198"/>
      <c r="H920" s="198"/>
      <c r="I920" s="152"/>
      <c r="J920" s="15" t="s">
        <v>91</v>
      </c>
      <c r="K920" s="198">
        <v>1028400</v>
      </c>
      <c r="L920" s="198"/>
      <c r="M920" s="198"/>
      <c r="N920" s="198"/>
      <c r="O920" s="198"/>
    </row>
    <row r="921" spans="2:15" x14ac:dyDescent="0.35">
      <c r="B921" s="152" t="e">
        <f>VLOOKUP(C921,#REF!,3,FALSE)</f>
        <v>#REF!</v>
      </c>
      <c r="C921" s="198" t="s">
        <v>353</v>
      </c>
      <c r="D921" s="198" t="s">
        <v>311</v>
      </c>
      <c r="E921" s="198" t="s">
        <v>872</v>
      </c>
      <c r="G921" s="198"/>
      <c r="H921" s="198"/>
      <c r="I921" s="152"/>
      <c r="J921" s="273" t="s">
        <v>91</v>
      </c>
      <c r="K921" s="198">
        <v>1896922019.98</v>
      </c>
      <c r="L921" s="198"/>
      <c r="M921" s="198"/>
      <c r="N921" s="198"/>
      <c r="O921" s="198"/>
    </row>
    <row r="922" spans="2:15" hidden="1" x14ac:dyDescent="0.35">
      <c r="B922" s="152" t="e">
        <f>VLOOKUP(C922,#REF!,3,FALSE)</f>
        <v>#REF!</v>
      </c>
      <c r="C922" s="198" t="s">
        <v>353</v>
      </c>
      <c r="D922" s="198" t="s">
        <v>318</v>
      </c>
      <c r="E922" s="198" t="s">
        <v>803</v>
      </c>
      <c r="G922" s="198"/>
      <c r="H922" s="198"/>
      <c r="I922" s="152"/>
      <c r="J922" s="15" t="s">
        <v>91</v>
      </c>
      <c r="K922" s="198">
        <v>37755000</v>
      </c>
      <c r="L922" s="198"/>
      <c r="M922" s="198"/>
      <c r="N922" s="198"/>
      <c r="O922" s="198"/>
    </row>
    <row r="923" spans="2:15" hidden="1" x14ac:dyDescent="0.35">
      <c r="B923" s="152" t="e">
        <f>VLOOKUP(C923,#REF!,3,FALSE)</f>
        <v>#REF!</v>
      </c>
      <c r="C923" s="198" t="s">
        <v>353</v>
      </c>
      <c r="D923" s="198" t="s">
        <v>320</v>
      </c>
      <c r="E923" s="198" t="s">
        <v>811</v>
      </c>
      <c r="G923" s="198"/>
      <c r="H923" s="198"/>
      <c r="I923" s="152"/>
      <c r="J923" s="273" t="s">
        <v>91</v>
      </c>
      <c r="K923" s="198">
        <v>162000000</v>
      </c>
      <c r="L923" s="198"/>
      <c r="M923" s="198"/>
      <c r="N923" s="198"/>
      <c r="O923" s="198"/>
    </row>
    <row r="924" spans="2:15" hidden="1" x14ac:dyDescent="0.35">
      <c r="B924" s="152" t="e">
        <f>VLOOKUP(C924,#REF!,3,FALSE)</f>
        <v>#REF!</v>
      </c>
      <c r="C924" s="198" t="s">
        <v>353</v>
      </c>
      <c r="D924" s="198" t="s">
        <v>315</v>
      </c>
      <c r="E924" s="198" t="s">
        <v>830</v>
      </c>
      <c r="G924" s="198"/>
      <c r="H924" s="198"/>
      <c r="I924" s="152"/>
      <c r="J924" s="15" t="s">
        <v>91</v>
      </c>
      <c r="K924" s="198">
        <v>302405000</v>
      </c>
      <c r="L924" s="198"/>
      <c r="M924" s="198"/>
      <c r="N924" s="198"/>
      <c r="O924" s="198"/>
    </row>
    <row r="925" spans="2:15" hidden="1" x14ac:dyDescent="0.35">
      <c r="B925" s="152" t="e">
        <f>VLOOKUP(C925,#REF!,3,FALSE)</f>
        <v>#REF!</v>
      </c>
      <c r="C925" s="198" t="s">
        <v>353</v>
      </c>
      <c r="D925" s="31" t="s">
        <v>312</v>
      </c>
      <c r="E925" s="198" t="s">
        <v>823</v>
      </c>
      <c r="G925" s="198"/>
      <c r="H925" s="198"/>
      <c r="I925" s="152"/>
      <c r="J925" s="273" t="s">
        <v>91</v>
      </c>
      <c r="K925" s="198">
        <v>228000000</v>
      </c>
      <c r="L925" s="198"/>
      <c r="M925" s="198"/>
      <c r="N925" s="198"/>
      <c r="O925" s="198"/>
    </row>
    <row r="926" spans="2:15" hidden="1" x14ac:dyDescent="0.35">
      <c r="B926" s="152" t="e">
        <f>VLOOKUP(C926,#REF!,3,FALSE)</f>
        <v>#REF!</v>
      </c>
      <c r="C926" s="198" t="s">
        <v>353</v>
      </c>
      <c r="D926" s="198" t="s">
        <v>313</v>
      </c>
      <c r="E926" s="198" t="s">
        <v>785</v>
      </c>
      <c r="G926" s="198"/>
      <c r="H926" s="198"/>
      <c r="I926" s="152"/>
      <c r="J926" s="15" t="s">
        <v>91</v>
      </c>
      <c r="K926" s="198">
        <v>11100000</v>
      </c>
      <c r="L926" s="198"/>
      <c r="M926" s="198"/>
      <c r="N926" s="198"/>
      <c r="O926" s="198"/>
    </row>
    <row r="927" spans="2:15" hidden="1" x14ac:dyDescent="0.35">
      <c r="B927" s="152" t="e">
        <f>VLOOKUP(C927,#REF!,3,FALSE)</f>
        <v>#REF!</v>
      </c>
      <c r="C927" s="198" t="s">
        <v>353</v>
      </c>
      <c r="D927" s="198" t="s">
        <v>313</v>
      </c>
      <c r="E927" s="198" t="s">
        <v>817</v>
      </c>
      <c r="G927" s="198"/>
      <c r="H927" s="198"/>
      <c r="I927" s="152"/>
      <c r="J927" s="273" t="s">
        <v>91</v>
      </c>
      <c r="K927" s="198">
        <v>78705500</v>
      </c>
      <c r="L927" s="198"/>
      <c r="M927" s="198"/>
      <c r="N927" s="198"/>
      <c r="O927" s="198"/>
    </row>
    <row r="928" spans="2:15" hidden="1" x14ac:dyDescent="0.35">
      <c r="B928" s="152" t="e">
        <f>VLOOKUP(C928,#REF!,3,FALSE)</f>
        <v>#REF!</v>
      </c>
      <c r="C928" s="198" t="s">
        <v>353</v>
      </c>
      <c r="D928" s="198" t="s">
        <v>313</v>
      </c>
      <c r="E928" s="198" t="s">
        <v>312</v>
      </c>
      <c r="G928" s="198"/>
      <c r="H928" s="198"/>
      <c r="I928" s="152"/>
      <c r="J928" s="15" t="s">
        <v>91</v>
      </c>
      <c r="K928" s="198">
        <v>62706000</v>
      </c>
      <c r="L928" s="198"/>
      <c r="M928" s="198"/>
      <c r="N928" s="198"/>
      <c r="O928" s="198"/>
    </row>
    <row r="929" spans="2:15" hidden="1" x14ac:dyDescent="0.35">
      <c r="B929" s="152" t="e">
        <f>VLOOKUP(C929,#REF!,3,FALSE)</f>
        <v>#REF!</v>
      </c>
      <c r="C929" s="198" t="s">
        <v>353</v>
      </c>
      <c r="D929" s="198" t="s">
        <v>313</v>
      </c>
      <c r="E929" s="198" t="s">
        <v>820</v>
      </c>
      <c r="G929" s="198"/>
      <c r="H929" s="198"/>
      <c r="I929" s="152"/>
      <c r="J929" s="273" t="s">
        <v>91</v>
      </c>
      <c r="K929" s="198">
        <v>464440000</v>
      </c>
      <c r="L929" s="198"/>
      <c r="M929" s="198"/>
      <c r="N929" s="198"/>
      <c r="O929" s="198"/>
    </row>
    <row r="930" spans="2:15" hidden="1" x14ac:dyDescent="0.35">
      <c r="B930" s="152" t="e">
        <f>VLOOKUP(C930,#REF!,3,FALSE)</f>
        <v>#REF!</v>
      </c>
      <c r="C930" s="198" t="s">
        <v>353</v>
      </c>
      <c r="D930" s="198" t="s">
        <v>312</v>
      </c>
      <c r="E930" s="198" t="s">
        <v>832</v>
      </c>
      <c r="G930" s="198"/>
      <c r="H930" s="198"/>
      <c r="I930" s="152"/>
      <c r="J930" s="15" t="s">
        <v>91</v>
      </c>
      <c r="K930" s="198">
        <v>170000000</v>
      </c>
      <c r="L930" s="198"/>
      <c r="M930" s="198"/>
      <c r="N930" s="198"/>
      <c r="O930" s="198"/>
    </row>
    <row r="931" spans="2:15" hidden="1" x14ac:dyDescent="0.35">
      <c r="B931" s="152" t="e">
        <f>VLOOKUP(C931,#REF!,3,FALSE)</f>
        <v>#REF!</v>
      </c>
      <c r="C931" s="198" t="s">
        <v>353</v>
      </c>
      <c r="D931" s="198" t="s">
        <v>312</v>
      </c>
      <c r="E931" s="198" t="s">
        <v>833</v>
      </c>
      <c r="G931" s="198"/>
      <c r="H931" s="198"/>
      <c r="I931" s="152"/>
      <c r="J931" s="273" t="s">
        <v>91</v>
      </c>
      <c r="K931" s="198">
        <v>91357396</v>
      </c>
      <c r="L931" s="198"/>
      <c r="M931" s="198"/>
      <c r="N931" s="198"/>
      <c r="O931" s="198"/>
    </row>
    <row r="932" spans="2:15" hidden="1" x14ac:dyDescent="0.35">
      <c r="B932" s="152" t="e">
        <f>VLOOKUP(C932,#REF!,3,FALSE)</f>
        <v>#REF!</v>
      </c>
      <c r="C932" s="198" t="s">
        <v>353</v>
      </c>
      <c r="D932" s="198" t="s">
        <v>312</v>
      </c>
      <c r="E932" s="198" t="s">
        <v>834</v>
      </c>
      <c r="G932" s="198"/>
      <c r="H932" s="198"/>
      <c r="I932" s="152"/>
      <c r="J932" s="15" t="s">
        <v>91</v>
      </c>
      <c r="K932" s="198">
        <v>55000000</v>
      </c>
      <c r="L932" s="198"/>
      <c r="M932" s="198"/>
      <c r="N932" s="198"/>
      <c r="O932" s="198"/>
    </row>
    <row r="933" spans="2:15" hidden="1" x14ac:dyDescent="0.35">
      <c r="B933" s="152" t="e">
        <f>VLOOKUP(C933,#REF!,3,FALSE)</f>
        <v>#REF!</v>
      </c>
      <c r="C933" s="198" t="s">
        <v>353</v>
      </c>
      <c r="D933" s="198" t="s">
        <v>313</v>
      </c>
      <c r="E933" s="198" t="s">
        <v>828</v>
      </c>
      <c r="G933" s="198"/>
      <c r="H933" s="198"/>
      <c r="I933" s="152"/>
      <c r="J933" s="273" t="s">
        <v>91</v>
      </c>
      <c r="K933" s="198">
        <v>79750000</v>
      </c>
      <c r="L933" s="198"/>
      <c r="M933" s="198"/>
      <c r="N933" s="198"/>
      <c r="O933" s="198"/>
    </row>
    <row r="934" spans="2:15" hidden="1" x14ac:dyDescent="0.35">
      <c r="B934" s="152" t="e">
        <f>VLOOKUP(C935,#REF!,3,FALSE)</f>
        <v>#REF!</v>
      </c>
      <c r="C934" s="198"/>
      <c r="D934" s="198" t="s">
        <v>316</v>
      </c>
      <c r="E934" s="198" t="s">
        <v>782</v>
      </c>
      <c r="G934" s="198"/>
      <c r="H934" s="198"/>
      <c r="I934" s="152"/>
      <c r="J934" s="15" t="s">
        <v>91</v>
      </c>
      <c r="K934" s="198">
        <v>29117721747.630001</v>
      </c>
      <c r="L934" s="198"/>
      <c r="M934" s="198"/>
      <c r="N934" s="198"/>
      <c r="O934" s="198"/>
    </row>
    <row r="935" spans="2:15" hidden="1" x14ac:dyDescent="0.35">
      <c r="B935" s="152" t="e">
        <f>VLOOKUP(C936,#REF!,3,FALSE)</f>
        <v>#REF!</v>
      </c>
      <c r="C935" s="198" t="s">
        <v>352</v>
      </c>
      <c r="D935" s="198" t="s">
        <v>316</v>
      </c>
      <c r="E935" s="198" t="s">
        <v>805</v>
      </c>
      <c r="G935" s="198"/>
      <c r="H935" s="198"/>
      <c r="I935" s="152"/>
      <c r="J935" s="273" t="s">
        <v>91</v>
      </c>
      <c r="K935" s="198">
        <v>1381023295.1199999</v>
      </c>
      <c r="L935" s="198"/>
      <c r="M935" s="198"/>
      <c r="N935" s="198"/>
      <c r="O935" s="198"/>
    </row>
    <row r="936" spans="2:15" hidden="1" x14ac:dyDescent="0.35">
      <c r="B936" s="152" t="e">
        <f>VLOOKUP(C937,#REF!,3,FALSE)</f>
        <v>#REF!</v>
      </c>
      <c r="C936" s="198" t="s">
        <v>352</v>
      </c>
      <c r="D936" s="198" t="s">
        <v>316</v>
      </c>
      <c r="E936" s="286" t="s">
        <v>794</v>
      </c>
      <c r="G936" s="198"/>
      <c r="H936" s="198"/>
      <c r="I936" s="152"/>
      <c r="J936" s="15" t="s">
        <v>91</v>
      </c>
      <c r="K936" s="198">
        <v>2987710516.1300001</v>
      </c>
      <c r="L936" s="198"/>
      <c r="M936" s="198"/>
      <c r="N936" s="198"/>
      <c r="O936" s="198"/>
    </row>
    <row r="937" spans="2:15" hidden="1" x14ac:dyDescent="0.35">
      <c r="B937" s="152" t="e">
        <f>VLOOKUP(C938,#REF!,3,FALSE)</f>
        <v>#REF!</v>
      </c>
      <c r="C937" s="198" t="s">
        <v>352</v>
      </c>
      <c r="D937" s="198" t="s">
        <v>311</v>
      </c>
      <c r="E937" s="152" t="s">
        <v>778</v>
      </c>
      <c r="G937" s="198"/>
      <c r="H937" s="198"/>
      <c r="I937" s="152"/>
      <c r="J937" s="273" t="s">
        <v>91</v>
      </c>
      <c r="K937" s="198">
        <v>16373166797.34</v>
      </c>
      <c r="L937" s="198"/>
      <c r="M937" s="198"/>
      <c r="N937" s="198"/>
      <c r="O937" s="198"/>
    </row>
    <row r="938" spans="2:15" hidden="1" x14ac:dyDescent="0.35">
      <c r="B938" s="152" t="e">
        <f>VLOOKUP(C939,#REF!,3,FALSE)</f>
        <v>#REF!</v>
      </c>
      <c r="C938" s="198" t="s">
        <v>352</v>
      </c>
      <c r="D938" s="198" t="s">
        <v>321</v>
      </c>
      <c r="E938" s="198" t="s">
        <v>814</v>
      </c>
      <c r="G938" s="198"/>
      <c r="H938" s="198"/>
      <c r="I938" s="152"/>
      <c r="J938" s="15" t="s">
        <v>91</v>
      </c>
      <c r="K938" s="198">
        <v>105060588.09999999</v>
      </c>
      <c r="L938" s="198"/>
      <c r="M938" s="198"/>
      <c r="N938" s="198"/>
      <c r="O938" s="198"/>
    </row>
    <row r="939" spans="2:15" hidden="1" x14ac:dyDescent="0.35">
      <c r="B939" s="152" t="e">
        <f>VLOOKUP(C940,#REF!,3,FALSE)</f>
        <v>#REF!</v>
      </c>
      <c r="C939" s="198" t="s">
        <v>352</v>
      </c>
      <c r="D939" s="198" t="s">
        <v>308</v>
      </c>
      <c r="E939" s="198" t="s">
        <v>788</v>
      </c>
      <c r="G939" s="198"/>
      <c r="H939" s="198"/>
      <c r="I939" s="152"/>
      <c r="J939" s="273" t="s">
        <v>91</v>
      </c>
      <c r="K939" s="198">
        <v>3160815763.0599999</v>
      </c>
      <c r="L939" s="198"/>
      <c r="M939" s="198"/>
      <c r="N939" s="198"/>
      <c r="O939" s="198"/>
    </row>
    <row r="940" spans="2:15" hidden="1" x14ac:dyDescent="0.35">
      <c r="B940" s="152" t="e">
        <f>VLOOKUP(C941,#REF!,3,FALSE)</f>
        <v>#REF!</v>
      </c>
      <c r="C940" s="198" t="s">
        <v>352</v>
      </c>
      <c r="D940" s="198" t="s">
        <v>308</v>
      </c>
      <c r="E940" s="198" t="s">
        <v>800</v>
      </c>
      <c r="G940" s="198"/>
      <c r="H940" s="198"/>
      <c r="I940" s="152"/>
      <c r="J940" s="15" t="s">
        <v>91</v>
      </c>
      <c r="K940" s="198">
        <v>2082599.9999999998</v>
      </c>
      <c r="L940" s="198"/>
      <c r="M940" s="198"/>
      <c r="N940" s="198"/>
      <c r="O940" s="198"/>
    </row>
    <row r="941" spans="2:15" hidden="1" x14ac:dyDescent="0.35">
      <c r="B941" s="152" t="e">
        <f>VLOOKUP(C942,#REF!,3,FALSE)</f>
        <v>#REF!</v>
      </c>
      <c r="C941" s="198" t="s">
        <v>352</v>
      </c>
      <c r="D941" s="198" t="s">
        <v>313</v>
      </c>
      <c r="E941" s="198" t="s">
        <v>312</v>
      </c>
      <c r="G941" s="198"/>
      <c r="H941" s="198"/>
      <c r="I941" s="152"/>
      <c r="J941" s="273" t="s">
        <v>91</v>
      </c>
      <c r="K941" s="198">
        <v>81194995</v>
      </c>
      <c r="L941" s="198"/>
      <c r="M941" s="198"/>
      <c r="N941" s="198"/>
      <c r="O941" s="198"/>
    </row>
    <row r="942" spans="2:15" x14ac:dyDescent="0.35">
      <c r="B942" s="152" t="e">
        <f>VLOOKUP(C943,#REF!,3,FALSE)</f>
        <v>#REF!</v>
      </c>
      <c r="C942" s="198" t="s">
        <v>352</v>
      </c>
      <c r="D942" s="198" t="s">
        <v>311</v>
      </c>
      <c r="E942" s="198" t="s">
        <v>872</v>
      </c>
      <c r="G942" s="198"/>
      <c r="H942" s="198"/>
      <c r="I942" s="152"/>
      <c r="J942" s="15" t="s">
        <v>91</v>
      </c>
      <c r="K942" s="198">
        <v>960925454.02999997</v>
      </c>
      <c r="L942" s="198"/>
      <c r="M942" s="198"/>
      <c r="N942" s="198"/>
      <c r="O942" s="198"/>
    </row>
    <row r="943" spans="2:15" hidden="1" x14ac:dyDescent="0.35">
      <c r="B943" s="152" t="e">
        <f>VLOOKUP(#REF!,#REF!,3,FALSE)</f>
        <v>#REF!</v>
      </c>
      <c r="C943" s="198" t="s">
        <v>441</v>
      </c>
      <c r="D943" s="198" t="s">
        <v>321</v>
      </c>
      <c r="E943" s="198" t="s">
        <v>814</v>
      </c>
      <c r="G943" s="198"/>
      <c r="H943" s="198"/>
      <c r="I943" s="152"/>
      <c r="J943" s="273" t="s">
        <v>91</v>
      </c>
      <c r="K943" s="198">
        <v>7886985</v>
      </c>
      <c r="L943" s="198"/>
      <c r="M943" s="198"/>
      <c r="N943" s="198"/>
      <c r="O943" s="198"/>
    </row>
    <row r="944" spans="2:15" hidden="1" x14ac:dyDescent="0.35">
      <c r="B944" s="152" t="e">
        <f>VLOOKUP(C944,#REF!,3,FALSE)</f>
        <v>#REF!</v>
      </c>
      <c r="C944" s="198" t="s">
        <v>383</v>
      </c>
      <c r="D944" s="198" t="s">
        <v>316</v>
      </c>
      <c r="E944" s="198" t="s">
        <v>805</v>
      </c>
      <c r="G944" s="198"/>
      <c r="H944" s="198"/>
      <c r="I944" s="152"/>
      <c r="J944" s="15" t="s">
        <v>91</v>
      </c>
      <c r="K944" s="198">
        <v>133646865.23</v>
      </c>
      <c r="L944" s="198"/>
      <c r="M944" s="198"/>
      <c r="N944" s="198"/>
      <c r="O944" s="198"/>
    </row>
    <row r="945" spans="2:15" hidden="1" x14ac:dyDescent="0.35">
      <c r="B945" s="152" t="e">
        <f>VLOOKUP(C945,#REF!,3,FALSE)</f>
        <v>#REF!</v>
      </c>
      <c r="C945" s="198" t="s">
        <v>383</v>
      </c>
      <c r="D945" s="198" t="s">
        <v>316</v>
      </c>
      <c r="E945" s="286" t="s">
        <v>794</v>
      </c>
      <c r="G945" s="198"/>
      <c r="H945" s="198"/>
      <c r="I945" s="152"/>
      <c r="J945" s="273" t="s">
        <v>91</v>
      </c>
      <c r="K945" s="198">
        <v>280658417.01999998</v>
      </c>
      <c r="L945" s="198"/>
      <c r="M945" s="198"/>
      <c r="N945" s="198"/>
      <c r="O945" s="198"/>
    </row>
    <row r="946" spans="2:15" hidden="1" x14ac:dyDescent="0.35">
      <c r="B946" s="152" t="e">
        <f>VLOOKUP(C946,#REF!,3,FALSE)</f>
        <v>#REF!</v>
      </c>
      <c r="C946" s="198" t="s">
        <v>383</v>
      </c>
      <c r="D946" s="198" t="s">
        <v>321</v>
      </c>
      <c r="E946" s="198" t="s">
        <v>814</v>
      </c>
      <c r="G946" s="198"/>
      <c r="H946" s="198"/>
      <c r="I946" s="152"/>
      <c r="J946" s="15" t="s">
        <v>91</v>
      </c>
      <c r="K946" s="198">
        <v>50990050</v>
      </c>
      <c r="L946" s="198"/>
      <c r="M946" s="198"/>
      <c r="N946" s="198"/>
      <c r="O946" s="198"/>
    </row>
    <row r="947" spans="2:15" hidden="1" x14ac:dyDescent="0.35">
      <c r="B947" s="152" t="e">
        <f>VLOOKUP(C947,#REF!,3,FALSE)</f>
        <v>#REF!</v>
      </c>
      <c r="C947" s="198" t="s">
        <v>383</v>
      </c>
      <c r="D947" s="198" t="s">
        <v>308</v>
      </c>
      <c r="E947" s="198" t="s">
        <v>788</v>
      </c>
      <c r="G947" s="198"/>
      <c r="H947" s="198"/>
      <c r="I947" s="152"/>
      <c r="J947" s="273" t="s">
        <v>91</v>
      </c>
      <c r="K947" s="198">
        <v>2637000992</v>
      </c>
      <c r="L947" s="198"/>
      <c r="M947" s="198"/>
      <c r="N947" s="198"/>
      <c r="O947" s="198"/>
    </row>
    <row r="948" spans="2:15" hidden="1" x14ac:dyDescent="0.35">
      <c r="B948" s="152" t="e">
        <f>VLOOKUP(C948,#REF!,3,FALSE)</f>
        <v>#REF!</v>
      </c>
      <c r="C948" s="198" t="s">
        <v>383</v>
      </c>
      <c r="D948" s="198" t="s">
        <v>308</v>
      </c>
      <c r="E948" s="198" t="s">
        <v>800</v>
      </c>
      <c r="G948" s="198"/>
      <c r="H948" s="198"/>
      <c r="I948" s="152"/>
      <c r="J948" s="15" t="s">
        <v>91</v>
      </c>
      <c r="K948" s="198">
        <v>263800</v>
      </c>
      <c r="L948" s="198"/>
      <c r="M948" s="198"/>
      <c r="N948" s="198"/>
      <c r="O948" s="198"/>
    </row>
    <row r="949" spans="2:15" hidden="1" x14ac:dyDescent="0.35">
      <c r="B949" s="152" t="e">
        <f>VLOOKUP(C949,#REF!,3,FALSE)</f>
        <v>#REF!</v>
      </c>
      <c r="C949" s="198" t="s">
        <v>383</v>
      </c>
      <c r="D949" s="198" t="s">
        <v>313</v>
      </c>
      <c r="E949" s="198" t="s">
        <v>817</v>
      </c>
      <c r="G949" s="198"/>
      <c r="H949" s="198"/>
      <c r="I949" s="152"/>
      <c r="J949" s="273" t="s">
        <v>91</v>
      </c>
      <c r="K949" s="198">
        <v>20000</v>
      </c>
      <c r="L949" s="198"/>
      <c r="M949" s="198"/>
      <c r="N949" s="198"/>
      <c r="O949" s="198"/>
    </row>
    <row r="950" spans="2:15" hidden="1" x14ac:dyDescent="0.35">
      <c r="B950" s="152" t="e">
        <f>VLOOKUP(C950,#REF!,3,FALSE)</f>
        <v>#REF!</v>
      </c>
      <c r="C950" s="198" t="s">
        <v>383</v>
      </c>
      <c r="D950" s="198" t="s">
        <v>313</v>
      </c>
      <c r="E950" s="198" t="s">
        <v>312</v>
      </c>
      <c r="G950" s="198"/>
      <c r="H950" s="198"/>
      <c r="I950" s="152"/>
      <c r="J950" s="15" t="s">
        <v>91</v>
      </c>
      <c r="K950" s="198">
        <v>85834118</v>
      </c>
      <c r="L950" s="198"/>
      <c r="M950" s="198"/>
      <c r="N950" s="198"/>
      <c r="O950" s="198"/>
    </row>
    <row r="951" spans="2:15" x14ac:dyDescent="0.35">
      <c r="B951" s="152" t="e">
        <f>VLOOKUP(C951,#REF!,3,FALSE)</f>
        <v>#REF!</v>
      </c>
      <c r="C951" s="198" t="s">
        <v>383</v>
      </c>
      <c r="D951" s="198" t="s">
        <v>311</v>
      </c>
      <c r="E951" s="198" t="s">
        <v>872</v>
      </c>
      <c r="G951" s="198"/>
      <c r="H951" s="198"/>
      <c r="I951" s="152"/>
      <c r="J951" s="273" t="s">
        <v>91</v>
      </c>
      <c r="K951" s="198">
        <v>14806339.4</v>
      </c>
      <c r="L951" s="198"/>
      <c r="M951" s="198"/>
      <c r="N951" s="198"/>
      <c r="O951" s="198"/>
    </row>
    <row r="952" spans="2:15" hidden="1" x14ac:dyDescent="0.35">
      <c r="B952" s="152" t="e">
        <f>VLOOKUP(#REF!,#REF!,3,FALSE)</f>
        <v>#REF!</v>
      </c>
      <c r="C952" s="198" t="s">
        <v>400</v>
      </c>
      <c r="D952" s="198" t="s">
        <v>316</v>
      </c>
      <c r="E952" s="198" t="s">
        <v>782</v>
      </c>
      <c r="G952" s="198"/>
      <c r="H952" s="198"/>
      <c r="I952" s="152"/>
      <c r="J952" s="15" t="s">
        <v>91</v>
      </c>
      <c r="K952" s="198">
        <v>9421287.8000000007</v>
      </c>
      <c r="L952" s="198"/>
      <c r="M952" s="198"/>
      <c r="N952" s="198"/>
      <c r="O952" s="198"/>
    </row>
    <row r="953" spans="2:15" hidden="1" x14ac:dyDescent="0.35">
      <c r="B953" s="152" t="e">
        <f>VLOOKUP(C953,#REF!,3,FALSE)</f>
        <v>#REF!</v>
      </c>
      <c r="C953" s="198" t="s">
        <v>400</v>
      </c>
      <c r="D953" s="198" t="s">
        <v>316</v>
      </c>
      <c r="E953" s="198" t="s">
        <v>805</v>
      </c>
      <c r="G953" s="198"/>
      <c r="H953" s="198"/>
      <c r="I953" s="152"/>
      <c r="J953" s="273" t="s">
        <v>91</v>
      </c>
      <c r="K953" s="198">
        <v>171750516.31</v>
      </c>
      <c r="L953" s="198"/>
      <c r="M953" s="198"/>
      <c r="N953" s="198"/>
      <c r="O953" s="198"/>
    </row>
    <row r="954" spans="2:15" hidden="1" x14ac:dyDescent="0.35">
      <c r="B954" s="152" t="e">
        <f>VLOOKUP(C954,#REF!,3,FALSE)</f>
        <v>#REF!</v>
      </c>
      <c r="C954" s="198" t="s">
        <v>400</v>
      </c>
      <c r="D954" s="198" t="s">
        <v>316</v>
      </c>
      <c r="E954" s="286" t="s">
        <v>794</v>
      </c>
      <c r="G954" s="198"/>
      <c r="H954" s="198"/>
      <c r="I954" s="152"/>
      <c r="J954" s="15" t="s">
        <v>91</v>
      </c>
      <c r="K954" s="198">
        <v>350695826.62</v>
      </c>
      <c r="L954" s="198"/>
      <c r="M954" s="198"/>
      <c r="N954" s="198"/>
      <c r="O954" s="198"/>
    </row>
    <row r="955" spans="2:15" hidden="1" x14ac:dyDescent="0.35">
      <c r="B955" s="152" t="e">
        <f>VLOOKUP(C955,#REF!,3,FALSE)</f>
        <v>#REF!</v>
      </c>
      <c r="C955" s="198" t="s">
        <v>400</v>
      </c>
      <c r="D955" s="198" t="s">
        <v>321</v>
      </c>
      <c r="E955" s="198" t="s">
        <v>814</v>
      </c>
      <c r="G955" s="198"/>
      <c r="H955" s="198"/>
      <c r="I955" s="152"/>
      <c r="J955" s="273" t="s">
        <v>91</v>
      </c>
      <c r="K955" s="198">
        <v>1610865</v>
      </c>
      <c r="L955" s="198"/>
      <c r="M955" s="198"/>
      <c r="N955" s="198"/>
      <c r="O955" s="198"/>
    </row>
    <row r="956" spans="2:15" hidden="1" x14ac:dyDescent="0.35">
      <c r="B956" s="152" t="e">
        <f>VLOOKUP(C956,#REF!,3,FALSE)</f>
        <v>#REF!</v>
      </c>
      <c r="C956" s="198" t="s">
        <v>400</v>
      </c>
      <c r="D956" s="198" t="s">
        <v>308</v>
      </c>
      <c r="E956" s="198" t="s">
        <v>788</v>
      </c>
      <c r="G956" s="198"/>
      <c r="H956" s="198"/>
      <c r="I956" s="152"/>
      <c r="J956" s="15" t="s">
        <v>91</v>
      </c>
      <c r="K956" s="198">
        <v>595803717.78999996</v>
      </c>
      <c r="L956" s="198"/>
      <c r="M956" s="198"/>
      <c r="N956" s="198"/>
      <c r="O956" s="198"/>
    </row>
    <row r="957" spans="2:15" hidden="1" x14ac:dyDescent="0.35">
      <c r="B957" s="152" t="e">
        <f>VLOOKUP(C957,#REF!,3,FALSE)</f>
        <v>#REF!</v>
      </c>
      <c r="C957" s="198" t="s">
        <v>400</v>
      </c>
      <c r="D957" s="198" t="s">
        <v>308</v>
      </c>
      <c r="E957" s="198" t="s">
        <v>800</v>
      </c>
      <c r="G957" s="198"/>
      <c r="H957" s="198"/>
      <c r="I957" s="152"/>
      <c r="J957" s="273" t="s">
        <v>91</v>
      </c>
      <c r="K957" s="198">
        <v>647000</v>
      </c>
      <c r="L957" s="198"/>
      <c r="M957" s="198"/>
      <c r="N957" s="198"/>
      <c r="O957" s="198"/>
    </row>
    <row r="958" spans="2:15" hidden="1" x14ac:dyDescent="0.35">
      <c r="B958" s="152" t="e">
        <f>VLOOKUP(C958,#REF!,3,FALSE)</f>
        <v>#REF!</v>
      </c>
      <c r="C958" s="198" t="s">
        <v>400</v>
      </c>
      <c r="D958" s="198" t="s">
        <v>313</v>
      </c>
      <c r="E958" s="198" t="s">
        <v>817</v>
      </c>
      <c r="G958" s="198"/>
      <c r="H958" s="198"/>
      <c r="I958" s="152"/>
      <c r="J958" s="15" t="s">
        <v>91</v>
      </c>
      <c r="K958" s="198">
        <v>1350000</v>
      </c>
      <c r="L958" s="198"/>
      <c r="M958" s="198"/>
      <c r="N958" s="198"/>
      <c r="O958" s="198"/>
    </row>
    <row r="959" spans="2:15" hidden="1" x14ac:dyDescent="0.35">
      <c r="B959" s="152" t="e">
        <f>VLOOKUP(C959,#REF!,3,FALSE)</f>
        <v>#REF!</v>
      </c>
      <c r="C959" s="198" t="s">
        <v>400</v>
      </c>
      <c r="D959" s="198" t="s">
        <v>313</v>
      </c>
      <c r="E959" s="198" t="s">
        <v>312</v>
      </c>
      <c r="G959" s="198"/>
      <c r="H959" s="198"/>
      <c r="I959" s="152"/>
      <c r="J959" s="273" t="s">
        <v>91</v>
      </c>
      <c r="K959" s="198">
        <v>122400</v>
      </c>
      <c r="L959" s="198"/>
      <c r="M959" s="198"/>
      <c r="N959" s="198"/>
      <c r="O959" s="198"/>
    </row>
    <row r="960" spans="2:15" x14ac:dyDescent="0.35">
      <c r="B960" s="152" t="e">
        <f>VLOOKUP(C960,#REF!,3,FALSE)</f>
        <v>#REF!</v>
      </c>
      <c r="C960" s="198" t="s">
        <v>400</v>
      </c>
      <c r="D960" s="198" t="s">
        <v>311</v>
      </c>
      <c r="E960" s="198" t="s">
        <v>872</v>
      </c>
      <c r="G960" s="198"/>
      <c r="H960" s="198"/>
      <c r="I960" s="152"/>
      <c r="J960" s="15" t="s">
        <v>91</v>
      </c>
      <c r="K960" s="198">
        <v>296563913.62</v>
      </c>
      <c r="L960" s="198"/>
      <c r="M960" s="198"/>
      <c r="N960" s="198"/>
      <c r="O960" s="198"/>
    </row>
    <row r="961" spans="2:15" hidden="1" x14ac:dyDescent="0.35">
      <c r="B961" s="152" t="e">
        <f>VLOOKUP(C961,#REF!,3,FALSE)</f>
        <v>#REF!</v>
      </c>
      <c r="C961" s="198" t="s">
        <v>404</v>
      </c>
      <c r="D961" s="198" t="s">
        <v>316</v>
      </c>
      <c r="E961" s="198" t="s">
        <v>782</v>
      </c>
      <c r="G961" s="198"/>
      <c r="H961" s="198"/>
      <c r="I961" s="152"/>
      <c r="J961" s="273" t="s">
        <v>91</v>
      </c>
      <c r="K961" s="198">
        <v>126208659.12</v>
      </c>
      <c r="L961" s="198"/>
      <c r="M961" s="198"/>
      <c r="N961" s="198"/>
      <c r="O961" s="198"/>
    </row>
    <row r="962" spans="2:15" hidden="1" x14ac:dyDescent="0.35">
      <c r="B962" s="152" t="e">
        <f>VLOOKUP(C962,#REF!,3,FALSE)</f>
        <v>#REF!</v>
      </c>
      <c r="C962" s="198" t="s">
        <v>404</v>
      </c>
      <c r="D962" s="198" t="s">
        <v>316</v>
      </c>
      <c r="E962" s="198" t="s">
        <v>805</v>
      </c>
      <c r="G962" s="198"/>
      <c r="H962" s="198"/>
      <c r="I962" s="152"/>
      <c r="J962" s="15" t="s">
        <v>91</v>
      </c>
      <c r="K962" s="198">
        <v>212250648.38999999</v>
      </c>
      <c r="L962" s="198"/>
      <c r="M962" s="198"/>
      <c r="N962" s="198"/>
      <c r="O962" s="198"/>
    </row>
    <row r="963" spans="2:15" hidden="1" x14ac:dyDescent="0.35">
      <c r="B963" s="152" t="e">
        <f>VLOOKUP(C963,#REF!,3,FALSE)</f>
        <v>#REF!</v>
      </c>
      <c r="C963" s="198" t="s">
        <v>404</v>
      </c>
      <c r="D963" s="198" t="s">
        <v>316</v>
      </c>
      <c r="E963" s="286" t="s">
        <v>794</v>
      </c>
      <c r="G963" s="198"/>
      <c r="H963" s="198"/>
      <c r="I963" s="152"/>
      <c r="J963" s="273" t="s">
        <v>91</v>
      </c>
      <c r="K963" s="198">
        <v>445726361.62</v>
      </c>
      <c r="L963" s="198"/>
      <c r="M963" s="198"/>
      <c r="N963" s="198"/>
      <c r="O963" s="198"/>
    </row>
    <row r="964" spans="2:15" hidden="1" x14ac:dyDescent="0.35">
      <c r="B964" s="152" t="e">
        <f>VLOOKUP(C964,#REF!,3,FALSE)</f>
        <v>#REF!</v>
      </c>
      <c r="C964" s="198" t="s">
        <v>404</v>
      </c>
      <c r="D964" s="198" t="s">
        <v>308</v>
      </c>
      <c r="E964" s="198" t="s">
        <v>788</v>
      </c>
      <c r="G964" s="198"/>
      <c r="H964" s="198"/>
      <c r="I964" s="152"/>
      <c r="J964" s="15" t="s">
        <v>91</v>
      </c>
      <c r="K964" s="198">
        <v>368783849.04000002</v>
      </c>
      <c r="L964" s="198"/>
      <c r="M964" s="198"/>
      <c r="N964" s="198"/>
      <c r="O964" s="198"/>
    </row>
    <row r="965" spans="2:15" hidden="1" x14ac:dyDescent="0.35">
      <c r="B965" s="152" t="e">
        <f>VLOOKUP(C965,#REF!,3,FALSE)</f>
        <v>#REF!</v>
      </c>
      <c r="C965" s="198" t="s">
        <v>404</v>
      </c>
      <c r="D965" s="198" t="s">
        <v>308</v>
      </c>
      <c r="E965" s="198" t="s">
        <v>800</v>
      </c>
      <c r="G965" s="198"/>
      <c r="H965" s="198"/>
      <c r="I965" s="152"/>
      <c r="J965" s="273" t="s">
        <v>91</v>
      </c>
      <c r="K965" s="198">
        <v>219000</v>
      </c>
      <c r="L965" s="198"/>
      <c r="M965" s="198"/>
      <c r="N965" s="198"/>
      <c r="O965" s="198"/>
    </row>
    <row r="966" spans="2:15" hidden="1" x14ac:dyDescent="0.35">
      <c r="B966" s="152" t="e">
        <f>VLOOKUP(C966,#REF!,3,FALSE)</f>
        <v>#REF!</v>
      </c>
      <c r="C966" s="198" t="s">
        <v>404</v>
      </c>
      <c r="D966" s="198" t="s">
        <v>313</v>
      </c>
      <c r="E966" s="198" t="s">
        <v>817</v>
      </c>
      <c r="G966" s="198"/>
      <c r="H966" s="198"/>
      <c r="I966" s="152"/>
      <c r="J966" s="15" t="s">
        <v>91</v>
      </c>
      <c r="K966" s="198">
        <v>182000</v>
      </c>
      <c r="L966" s="198"/>
      <c r="M966" s="198"/>
      <c r="N966" s="198"/>
      <c r="O966" s="198"/>
    </row>
    <row r="967" spans="2:15" hidden="1" x14ac:dyDescent="0.35">
      <c r="B967" s="152" t="e">
        <f>VLOOKUP(C967,#REF!,3,FALSE)</f>
        <v>#REF!</v>
      </c>
      <c r="C967" s="198" t="s">
        <v>404</v>
      </c>
      <c r="D967" s="198" t="s">
        <v>313</v>
      </c>
      <c r="E967" s="198" t="s">
        <v>312</v>
      </c>
      <c r="G967" s="198"/>
      <c r="H967" s="198"/>
      <c r="I967" s="152"/>
      <c r="J967" s="273" t="s">
        <v>91</v>
      </c>
      <c r="K967" s="198">
        <v>62400</v>
      </c>
      <c r="L967" s="198"/>
      <c r="M967" s="198"/>
      <c r="N967" s="198"/>
      <c r="O967" s="198"/>
    </row>
    <row r="968" spans="2:15" x14ac:dyDescent="0.35">
      <c r="B968" s="152" t="e">
        <f>VLOOKUP(C968,#REF!,3,FALSE)</f>
        <v>#REF!</v>
      </c>
      <c r="C968" s="198" t="s">
        <v>404</v>
      </c>
      <c r="D968" s="198" t="s">
        <v>311</v>
      </c>
      <c r="E968" s="198" t="s">
        <v>872</v>
      </c>
      <c r="G968" s="198"/>
      <c r="H968" s="198"/>
      <c r="I968" s="152"/>
      <c r="J968" s="15" t="s">
        <v>91</v>
      </c>
      <c r="K968" s="198">
        <v>126187106.06</v>
      </c>
      <c r="L968" s="198"/>
      <c r="M968" s="198"/>
      <c r="N968" s="198"/>
      <c r="O968" s="198"/>
    </row>
    <row r="969" spans="2:15" hidden="1" x14ac:dyDescent="0.35">
      <c r="B969" s="152" t="e">
        <f>VLOOKUP(C969,#REF!,3,FALSE)</f>
        <v>#REF!</v>
      </c>
      <c r="C969" s="198" t="s">
        <v>443</v>
      </c>
      <c r="D969" s="198" t="s">
        <v>321</v>
      </c>
      <c r="E969" s="198" t="s">
        <v>814</v>
      </c>
      <c r="G969" s="198"/>
      <c r="H969" s="198"/>
      <c r="I969" s="152"/>
      <c r="J969" s="273" t="s">
        <v>91</v>
      </c>
      <c r="K969" s="198">
        <v>3347338</v>
      </c>
      <c r="L969" s="198"/>
      <c r="M969" s="198"/>
      <c r="N969" s="198"/>
      <c r="O969" s="198"/>
    </row>
    <row r="970" spans="2:15" hidden="1" x14ac:dyDescent="0.35">
      <c r="B970" s="152" t="e">
        <f>VLOOKUP(C970,#REF!,3,FALSE)</f>
        <v>#REF!</v>
      </c>
      <c r="C970" s="198" t="s">
        <v>388</v>
      </c>
      <c r="D970" s="198" t="s">
        <v>316</v>
      </c>
      <c r="E970" s="198" t="s">
        <v>782</v>
      </c>
      <c r="G970" s="198"/>
      <c r="H970" s="198"/>
      <c r="I970" s="152"/>
      <c r="J970" s="15" t="s">
        <v>91</v>
      </c>
      <c r="K970" s="198">
        <v>161957806.05000001</v>
      </c>
      <c r="L970" s="198"/>
      <c r="M970" s="198"/>
      <c r="N970" s="198"/>
      <c r="O970" s="198"/>
    </row>
    <row r="971" spans="2:15" hidden="1" x14ac:dyDescent="0.35">
      <c r="B971" s="152" t="e">
        <f>VLOOKUP(C971,#REF!,3,FALSE)</f>
        <v>#REF!</v>
      </c>
      <c r="C971" s="198" t="s">
        <v>388</v>
      </c>
      <c r="D971" s="198" t="s">
        <v>316</v>
      </c>
      <c r="E971" s="286" t="s">
        <v>794</v>
      </c>
      <c r="G971" s="198"/>
      <c r="H971" s="198"/>
      <c r="I971" s="152"/>
      <c r="J971" s="273" t="s">
        <v>91</v>
      </c>
      <c r="K971" s="198">
        <v>5315683.93</v>
      </c>
      <c r="L971" s="198"/>
      <c r="M971" s="198"/>
      <c r="N971" s="198"/>
      <c r="O971" s="198"/>
    </row>
    <row r="972" spans="2:15" hidden="1" x14ac:dyDescent="0.35">
      <c r="B972" s="152" t="e">
        <f>VLOOKUP(C972,#REF!,3,FALSE)</f>
        <v>#REF!</v>
      </c>
      <c r="C972" s="198" t="s">
        <v>388</v>
      </c>
      <c r="D972" s="198" t="s">
        <v>311</v>
      </c>
      <c r="E972" s="152" t="s">
        <v>778</v>
      </c>
      <c r="G972" s="198"/>
      <c r="H972" s="198"/>
      <c r="I972" s="152"/>
      <c r="J972" s="15" t="s">
        <v>91</v>
      </c>
      <c r="K972" s="198">
        <v>2109932731.76</v>
      </c>
      <c r="L972" s="198"/>
      <c r="M972" s="198"/>
      <c r="N972" s="198"/>
      <c r="O972" s="198"/>
    </row>
    <row r="973" spans="2:15" hidden="1" x14ac:dyDescent="0.35">
      <c r="B973" s="152" t="e">
        <f>VLOOKUP(C973,#REF!,3,FALSE)</f>
        <v>#REF!</v>
      </c>
      <c r="C973" s="198" t="s">
        <v>388</v>
      </c>
      <c r="D973" s="198" t="s">
        <v>321</v>
      </c>
      <c r="E973" s="198" t="s">
        <v>814</v>
      </c>
      <c r="G973" s="198"/>
      <c r="H973" s="198"/>
      <c r="I973" s="152"/>
      <c r="J973" s="273" t="s">
        <v>91</v>
      </c>
      <c r="K973" s="198">
        <v>39791045</v>
      </c>
      <c r="L973" s="198"/>
      <c r="M973" s="198"/>
      <c r="N973" s="198"/>
      <c r="O973" s="198"/>
    </row>
    <row r="974" spans="2:15" hidden="1" x14ac:dyDescent="0.35">
      <c r="B974" s="152" t="e">
        <f>VLOOKUP(C974,#REF!,3,FALSE)</f>
        <v>#REF!</v>
      </c>
      <c r="C974" s="198" t="s">
        <v>388</v>
      </c>
      <c r="D974" s="198" t="s">
        <v>311</v>
      </c>
      <c r="E974" s="198" t="s">
        <v>809</v>
      </c>
      <c r="G974" s="198"/>
      <c r="H974" s="198"/>
      <c r="I974" s="152"/>
      <c r="J974" s="15" t="s">
        <v>91</v>
      </c>
      <c r="K974" s="198">
        <v>237091380</v>
      </c>
      <c r="L974" s="198"/>
      <c r="M974" s="198"/>
      <c r="N974" s="198"/>
      <c r="O974" s="198"/>
    </row>
    <row r="975" spans="2:15" hidden="1" x14ac:dyDescent="0.35">
      <c r="B975" s="152" t="e">
        <f>VLOOKUP(C975,#REF!,3,FALSE)</f>
        <v>#REF!</v>
      </c>
      <c r="C975" s="198" t="s">
        <v>388</v>
      </c>
      <c r="D975" s="198" t="s">
        <v>308</v>
      </c>
      <c r="E975" s="198" t="s">
        <v>788</v>
      </c>
      <c r="G975" s="198"/>
      <c r="H975" s="198"/>
      <c r="I975" s="152"/>
      <c r="J975" s="273" t="s">
        <v>91</v>
      </c>
      <c r="K975" s="198">
        <v>89801967.230000004</v>
      </c>
      <c r="L975" s="198"/>
      <c r="M975" s="198"/>
      <c r="N975" s="198"/>
      <c r="O975" s="198"/>
    </row>
    <row r="976" spans="2:15" x14ac:dyDescent="0.35">
      <c r="B976" s="152" t="e">
        <f>VLOOKUP(C976,#REF!,3,FALSE)</f>
        <v>#REF!</v>
      </c>
      <c r="C976" s="198" t="s">
        <v>388</v>
      </c>
      <c r="D976" s="198" t="s">
        <v>311</v>
      </c>
      <c r="E976" s="198" t="s">
        <v>872</v>
      </c>
      <c r="G976" s="198"/>
      <c r="H976" s="198"/>
      <c r="I976" s="152"/>
      <c r="J976" s="15" t="s">
        <v>91</v>
      </c>
      <c r="K976" s="198">
        <v>35126144.700000003</v>
      </c>
      <c r="L976" s="198"/>
      <c r="M976" s="198"/>
      <c r="N976" s="198"/>
      <c r="O976" s="198"/>
    </row>
    <row r="977" spans="2:15" hidden="1" x14ac:dyDescent="0.35">
      <c r="B977" s="152" t="e">
        <f>VLOOKUP(#REF!,#REF!,3,FALSE)</f>
        <v>#REF!</v>
      </c>
      <c r="C977" s="198" t="s">
        <v>362</v>
      </c>
      <c r="D977" s="198" t="s">
        <v>316</v>
      </c>
      <c r="E977" s="198" t="s">
        <v>782</v>
      </c>
      <c r="G977" s="198"/>
      <c r="H977" s="198"/>
      <c r="I977" s="152"/>
      <c r="J977" s="273" t="s">
        <v>91</v>
      </c>
      <c r="K977" s="198">
        <v>1415000000</v>
      </c>
      <c r="L977" s="198"/>
      <c r="M977" s="198"/>
      <c r="N977" s="198"/>
      <c r="O977" s="198"/>
    </row>
    <row r="978" spans="2:15" hidden="1" x14ac:dyDescent="0.35">
      <c r="B978" s="152" t="e">
        <f>VLOOKUP(C978,#REF!,3,FALSE)</f>
        <v>#REF!</v>
      </c>
      <c r="C978" s="198" t="s">
        <v>362</v>
      </c>
      <c r="D978" s="198" t="s">
        <v>316</v>
      </c>
      <c r="E978" s="198" t="s">
        <v>805</v>
      </c>
      <c r="G978" s="198"/>
      <c r="H978" s="198"/>
      <c r="I978" s="152"/>
      <c r="J978" s="15" t="s">
        <v>91</v>
      </c>
      <c r="K978" s="198">
        <v>427476178.68000001</v>
      </c>
      <c r="L978" s="198"/>
      <c r="M978" s="198"/>
      <c r="N978" s="198"/>
      <c r="O978" s="198"/>
    </row>
    <row r="979" spans="2:15" hidden="1" x14ac:dyDescent="0.35">
      <c r="B979" s="152" t="e">
        <f>VLOOKUP(C979,#REF!,3,FALSE)</f>
        <v>#REF!</v>
      </c>
      <c r="C979" s="198" t="s">
        <v>362</v>
      </c>
      <c r="D979" s="198" t="s">
        <v>316</v>
      </c>
      <c r="E979" s="286" t="s">
        <v>794</v>
      </c>
      <c r="G979" s="198"/>
      <c r="H979" s="198"/>
      <c r="I979" s="152"/>
      <c r="J979" s="273" t="s">
        <v>91</v>
      </c>
      <c r="K979" s="198">
        <v>1783992051.76</v>
      </c>
      <c r="L979" s="198"/>
      <c r="M979" s="198"/>
      <c r="N979" s="198"/>
      <c r="O979" s="198"/>
    </row>
    <row r="980" spans="2:15" hidden="1" x14ac:dyDescent="0.35">
      <c r="B980" s="152" t="e">
        <f>VLOOKUP(C980,#REF!,3,FALSE)</f>
        <v>#REF!</v>
      </c>
      <c r="C980" s="198" t="s">
        <v>362</v>
      </c>
      <c r="D980" s="198" t="s">
        <v>311</v>
      </c>
      <c r="E980" s="152" t="s">
        <v>778</v>
      </c>
      <c r="G980" s="198"/>
      <c r="H980" s="198"/>
      <c r="I980" s="152"/>
      <c r="J980" s="15" t="s">
        <v>91</v>
      </c>
      <c r="K980" s="198">
        <v>2047443251.3800001</v>
      </c>
      <c r="L980" s="198"/>
      <c r="M980" s="198"/>
      <c r="N980" s="198"/>
      <c r="O980" s="198"/>
    </row>
    <row r="981" spans="2:15" hidden="1" x14ac:dyDescent="0.35">
      <c r="B981" s="152" t="e">
        <f>VLOOKUP(C981,#REF!,3,FALSE)</f>
        <v>#REF!</v>
      </c>
      <c r="C981" s="198" t="s">
        <v>362</v>
      </c>
      <c r="D981" s="198" t="s">
        <v>321</v>
      </c>
      <c r="E981" s="198" t="s">
        <v>814</v>
      </c>
      <c r="G981" s="198"/>
      <c r="H981" s="198"/>
      <c r="I981" s="152"/>
      <c r="J981" s="273" t="s">
        <v>91</v>
      </c>
      <c r="K981" s="198">
        <v>36268727.5</v>
      </c>
      <c r="L981" s="198"/>
      <c r="M981" s="198"/>
      <c r="N981" s="198"/>
      <c r="O981" s="198"/>
    </row>
    <row r="982" spans="2:15" hidden="1" x14ac:dyDescent="0.35">
      <c r="B982" s="152" t="e">
        <f>VLOOKUP(C982,#REF!,3,FALSE)</f>
        <v>#REF!</v>
      </c>
      <c r="C982" s="198" t="s">
        <v>362</v>
      </c>
      <c r="D982" s="198" t="s">
        <v>308</v>
      </c>
      <c r="E982" s="198" t="s">
        <v>788</v>
      </c>
      <c r="G982" s="198"/>
      <c r="H982" s="198"/>
      <c r="I982" s="152"/>
      <c r="J982" s="15" t="s">
        <v>91</v>
      </c>
      <c r="K982" s="198">
        <v>9348705119.9699993</v>
      </c>
      <c r="L982" s="198"/>
      <c r="M982" s="198"/>
      <c r="N982" s="198"/>
      <c r="O982" s="198"/>
    </row>
    <row r="983" spans="2:15" hidden="1" x14ac:dyDescent="0.35">
      <c r="B983" s="152" t="e">
        <f>VLOOKUP(C983,#REF!,3,FALSE)</f>
        <v>#REF!</v>
      </c>
      <c r="C983" s="198" t="s">
        <v>362</v>
      </c>
      <c r="D983" s="198" t="s">
        <v>308</v>
      </c>
      <c r="E983" s="198" t="s">
        <v>800</v>
      </c>
      <c r="G983" s="198"/>
      <c r="H983" s="198"/>
      <c r="I983" s="152"/>
      <c r="J983" s="273" t="s">
        <v>91</v>
      </c>
      <c r="K983" s="198">
        <v>161384810.5</v>
      </c>
      <c r="L983" s="198"/>
      <c r="M983" s="198"/>
      <c r="N983" s="198"/>
      <c r="O983" s="198"/>
    </row>
    <row r="984" spans="2:15" hidden="1" x14ac:dyDescent="0.35">
      <c r="B984" s="152" t="e">
        <f>VLOOKUP(C984,#REF!,3,FALSE)</f>
        <v>#REF!</v>
      </c>
      <c r="C984" s="198" t="s">
        <v>362</v>
      </c>
      <c r="D984" s="198" t="s">
        <v>313</v>
      </c>
      <c r="E984" s="198" t="s">
        <v>817</v>
      </c>
      <c r="G984" s="198"/>
      <c r="H984" s="198"/>
      <c r="I984" s="152"/>
      <c r="J984" s="15" t="s">
        <v>91</v>
      </c>
      <c r="K984" s="198">
        <v>2222000</v>
      </c>
      <c r="L984" s="198"/>
      <c r="M984" s="198"/>
      <c r="N984" s="198"/>
      <c r="O984" s="198"/>
    </row>
    <row r="985" spans="2:15" hidden="1" x14ac:dyDescent="0.35">
      <c r="B985" s="152" t="e">
        <f>VLOOKUP(C985,#REF!,3,FALSE)</f>
        <v>#REF!</v>
      </c>
      <c r="C985" s="198" t="s">
        <v>362</v>
      </c>
      <c r="D985" s="198" t="s">
        <v>313</v>
      </c>
      <c r="E985" s="198" t="s">
        <v>312</v>
      </c>
      <c r="G985" s="198"/>
      <c r="H985" s="198"/>
      <c r="I985" s="152"/>
      <c r="J985" s="273" t="s">
        <v>91</v>
      </c>
      <c r="K985" s="198">
        <v>1231000</v>
      </c>
      <c r="L985" s="198"/>
      <c r="M985" s="198"/>
      <c r="N985" s="198"/>
      <c r="O985" s="198"/>
    </row>
    <row r="986" spans="2:15" x14ac:dyDescent="0.35">
      <c r="B986" s="152" t="e">
        <f>VLOOKUP(C986,#REF!,3,FALSE)</f>
        <v>#REF!</v>
      </c>
      <c r="C986" s="198" t="s">
        <v>362</v>
      </c>
      <c r="D986" s="198" t="s">
        <v>311</v>
      </c>
      <c r="E986" s="198" t="s">
        <v>872</v>
      </c>
      <c r="G986" s="198"/>
      <c r="H986" s="198"/>
      <c r="I986" s="152"/>
      <c r="J986" s="15" t="s">
        <v>91</v>
      </c>
      <c r="K986" s="198">
        <v>3274839504.6199999</v>
      </c>
      <c r="L986" s="198"/>
      <c r="M986" s="198"/>
      <c r="N986" s="198"/>
      <c r="O986" s="198"/>
    </row>
    <row r="987" spans="2:15" hidden="1" x14ac:dyDescent="0.35">
      <c r="B987" s="152" t="e">
        <f>VLOOKUP(C987,#REF!,3,FALSE)</f>
        <v>#REF!</v>
      </c>
      <c r="C987" s="198" t="s">
        <v>377</v>
      </c>
      <c r="D987" s="198" t="s">
        <v>316</v>
      </c>
      <c r="E987" s="198" t="s">
        <v>782</v>
      </c>
      <c r="G987" s="198"/>
      <c r="H987" s="198"/>
      <c r="I987" s="152"/>
      <c r="J987" s="273" t="s">
        <v>91</v>
      </c>
      <c r="K987" s="198">
        <v>759412.77</v>
      </c>
      <c r="L987" s="198"/>
      <c r="M987" s="198"/>
      <c r="N987" s="198"/>
      <c r="O987" s="198"/>
    </row>
    <row r="988" spans="2:15" hidden="1" x14ac:dyDescent="0.35">
      <c r="B988" s="152" t="e">
        <f>VLOOKUP(C988,#REF!,3,FALSE)</f>
        <v>#REF!</v>
      </c>
      <c r="C988" s="198" t="s">
        <v>377</v>
      </c>
      <c r="D988" s="198" t="s">
        <v>321</v>
      </c>
      <c r="E988" s="198" t="s">
        <v>814</v>
      </c>
      <c r="G988" s="198"/>
      <c r="H988" s="198"/>
      <c r="I988" s="152"/>
      <c r="J988" s="15" t="s">
        <v>91</v>
      </c>
      <c r="K988" s="198">
        <v>34116775</v>
      </c>
      <c r="L988" s="198"/>
      <c r="M988" s="198"/>
      <c r="N988" s="198"/>
      <c r="O988" s="198"/>
    </row>
    <row r="989" spans="2:15" hidden="1" x14ac:dyDescent="0.35">
      <c r="B989" s="152" t="e">
        <f>VLOOKUP(C989,#REF!,3,FALSE)</f>
        <v>#REF!</v>
      </c>
      <c r="C989" s="198" t="s">
        <v>377</v>
      </c>
      <c r="D989" s="198" t="s">
        <v>308</v>
      </c>
      <c r="E989" s="198" t="s">
        <v>788</v>
      </c>
      <c r="G989" s="198"/>
      <c r="H989" s="198"/>
      <c r="I989" s="152"/>
      <c r="J989" s="273" t="s">
        <v>91</v>
      </c>
      <c r="K989" s="198">
        <v>535693610.72000003</v>
      </c>
      <c r="L989" s="198"/>
      <c r="M989" s="198"/>
      <c r="N989" s="198"/>
      <c r="O989" s="198"/>
    </row>
    <row r="990" spans="2:15" hidden="1" x14ac:dyDescent="0.35">
      <c r="B990" s="152" t="e">
        <f>VLOOKUP(C990,#REF!,3,FALSE)</f>
        <v>#REF!</v>
      </c>
      <c r="C990" s="198" t="s">
        <v>377</v>
      </c>
      <c r="D990" s="198" t="s">
        <v>312</v>
      </c>
      <c r="E990" s="198" t="s">
        <v>835</v>
      </c>
      <c r="G990" s="198"/>
      <c r="H990" s="198"/>
      <c r="I990" s="152"/>
      <c r="J990" s="15" t="s">
        <v>91</v>
      </c>
      <c r="K990" s="198">
        <v>170940000</v>
      </c>
      <c r="L990" s="198"/>
      <c r="M990" s="198"/>
      <c r="N990" s="198"/>
      <c r="O990" s="198"/>
    </row>
    <row r="991" spans="2:15" hidden="1" x14ac:dyDescent="0.35">
      <c r="B991" s="152" t="e">
        <f>VLOOKUP(C991,#REF!,3,FALSE)</f>
        <v>#REF!</v>
      </c>
      <c r="C991" s="198" t="s">
        <v>377</v>
      </c>
      <c r="D991" s="198" t="s">
        <v>312</v>
      </c>
      <c r="E991" s="198" t="s">
        <v>836</v>
      </c>
      <c r="G991" s="198"/>
      <c r="H991" s="198"/>
      <c r="I991" s="152"/>
      <c r="J991" s="273" t="s">
        <v>91</v>
      </c>
      <c r="K991" s="198">
        <v>85470000</v>
      </c>
      <c r="L991" s="198"/>
      <c r="M991" s="198"/>
      <c r="N991" s="198"/>
      <c r="O991" s="198"/>
    </row>
    <row r="992" spans="2:15" hidden="1" x14ac:dyDescent="0.35">
      <c r="B992" s="152" t="e">
        <f>VLOOKUP(C992,#REF!,3,FALSE)</f>
        <v>#REF!</v>
      </c>
      <c r="C992" s="198" t="s">
        <v>377</v>
      </c>
      <c r="D992" s="198" t="s">
        <v>312</v>
      </c>
      <c r="E992" s="198" t="s">
        <v>837</v>
      </c>
      <c r="G992" s="198"/>
      <c r="H992" s="198"/>
      <c r="I992" s="152"/>
      <c r="J992" s="15" t="s">
        <v>91</v>
      </c>
      <c r="K992" s="198">
        <v>3135174118.3299999</v>
      </c>
      <c r="L992" s="198"/>
      <c r="M992" s="198"/>
      <c r="N992" s="198"/>
      <c r="O992" s="198"/>
    </row>
    <row r="993" spans="2:15" hidden="1" x14ac:dyDescent="0.35">
      <c r="B993" s="152" t="e">
        <f>VLOOKUP(C993,#REF!,3,FALSE)</f>
        <v>#REF!</v>
      </c>
      <c r="C993" s="198" t="s">
        <v>377</v>
      </c>
      <c r="D993" s="198" t="s">
        <v>312</v>
      </c>
      <c r="E993" s="198" t="s">
        <v>838</v>
      </c>
      <c r="G993" s="198"/>
      <c r="H993" s="198"/>
      <c r="I993" s="152"/>
      <c r="J993" s="273" t="s">
        <v>91</v>
      </c>
      <c r="K993" s="198">
        <v>51360600</v>
      </c>
      <c r="L993" s="198"/>
      <c r="M993" s="198"/>
      <c r="N993" s="198"/>
      <c r="O993" s="198"/>
    </row>
    <row r="994" spans="2:15" hidden="1" x14ac:dyDescent="0.35">
      <c r="B994" s="152" t="e">
        <f>VLOOKUP(C994,#REF!,3,FALSE)</f>
        <v>#REF!</v>
      </c>
      <c r="C994" s="198" t="s">
        <v>384</v>
      </c>
      <c r="D994" s="198" t="s">
        <v>311</v>
      </c>
      <c r="E994" s="152" t="s">
        <v>778</v>
      </c>
      <c r="G994" s="198"/>
      <c r="H994" s="198"/>
      <c r="I994" s="152"/>
      <c r="J994" s="15" t="s">
        <v>91</v>
      </c>
      <c r="K994" s="198">
        <v>2177463984.7600002</v>
      </c>
      <c r="L994" s="198"/>
      <c r="M994" s="198"/>
      <c r="N994" s="198"/>
      <c r="O994" s="198"/>
    </row>
    <row r="995" spans="2:15" hidden="1" x14ac:dyDescent="0.35">
      <c r="B995" s="152" t="e">
        <f>VLOOKUP(C995,#REF!,3,FALSE)</f>
        <v>#REF!</v>
      </c>
      <c r="C995" s="198" t="s">
        <v>384</v>
      </c>
      <c r="D995" s="198" t="s">
        <v>321</v>
      </c>
      <c r="E995" s="198" t="s">
        <v>814</v>
      </c>
      <c r="G995" s="198"/>
      <c r="H995" s="198"/>
      <c r="I995" s="152"/>
      <c r="J995" s="273" t="s">
        <v>91</v>
      </c>
      <c r="K995" s="198">
        <v>210997000</v>
      </c>
      <c r="L995" s="198"/>
      <c r="M995" s="198"/>
      <c r="N995" s="198"/>
      <c r="O995" s="198"/>
    </row>
    <row r="996" spans="2:15" hidden="1" x14ac:dyDescent="0.35">
      <c r="B996" s="152" t="e">
        <f>VLOOKUP(C996,#REF!,3,FALSE)</f>
        <v>#REF!</v>
      </c>
      <c r="C996" s="198" t="s">
        <v>384</v>
      </c>
      <c r="D996" s="198" t="s">
        <v>311</v>
      </c>
      <c r="E996" s="198" t="s">
        <v>809</v>
      </c>
      <c r="G996" s="198"/>
      <c r="H996" s="198"/>
      <c r="I996" s="152"/>
      <c r="J996" s="15" t="s">
        <v>91</v>
      </c>
      <c r="K996" s="198">
        <v>212943860</v>
      </c>
      <c r="L996" s="198"/>
      <c r="M996" s="198"/>
      <c r="N996" s="198"/>
      <c r="O996" s="198"/>
    </row>
    <row r="997" spans="2:15" hidden="1" x14ac:dyDescent="0.35">
      <c r="B997" s="152" t="e">
        <f>VLOOKUP(C997,#REF!,3,FALSE)</f>
        <v>#REF!</v>
      </c>
      <c r="C997" s="198" t="s">
        <v>384</v>
      </c>
      <c r="D997" s="198" t="s">
        <v>308</v>
      </c>
      <c r="E997" s="198" t="s">
        <v>788</v>
      </c>
      <c r="G997" s="198"/>
      <c r="H997" s="198"/>
      <c r="I997" s="152"/>
      <c r="J997" s="273" t="s">
        <v>91</v>
      </c>
      <c r="K997" s="198">
        <v>251189780.18000001</v>
      </c>
      <c r="L997" s="198"/>
      <c r="M997" s="198"/>
      <c r="N997" s="198"/>
      <c r="O997" s="198"/>
    </row>
    <row r="998" spans="2:15" x14ac:dyDescent="0.35">
      <c r="B998" s="152" t="e">
        <f>VLOOKUP(C998,#REF!,3,FALSE)</f>
        <v>#REF!</v>
      </c>
      <c r="C998" s="198" t="s">
        <v>384</v>
      </c>
      <c r="D998" s="198" t="s">
        <v>311</v>
      </c>
      <c r="E998" s="198" t="s">
        <v>872</v>
      </c>
      <c r="G998" s="198"/>
      <c r="H998" s="198"/>
      <c r="I998" s="152"/>
      <c r="J998" s="15" t="s">
        <v>91</v>
      </c>
      <c r="K998" s="198">
        <v>73896937.5</v>
      </c>
      <c r="L998" s="198"/>
      <c r="M998" s="198"/>
      <c r="N998" s="198"/>
      <c r="O998" s="198"/>
    </row>
    <row r="999" spans="2:15" hidden="1" x14ac:dyDescent="0.35">
      <c r="B999" s="152" t="e">
        <f>VLOOKUP(C999,#REF!,3,FALSE)</f>
        <v>#REF!</v>
      </c>
      <c r="C999" s="198" t="s">
        <v>440</v>
      </c>
      <c r="D999" s="198" t="s">
        <v>321</v>
      </c>
      <c r="E999" s="198" t="s">
        <v>814</v>
      </c>
      <c r="G999" s="198"/>
      <c r="H999" s="198"/>
      <c r="I999" s="152"/>
      <c r="J999" s="273" t="s">
        <v>91</v>
      </c>
      <c r="K999" s="198">
        <v>639232.5</v>
      </c>
      <c r="L999" s="198"/>
      <c r="M999" s="198"/>
      <c r="N999" s="198"/>
      <c r="O999" s="198"/>
    </row>
    <row r="1000" spans="2:15" hidden="1" x14ac:dyDescent="0.35">
      <c r="B1000" s="152" t="e">
        <f>VLOOKUP(C1000,#REF!,3,FALSE)</f>
        <v>#REF!</v>
      </c>
      <c r="C1000" s="198" t="s">
        <v>440</v>
      </c>
      <c r="D1000" s="198" t="s">
        <v>308</v>
      </c>
      <c r="E1000" s="198" t="s">
        <v>788</v>
      </c>
      <c r="G1000" s="198"/>
      <c r="H1000" s="198"/>
      <c r="I1000" s="152"/>
      <c r="J1000" s="15" t="s">
        <v>91</v>
      </c>
      <c r="K1000" s="198">
        <v>6000000</v>
      </c>
      <c r="L1000" s="198"/>
      <c r="M1000" s="198"/>
      <c r="N1000" s="198"/>
      <c r="O1000" s="198"/>
    </row>
    <row r="1001" spans="2:15" x14ac:dyDescent="0.35">
      <c r="B1001" s="152" t="e">
        <f>VLOOKUP(C1001,#REF!,3,FALSE)</f>
        <v>#REF!</v>
      </c>
      <c r="C1001" s="198" t="s">
        <v>440</v>
      </c>
      <c r="D1001" s="198" t="s">
        <v>311</v>
      </c>
      <c r="E1001" s="198" t="s">
        <v>872</v>
      </c>
      <c r="G1001" s="198"/>
      <c r="H1001" s="198"/>
      <c r="I1001" s="152"/>
      <c r="J1001" s="273" t="s">
        <v>91</v>
      </c>
      <c r="K1001" s="198">
        <v>5267611.5999999996</v>
      </c>
      <c r="L1001" s="198"/>
      <c r="M1001" s="198"/>
      <c r="N1001" s="198"/>
      <c r="O1001" s="198"/>
    </row>
    <row r="1002" spans="2:15" hidden="1" x14ac:dyDescent="0.35">
      <c r="B1002" s="152" t="e">
        <f>VLOOKUP(C1002,#REF!,3,FALSE)</f>
        <v>#REF!</v>
      </c>
      <c r="C1002" s="198" t="s">
        <v>421</v>
      </c>
      <c r="D1002" s="198" t="s">
        <v>321</v>
      </c>
      <c r="E1002" s="198" t="s">
        <v>814</v>
      </c>
      <c r="G1002" s="198"/>
      <c r="H1002" s="198"/>
      <c r="I1002" s="152"/>
      <c r="J1002" s="15" t="s">
        <v>91</v>
      </c>
      <c r="K1002" s="198">
        <v>488011699.07999998</v>
      </c>
      <c r="L1002" s="198"/>
      <c r="M1002" s="198"/>
      <c r="N1002" s="198"/>
      <c r="O1002" s="198"/>
    </row>
    <row r="1003" spans="2:15" hidden="1" x14ac:dyDescent="0.35">
      <c r="B1003" s="152" t="e">
        <f>VLOOKUP(C1003,#REF!,3,FALSE)</f>
        <v>#REF!</v>
      </c>
      <c r="C1003" s="198" t="s">
        <v>421</v>
      </c>
      <c r="D1003" s="198" t="s">
        <v>312</v>
      </c>
      <c r="E1003" s="198" t="s">
        <v>835</v>
      </c>
      <c r="G1003" s="198"/>
      <c r="H1003" s="198"/>
      <c r="I1003" s="152"/>
      <c r="J1003" s="273" t="s">
        <v>91</v>
      </c>
      <c r="K1003" s="198">
        <v>167097418.31999999</v>
      </c>
      <c r="L1003" s="198"/>
      <c r="M1003" s="198"/>
      <c r="N1003" s="198"/>
      <c r="O1003" s="198"/>
    </row>
    <row r="1004" spans="2:15" hidden="1" x14ac:dyDescent="0.35">
      <c r="B1004" s="152" t="e">
        <f>VLOOKUP(C1004,#REF!,3,FALSE)</f>
        <v>#REF!</v>
      </c>
      <c r="C1004" s="198" t="s">
        <v>421</v>
      </c>
      <c r="D1004" s="198" t="s">
        <v>312</v>
      </c>
      <c r="E1004" s="198" t="s">
        <v>836</v>
      </c>
      <c r="G1004" s="198"/>
      <c r="H1004" s="198"/>
      <c r="I1004" s="152"/>
      <c r="J1004" s="15" t="s">
        <v>91</v>
      </c>
      <c r="K1004" s="198">
        <v>281057103.16000003</v>
      </c>
      <c r="L1004" s="198"/>
      <c r="M1004" s="198"/>
      <c r="N1004" s="198"/>
      <c r="O1004" s="198"/>
    </row>
    <row r="1005" spans="2:15" hidden="1" x14ac:dyDescent="0.35">
      <c r="B1005" s="152" t="e">
        <f>VLOOKUP(C1005,#REF!,3,FALSE)</f>
        <v>#REF!</v>
      </c>
      <c r="C1005" s="198" t="s">
        <v>866</v>
      </c>
      <c r="D1005" s="198" t="s">
        <v>316</v>
      </c>
      <c r="E1005" s="198" t="s">
        <v>782</v>
      </c>
      <c r="G1005" s="198"/>
      <c r="H1005" s="198"/>
      <c r="I1005" s="152"/>
      <c r="J1005" s="273" t="s">
        <v>91</v>
      </c>
      <c r="K1005" s="198">
        <v>42094161.170000002</v>
      </c>
      <c r="L1005" s="198"/>
      <c r="M1005" s="198"/>
      <c r="N1005" s="198"/>
      <c r="O1005" s="198"/>
    </row>
    <row r="1006" spans="2:15" hidden="1" x14ac:dyDescent="0.35">
      <c r="B1006" s="152" t="e">
        <f>VLOOKUP(C1006,#REF!,3,FALSE)</f>
        <v>#REF!</v>
      </c>
      <c r="C1006" s="198" t="s">
        <v>866</v>
      </c>
      <c r="D1006" s="198" t="s">
        <v>321</v>
      </c>
      <c r="E1006" s="198" t="s">
        <v>814</v>
      </c>
      <c r="G1006" s="198"/>
      <c r="H1006" s="198"/>
      <c r="I1006" s="152"/>
      <c r="J1006" s="15" t="s">
        <v>91</v>
      </c>
      <c r="K1006" s="198">
        <v>59983028</v>
      </c>
      <c r="L1006" s="198"/>
      <c r="M1006" s="198"/>
      <c r="N1006" s="198"/>
      <c r="O1006" s="198"/>
    </row>
    <row r="1007" spans="2:15" hidden="1" x14ac:dyDescent="0.35">
      <c r="B1007" s="152" t="e">
        <f>VLOOKUP(C1007,#REF!,3,FALSE)</f>
        <v>#REF!</v>
      </c>
      <c r="C1007" s="198" t="s">
        <v>866</v>
      </c>
      <c r="D1007" s="198" t="s">
        <v>308</v>
      </c>
      <c r="E1007" s="198" t="s">
        <v>788</v>
      </c>
      <c r="G1007" s="198"/>
      <c r="H1007" s="198"/>
      <c r="I1007" s="152"/>
      <c r="J1007" s="273" t="s">
        <v>91</v>
      </c>
      <c r="K1007" s="198">
        <v>517924060.00000006</v>
      </c>
      <c r="L1007" s="198"/>
      <c r="M1007" s="198"/>
      <c r="N1007" s="198"/>
      <c r="O1007" s="198"/>
    </row>
    <row r="1008" spans="2:15" hidden="1" x14ac:dyDescent="0.35">
      <c r="B1008" s="152" t="e">
        <f>VLOOKUP(C1008,#REF!,3,FALSE)</f>
        <v>#REF!</v>
      </c>
      <c r="C1008" s="198" t="s">
        <v>866</v>
      </c>
      <c r="D1008" s="198" t="s">
        <v>313</v>
      </c>
      <c r="E1008" s="198" t="s">
        <v>312</v>
      </c>
      <c r="G1008" s="198"/>
      <c r="H1008" s="198"/>
      <c r="I1008" s="152"/>
      <c r="J1008" s="15" t="s">
        <v>91</v>
      </c>
      <c r="K1008" s="198">
        <v>17134960</v>
      </c>
      <c r="L1008" s="198"/>
      <c r="M1008" s="198"/>
      <c r="N1008" s="198"/>
      <c r="O1008" s="198"/>
    </row>
    <row r="1009" spans="2:15" x14ac:dyDescent="0.35">
      <c r="B1009" s="152" t="e">
        <f>VLOOKUP(C1009,#REF!,3,FALSE)</f>
        <v>#REF!</v>
      </c>
      <c r="C1009" s="198" t="s">
        <v>866</v>
      </c>
      <c r="D1009" s="198" t="s">
        <v>311</v>
      </c>
      <c r="E1009" s="198" t="s">
        <v>872</v>
      </c>
      <c r="G1009" s="198"/>
      <c r="H1009" s="198"/>
      <c r="I1009" s="152"/>
      <c r="J1009" s="273" t="s">
        <v>91</v>
      </c>
      <c r="K1009" s="198">
        <v>107339503.8</v>
      </c>
      <c r="L1009" s="198"/>
      <c r="M1009" s="198"/>
      <c r="N1009" s="198"/>
      <c r="O1009" s="198"/>
    </row>
    <row r="1010" spans="2:15" hidden="1" x14ac:dyDescent="0.35">
      <c r="B1010" s="152" t="e">
        <f>VLOOKUP(C1010,#REF!,3,FALSE)</f>
        <v>#REF!</v>
      </c>
      <c r="C1010" s="198" t="s">
        <v>418</v>
      </c>
      <c r="D1010" s="198" t="s">
        <v>311</v>
      </c>
      <c r="E1010" s="152" t="s">
        <v>778</v>
      </c>
      <c r="G1010" s="198"/>
      <c r="H1010" s="198"/>
      <c r="I1010" s="152"/>
      <c r="J1010" s="15" t="s">
        <v>91</v>
      </c>
      <c r="K1010" s="198">
        <v>87801763.069999993</v>
      </c>
      <c r="L1010" s="198"/>
      <c r="M1010" s="198"/>
      <c r="N1010" s="198"/>
      <c r="O1010" s="198"/>
    </row>
    <row r="1011" spans="2:15" hidden="1" x14ac:dyDescent="0.35">
      <c r="B1011" s="152" t="e">
        <f>VLOOKUP(C1011,#REF!,3,FALSE)</f>
        <v>#REF!</v>
      </c>
      <c r="C1011" s="198" t="s">
        <v>418</v>
      </c>
      <c r="D1011" s="198" t="s">
        <v>321</v>
      </c>
      <c r="E1011" s="198" t="s">
        <v>814</v>
      </c>
      <c r="G1011" s="198"/>
      <c r="H1011" s="198"/>
      <c r="I1011" s="152"/>
      <c r="J1011" s="273" t="s">
        <v>91</v>
      </c>
      <c r="K1011" s="198">
        <v>17770020</v>
      </c>
      <c r="L1011" s="198"/>
      <c r="M1011" s="198"/>
      <c r="N1011" s="198"/>
      <c r="O1011" s="198"/>
    </row>
    <row r="1012" spans="2:15" hidden="1" x14ac:dyDescent="0.35">
      <c r="B1012" s="152" t="e">
        <f>VLOOKUP(C1012,#REF!,3,FALSE)</f>
        <v>#REF!</v>
      </c>
      <c r="C1012" s="198" t="s">
        <v>418</v>
      </c>
      <c r="D1012" s="198" t="s">
        <v>308</v>
      </c>
      <c r="E1012" s="198" t="s">
        <v>788</v>
      </c>
      <c r="G1012" s="198"/>
      <c r="H1012" s="198"/>
      <c r="I1012" s="152"/>
      <c r="J1012" s="15" t="s">
        <v>91</v>
      </c>
      <c r="K1012" s="198">
        <v>612935089.5</v>
      </c>
      <c r="L1012" s="198"/>
      <c r="M1012" s="198"/>
      <c r="N1012" s="198"/>
      <c r="O1012" s="198"/>
    </row>
    <row r="1013" spans="2:15" x14ac:dyDescent="0.35">
      <c r="B1013" s="152" t="e">
        <f>VLOOKUP(C1013,#REF!,3,FALSE)</f>
        <v>#REF!</v>
      </c>
      <c r="C1013" s="198" t="s">
        <v>418</v>
      </c>
      <c r="D1013" s="198" t="s">
        <v>311</v>
      </c>
      <c r="E1013" s="198" t="s">
        <v>872</v>
      </c>
      <c r="G1013" s="198"/>
      <c r="H1013" s="198"/>
      <c r="I1013" s="152"/>
      <c r="J1013" s="273" t="s">
        <v>91</v>
      </c>
      <c r="K1013" s="198">
        <v>134107200.77</v>
      </c>
      <c r="L1013" s="198"/>
      <c r="M1013" s="198"/>
      <c r="N1013" s="198"/>
      <c r="O1013" s="198"/>
    </row>
    <row r="1014" spans="2:15" hidden="1" x14ac:dyDescent="0.35">
      <c r="B1014" s="152" t="e">
        <f>VLOOKUP(C1014,#REF!,3,FALSE)</f>
        <v>#REF!</v>
      </c>
      <c r="C1014" s="198" t="s">
        <v>432</v>
      </c>
      <c r="D1014" s="198" t="s">
        <v>316</v>
      </c>
      <c r="E1014" s="198" t="s">
        <v>782</v>
      </c>
      <c r="G1014" s="198"/>
      <c r="H1014" s="198"/>
      <c r="I1014" s="152"/>
      <c r="J1014" s="15" t="s">
        <v>91</v>
      </c>
      <c r="K1014" s="198">
        <v>254740174.59999999</v>
      </c>
      <c r="L1014" s="198"/>
      <c r="M1014" s="198"/>
      <c r="N1014" s="198"/>
      <c r="O1014" s="198"/>
    </row>
    <row r="1015" spans="2:15" hidden="1" x14ac:dyDescent="0.35">
      <c r="B1015" s="152" t="e">
        <f>VLOOKUP(C1015,#REF!,3,FALSE)</f>
        <v>#REF!</v>
      </c>
      <c r="C1015" s="198" t="s">
        <v>432</v>
      </c>
      <c r="D1015" s="198" t="s">
        <v>321</v>
      </c>
      <c r="E1015" s="198" t="s">
        <v>814</v>
      </c>
      <c r="G1015" s="198"/>
      <c r="H1015" s="198"/>
      <c r="I1015" s="152"/>
      <c r="J1015" s="273" t="s">
        <v>91</v>
      </c>
      <c r="K1015" s="198">
        <v>18117094</v>
      </c>
      <c r="L1015" s="198"/>
      <c r="M1015" s="198"/>
      <c r="N1015" s="198"/>
      <c r="O1015" s="198"/>
    </row>
    <row r="1016" spans="2:15" hidden="1" x14ac:dyDescent="0.35">
      <c r="B1016" s="152" t="e">
        <f>VLOOKUP(C1016,#REF!,3,FALSE)</f>
        <v>#REF!</v>
      </c>
      <c r="C1016" s="198" t="s">
        <v>432</v>
      </c>
      <c r="D1016" s="198" t="s">
        <v>308</v>
      </c>
      <c r="E1016" s="198" t="s">
        <v>788</v>
      </c>
      <c r="G1016" s="198"/>
      <c r="H1016" s="198"/>
      <c r="I1016" s="152"/>
      <c r="J1016" s="15" t="s">
        <v>91</v>
      </c>
      <c r="K1016" s="198">
        <v>111633450</v>
      </c>
      <c r="L1016" s="198"/>
      <c r="M1016" s="198"/>
      <c r="N1016" s="198"/>
      <c r="O1016" s="198"/>
    </row>
    <row r="1017" spans="2:15" hidden="1" x14ac:dyDescent="0.35">
      <c r="B1017" s="152" t="e">
        <f>VLOOKUP(C1017,#REF!,3,FALSE)</f>
        <v>#REF!</v>
      </c>
      <c r="C1017" s="198" t="s">
        <v>432</v>
      </c>
      <c r="D1017" s="198" t="s">
        <v>313</v>
      </c>
      <c r="E1017" s="198" t="s">
        <v>312</v>
      </c>
      <c r="G1017" s="198"/>
      <c r="H1017" s="198"/>
      <c r="I1017" s="152"/>
      <c r="J1017" s="273" t="s">
        <v>91</v>
      </c>
      <c r="K1017" s="198">
        <v>6656155</v>
      </c>
      <c r="L1017" s="198"/>
      <c r="M1017" s="198"/>
      <c r="N1017" s="198"/>
      <c r="O1017" s="198"/>
    </row>
    <row r="1018" spans="2:15" x14ac:dyDescent="0.35">
      <c r="B1018" s="152" t="e">
        <f>VLOOKUP(C1018,#REF!,3,FALSE)</f>
        <v>#REF!</v>
      </c>
      <c r="C1018" s="198" t="s">
        <v>432</v>
      </c>
      <c r="D1018" s="198" t="s">
        <v>311</v>
      </c>
      <c r="E1018" s="198" t="s">
        <v>872</v>
      </c>
      <c r="G1018" s="198"/>
      <c r="H1018" s="198"/>
      <c r="I1018" s="152"/>
      <c r="J1018" s="15" t="s">
        <v>91</v>
      </c>
      <c r="K1018" s="198">
        <v>102600979.61</v>
      </c>
      <c r="L1018" s="198"/>
      <c r="M1018" s="198"/>
      <c r="N1018" s="198"/>
      <c r="O1018" s="198"/>
    </row>
    <row r="1019" spans="2:15" hidden="1" x14ac:dyDescent="0.35">
      <c r="B1019" s="152" t="e">
        <f>VLOOKUP(#REF!,#REF!,3,FALSE)</f>
        <v>#REF!</v>
      </c>
      <c r="C1019" s="198" t="s">
        <v>396</v>
      </c>
      <c r="D1019" s="198" t="s">
        <v>316</v>
      </c>
      <c r="E1019" s="198" t="s">
        <v>782</v>
      </c>
      <c r="G1019" s="198"/>
      <c r="H1019" s="198"/>
      <c r="I1019" s="152"/>
      <c r="J1019" s="273" t="s">
        <v>91</v>
      </c>
      <c r="K1019" s="198">
        <v>509092487.75</v>
      </c>
      <c r="L1019" s="198"/>
      <c r="M1019" s="198"/>
      <c r="N1019" s="198"/>
      <c r="O1019" s="198"/>
    </row>
    <row r="1020" spans="2:15" hidden="1" x14ac:dyDescent="0.35">
      <c r="B1020" s="152" t="e">
        <f>VLOOKUP(C1020,#REF!,3,FALSE)</f>
        <v>#REF!</v>
      </c>
      <c r="C1020" s="198" t="s">
        <v>396</v>
      </c>
      <c r="D1020" s="198" t="s">
        <v>316</v>
      </c>
      <c r="E1020" s="286" t="s">
        <v>794</v>
      </c>
      <c r="G1020" s="198"/>
      <c r="H1020" s="198"/>
      <c r="I1020" s="152"/>
      <c r="J1020" s="15" t="s">
        <v>91</v>
      </c>
      <c r="K1020" s="198">
        <v>104284799.27</v>
      </c>
      <c r="L1020" s="198"/>
      <c r="M1020" s="198"/>
      <c r="N1020" s="198"/>
      <c r="O1020" s="198"/>
    </row>
    <row r="1021" spans="2:15" hidden="1" x14ac:dyDescent="0.35">
      <c r="B1021" s="152" t="e">
        <f>VLOOKUP(C1021,#REF!,3,FALSE)</f>
        <v>#REF!</v>
      </c>
      <c r="C1021" s="198" t="s">
        <v>396</v>
      </c>
      <c r="D1021" s="198" t="s">
        <v>311</v>
      </c>
      <c r="E1021" s="152" t="s">
        <v>778</v>
      </c>
      <c r="G1021" s="198"/>
      <c r="H1021" s="198"/>
      <c r="I1021" s="152"/>
      <c r="J1021" s="273" t="s">
        <v>91</v>
      </c>
      <c r="K1021" s="198">
        <v>641240988.87</v>
      </c>
      <c r="L1021" s="198"/>
      <c r="M1021" s="198"/>
      <c r="N1021" s="198"/>
      <c r="O1021" s="198"/>
    </row>
    <row r="1022" spans="2:15" hidden="1" x14ac:dyDescent="0.35">
      <c r="B1022" s="152" t="e">
        <f>VLOOKUP(C1022,#REF!,3,FALSE)</f>
        <v>#REF!</v>
      </c>
      <c r="C1022" s="198" t="s">
        <v>396</v>
      </c>
      <c r="D1022" s="198" t="s">
        <v>321</v>
      </c>
      <c r="E1022" s="198" t="s">
        <v>814</v>
      </c>
      <c r="G1022" s="198"/>
      <c r="H1022" s="198"/>
      <c r="I1022" s="152"/>
      <c r="J1022" s="15" t="s">
        <v>91</v>
      </c>
      <c r="K1022" s="198">
        <v>4197750</v>
      </c>
      <c r="L1022" s="198"/>
      <c r="M1022" s="198"/>
      <c r="N1022" s="198"/>
      <c r="O1022" s="198"/>
    </row>
    <row r="1023" spans="2:15" hidden="1" x14ac:dyDescent="0.35">
      <c r="B1023" s="152" t="e">
        <f>VLOOKUP(C1023,#REF!,3,FALSE)</f>
        <v>#REF!</v>
      </c>
      <c r="C1023" s="198" t="s">
        <v>396</v>
      </c>
      <c r="D1023" s="198" t="s">
        <v>308</v>
      </c>
      <c r="E1023" s="198" t="s">
        <v>788</v>
      </c>
      <c r="G1023" s="198"/>
      <c r="H1023" s="198"/>
      <c r="I1023" s="152"/>
      <c r="J1023" s="273" t="s">
        <v>91</v>
      </c>
      <c r="K1023" s="198">
        <v>237743395.66999999</v>
      </c>
      <c r="L1023" s="198"/>
      <c r="M1023" s="198"/>
      <c r="N1023" s="198"/>
      <c r="O1023" s="198"/>
    </row>
    <row r="1024" spans="2:15" x14ac:dyDescent="0.35">
      <c r="B1024" s="152" t="e">
        <f>VLOOKUP(C1024,#REF!,3,FALSE)</f>
        <v>#REF!</v>
      </c>
      <c r="C1024" s="198" t="s">
        <v>396</v>
      </c>
      <c r="D1024" s="198" t="s">
        <v>311</v>
      </c>
      <c r="E1024" s="198" t="s">
        <v>872</v>
      </c>
      <c r="G1024" s="198"/>
      <c r="H1024" s="198"/>
      <c r="I1024" s="152"/>
      <c r="J1024" s="15" t="s">
        <v>91</v>
      </c>
      <c r="K1024" s="198">
        <v>84925300.280000001</v>
      </c>
      <c r="L1024" s="198"/>
      <c r="M1024" s="198"/>
      <c r="N1024" s="198"/>
      <c r="O1024" s="198"/>
    </row>
    <row r="1025" spans="2:15" hidden="1" x14ac:dyDescent="0.35">
      <c r="B1025" s="152" t="e">
        <f>VLOOKUP(C1025,#REF!,3,FALSE)</f>
        <v>#REF!</v>
      </c>
      <c r="C1025" s="198" t="s">
        <v>358</v>
      </c>
      <c r="D1025" s="198" t="s">
        <v>316</v>
      </c>
      <c r="E1025" s="198" t="s">
        <v>805</v>
      </c>
      <c r="G1025" s="198"/>
      <c r="H1025" s="198"/>
      <c r="I1025" s="152"/>
      <c r="J1025" s="273" t="s">
        <v>91</v>
      </c>
      <c r="K1025" s="198">
        <v>621197148.82000005</v>
      </c>
      <c r="L1025" s="198"/>
      <c r="M1025" s="198"/>
      <c r="N1025" s="198"/>
      <c r="O1025" s="198"/>
    </row>
    <row r="1026" spans="2:15" hidden="1" x14ac:dyDescent="0.35">
      <c r="B1026" s="152" t="e">
        <f>VLOOKUP(C1026,#REF!,3,FALSE)</f>
        <v>#REF!</v>
      </c>
      <c r="C1026" s="198" t="s">
        <v>358</v>
      </c>
      <c r="D1026" s="198" t="s">
        <v>316</v>
      </c>
      <c r="E1026" s="286" t="s">
        <v>794</v>
      </c>
      <c r="G1026" s="198"/>
      <c r="H1026" s="198"/>
      <c r="I1026" s="152"/>
      <c r="J1026" s="15" t="s">
        <v>91</v>
      </c>
      <c r="K1026" s="198">
        <v>17625412670.389999</v>
      </c>
      <c r="L1026" s="198"/>
      <c r="M1026" s="198"/>
      <c r="N1026" s="198"/>
      <c r="O1026" s="198"/>
    </row>
    <row r="1027" spans="2:15" hidden="1" x14ac:dyDescent="0.35">
      <c r="B1027" s="152" t="e">
        <f>VLOOKUP(C1027,#REF!,3,FALSE)</f>
        <v>#REF!</v>
      </c>
      <c r="C1027" s="198" t="s">
        <v>358</v>
      </c>
      <c r="D1027" s="198" t="s">
        <v>311</v>
      </c>
      <c r="E1027" s="152" t="s">
        <v>778</v>
      </c>
      <c r="G1027" s="198"/>
      <c r="H1027" s="198"/>
      <c r="I1027" s="152"/>
      <c r="J1027" s="273" t="s">
        <v>91</v>
      </c>
      <c r="K1027" s="198">
        <v>417879587.33000004</v>
      </c>
      <c r="L1027" s="198"/>
      <c r="M1027" s="198"/>
      <c r="N1027" s="198"/>
      <c r="O1027" s="198"/>
    </row>
    <row r="1028" spans="2:15" hidden="1" x14ac:dyDescent="0.35">
      <c r="B1028" s="152" t="e">
        <f>VLOOKUP(C1028,#REF!,3,FALSE)</f>
        <v>#REF!</v>
      </c>
      <c r="C1028" s="198" t="s">
        <v>358</v>
      </c>
      <c r="D1028" s="198" t="s">
        <v>321</v>
      </c>
      <c r="E1028" s="198" t="s">
        <v>814</v>
      </c>
      <c r="G1028" s="198"/>
      <c r="H1028" s="198"/>
      <c r="I1028" s="152"/>
      <c r="J1028" s="15" t="s">
        <v>91</v>
      </c>
      <c r="K1028" s="198">
        <v>21673099.25</v>
      </c>
      <c r="L1028" s="198"/>
      <c r="M1028" s="198"/>
      <c r="N1028" s="198"/>
      <c r="O1028" s="198"/>
    </row>
    <row r="1029" spans="2:15" hidden="1" x14ac:dyDescent="0.35">
      <c r="B1029" s="152" t="e">
        <f>VLOOKUP(C1029,#REF!,3,FALSE)</f>
        <v>#REF!</v>
      </c>
      <c r="C1029" s="198" t="s">
        <v>358</v>
      </c>
      <c r="D1029" s="198" t="s">
        <v>308</v>
      </c>
      <c r="E1029" s="198" t="s">
        <v>788</v>
      </c>
      <c r="G1029" s="198"/>
      <c r="H1029" s="198"/>
      <c r="I1029" s="152"/>
      <c r="J1029" s="273" t="s">
        <v>91</v>
      </c>
      <c r="K1029" s="198">
        <v>5099840706.75</v>
      </c>
      <c r="L1029" s="198"/>
      <c r="M1029" s="198"/>
      <c r="N1029" s="198"/>
      <c r="O1029" s="198"/>
    </row>
    <row r="1030" spans="2:15" hidden="1" x14ac:dyDescent="0.35">
      <c r="B1030" s="152" t="e">
        <f>VLOOKUP(C1030,#REF!,3,FALSE)</f>
        <v>#REF!</v>
      </c>
      <c r="C1030" s="198" t="s">
        <v>358</v>
      </c>
      <c r="D1030" s="198" t="s">
        <v>308</v>
      </c>
      <c r="E1030" s="198" t="s">
        <v>800</v>
      </c>
      <c r="G1030" s="198"/>
      <c r="H1030" s="198"/>
      <c r="I1030" s="152"/>
      <c r="J1030" s="15" t="s">
        <v>91</v>
      </c>
      <c r="K1030" s="198">
        <v>652200</v>
      </c>
      <c r="L1030" s="198"/>
      <c r="M1030" s="198"/>
      <c r="N1030" s="198"/>
      <c r="O1030" s="198"/>
    </row>
    <row r="1031" spans="2:15" hidden="1" x14ac:dyDescent="0.35">
      <c r="B1031" s="152" t="e">
        <f>VLOOKUP(C1031,#REF!,3,FALSE)</f>
        <v>#REF!</v>
      </c>
      <c r="C1031" s="198" t="s">
        <v>358</v>
      </c>
      <c r="D1031" s="198" t="s">
        <v>313</v>
      </c>
      <c r="E1031" s="198" t="s">
        <v>817</v>
      </c>
      <c r="G1031" s="198"/>
      <c r="H1031" s="198"/>
      <c r="I1031" s="152"/>
      <c r="J1031" s="273" t="s">
        <v>91</v>
      </c>
      <c r="K1031" s="198">
        <v>480000</v>
      </c>
      <c r="L1031" s="198"/>
      <c r="M1031" s="198"/>
      <c r="N1031" s="198"/>
      <c r="O1031" s="198"/>
    </row>
    <row r="1032" spans="2:15" hidden="1" x14ac:dyDescent="0.35">
      <c r="B1032" s="152" t="e">
        <f>VLOOKUP(C1032,#REF!,3,FALSE)</f>
        <v>#REF!</v>
      </c>
      <c r="C1032" s="198" t="s">
        <v>358</v>
      </c>
      <c r="D1032" s="198" t="s">
        <v>313</v>
      </c>
      <c r="E1032" s="198" t="s">
        <v>312</v>
      </c>
      <c r="G1032" s="198"/>
      <c r="H1032" s="198"/>
      <c r="I1032" s="152"/>
      <c r="J1032" s="15" t="s">
        <v>91</v>
      </c>
      <c r="K1032" s="198">
        <v>147200</v>
      </c>
      <c r="L1032" s="198"/>
      <c r="M1032" s="198"/>
      <c r="N1032" s="198"/>
      <c r="O1032" s="198"/>
    </row>
    <row r="1033" spans="2:15" x14ac:dyDescent="0.35">
      <c r="B1033" s="152" t="e">
        <f>VLOOKUP(C1033,#REF!,3,FALSE)</f>
        <v>#REF!</v>
      </c>
      <c r="C1033" s="198" t="s">
        <v>358</v>
      </c>
      <c r="D1033" s="198" t="s">
        <v>311</v>
      </c>
      <c r="E1033" s="198" t="s">
        <v>872</v>
      </c>
      <c r="G1033" s="198"/>
      <c r="H1033" s="198"/>
      <c r="I1033" s="152"/>
      <c r="J1033" s="273" t="s">
        <v>91</v>
      </c>
      <c r="K1033" s="198">
        <v>1794194112.02</v>
      </c>
      <c r="L1033" s="198"/>
      <c r="M1033" s="198"/>
      <c r="N1033" s="198"/>
      <c r="O1033" s="198"/>
    </row>
    <row r="1034" spans="2:15" hidden="1" x14ac:dyDescent="0.35">
      <c r="B1034" s="152" t="e">
        <f>VLOOKUP(C1034,#REF!,3,FALSE)</f>
        <v>#REF!</v>
      </c>
      <c r="C1034" s="198" t="s">
        <v>429</v>
      </c>
      <c r="D1034" s="198" t="s">
        <v>316</v>
      </c>
      <c r="E1034" s="198" t="s">
        <v>782</v>
      </c>
      <c r="G1034" s="198"/>
      <c r="H1034" s="198"/>
      <c r="I1034" s="152"/>
      <c r="J1034" s="15" t="s">
        <v>91</v>
      </c>
      <c r="K1034" s="198">
        <v>1817260.19</v>
      </c>
      <c r="L1034" s="198"/>
      <c r="M1034" s="198"/>
      <c r="N1034" s="198"/>
      <c r="O1034" s="198"/>
    </row>
    <row r="1035" spans="2:15" hidden="1" x14ac:dyDescent="0.35">
      <c r="B1035" s="152" t="e">
        <f>VLOOKUP(C1035,#REF!,3,FALSE)</f>
        <v>#REF!</v>
      </c>
      <c r="C1035" s="198" t="s">
        <v>429</v>
      </c>
      <c r="D1035" s="198" t="s">
        <v>316</v>
      </c>
      <c r="E1035" s="198" t="s">
        <v>805</v>
      </c>
      <c r="G1035" s="198"/>
      <c r="H1035" s="198"/>
      <c r="I1035" s="152"/>
      <c r="J1035" s="273" t="s">
        <v>91</v>
      </c>
      <c r="K1035" s="198">
        <v>10890258.890000001</v>
      </c>
      <c r="L1035" s="198"/>
      <c r="M1035" s="198"/>
      <c r="N1035" s="198"/>
      <c r="O1035" s="198"/>
    </row>
    <row r="1036" spans="2:15" hidden="1" x14ac:dyDescent="0.35">
      <c r="B1036" s="152" t="e">
        <f>VLOOKUP(C1036,#REF!,3,FALSE)</f>
        <v>#REF!</v>
      </c>
      <c r="C1036" s="198" t="s">
        <v>429</v>
      </c>
      <c r="D1036" s="198" t="s">
        <v>316</v>
      </c>
      <c r="E1036" s="286" t="s">
        <v>794</v>
      </c>
      <c r="G1036" s="198"/>
      <c r="H1036" s="198"/>
      <c r="I1036" s="152"/>
      <c r="J1036" s="15" t="s">
        <v>91</v>
      </c>
      <c r="K1036" s="198">
        <v>147338973.28999999</v>
      </c>
      <c r="L1036" s="198"/>
      <c r="M1036" s="198"/>
      <c r="N1036" s="198"/>
      <c r="O1036" s="198"/>
    </row>
    <row r="1037" spans="2:15" hidden="1" x14ac:dyDescent="0.35">
      <c r="B1037" s="152" t="e">
        <f>VLOOKUP(C1037,#REF!,3,FALSE)</f>
        <v>#REF!</v>
      </c>
      <c r="C1037" s="198" t="s">
        <v>429</v>
      </c>
      <c r="D1037" s="198" t="s">
        <v>321</v>
      </c>
      <c r="E1037" s="198" t="s">
        <v>814</v>
      </c>
      <c r="G1037" s="198"/>
      <c r="H1037" s="198"/>
      <c r="I1037" s="152"/>
      <c r="J1037" s="273" t="s">
        <v>91</v>
      </c>
      <c r="K1037" s="198">
        <v>32803132.499999996</v>
      </c>
      <c r="L1037" s="198"/>
      <c r="M1037" s="198"/>
      <c r="N1037" s="198"/>
      <c r="O1037" s="198"/>
    </row>
    <row r="1038" spans="2:15" hidden="1" x14ac:dyDescent="0.35">
      <c r="B1038" s="152" t="e">
        <f>VLOOKUP(C1038,#REF!,3,FALSE)</f>
        <v>#REF!</v>
      </c>
      <c r="C1038" s="198" t="s">
        <v>429</v>
      </c>
      <c r="D1038" s="198" t="s">
        <v>308</v>
      </c>
      <c r="E1038" s="198" t="s">
        <v>788</v>
      </c>
      <c r="G1038" s="198"/>
      <c r="H1038" s="198"/>
      <c r="I1038" s="152"/>
      <c r="J1038" s="15" t="s">
        <v>91</v>
      </c>
      <c r="K1038" s="198">
        <v>426741297.26999998</v>
      </c>
      <c r="L1038" s="198"/>
      <c r="M1038" s="198"/>
      <c r="N1038" s="198"/>
      <c r="O1038" s="198"/>
    </row>
    <row r="1039" spans="2:15" hidden="1" x14ac:dyDescent="0.35">
      <c r="B1039" s="152" t="e">
        <f>VLOOKUP(C1039,#REF!,3,FALSE)</f>
        <v>#REF!</v>
      </c>
      <c r="C1039" s="198" t="s">
        <v>429</v>
      </c>
      <c r="D1039" s="198" t="s">
        <v>308</v>
      </c>
      <c r="E1039" s="198" t="s">
        <v>800</v>
      </c>
      <c r="G1039" s="198"/>
      <c r="H1039" s="198"/>
      <c r="I1039" s="152"/>
      <c r="J1039" s="273" t="s">
        <v>91</v>
      </c>
      <c r="K1039" s="198">
        <v>65400</v>
      </c>
      <c r="L1039" s="198"/>
      <c r="M1039" s="198"/>
      <c r="N1039" s="198"/>
      <c r="O1039" s="198"/>
    </row>
    <row r="1040" spans="2:15" hidden="1" x14ac:dyDescent="0.35">
      <c r="B1040" s="152" t="e">
        <f>VLOOKUP(C1040,#REF!,3,FALSE)</f>
        <v>#REF!</v>
      </c>
      <c r="C1040" s="198" t="s">
        <v>429</v>
      </c>
      <c r="D1040" s="198" t="s">
        <v>313</v>
      </c>
      <c r="E1040" s="198" t="s">
        <v>312</v>
      </c>
      <c r="G1040" s="198"/>
      <c r="H1040" s="198"/>
      <c r="I1040" s="152"/>
      <c r="J1040" s="15" t="s">
        <v>91</v>
      </c>
      <c r="K1040" s="198">
        <v>13200</v>
      </c>
      <c r="L1040" s="198"/>
      <c r="M1040" s="198"/>
      <c r="N1040" s="198"/>
      <c r="O1040" s="198"/>
    </row>
    <row r="1041" spans="2:15" x14ac:dyDescent="0.35">
      <c r="B1041" s="152" t="e">
        <f>VLOOKUP(C1041,#REF!,3,FALSE)</f>
        <v>#REF!</v>
      </c>
      <c r="C1041" s="198" t="s">
        <v>429</v>
      </c>
      <c r="D1041" s="198" t="s">
        <v>311</v>
      </c>
      <c r="E1041" s="198" t="s">
        <v>872</v>
      </c>
      <c r="G1041" s="198"/>
      <c r="H1041" s="198"/>
      <c r="I1041" s="152"/>
      <c r="J1041" s="273" t="s">
        <v>91</v>
      </c>
      <c r="K1041" s="198">
        <v>167620732.15000001</v>
      </c>
      <c r="L1041" s="198"/>
      <c r="M1041" s="198"/>
      <c r="N1041" s="198"/>
      <c r="O1041" s="198"/>
    </row>
    <row r="1042" spans="2:15" hidden="1" x14ac:dyDescent="0.35">
      <c r="B1042" s="152" t="e">
        <f>VLOOKUP(C1042,#REF!,3,FALSE)</f>
        <v>#REF!</v>
      </c>
      <c r="C1042" s="198" t="s">
        <v>393</v>
      </c>
      <c r="D1042" s="198" t="s">
        <v>316</v>
      </c>
      <c r="E1042" s="198" t="s">
        <v>782</v>
      </c>
      <c r="G1042" s="198"/>
      <c r="H1042" s="198"/>
      <c r="I1042" s="152"/>
      <c r="J1042" s="15" t="s">
        <v>91</v>
      </c>
      <c r="K1042" s="198">
        <v>177211236.03999999</v>
      </c>
      <c r="L1042" s="198"/>
      <c r="M1042" s="198"/>
      <c r="N1042" s="198"/>
      <c r="O1042" s="198"/>
    </row>
    <row r="1043" spans="2:15" hidden="1" x14ac:dyDescent="0.35">
      <c r="B1043" s="152" t="e">
        <f>VLOOKUP(C1043,#REF!,3,FALSE)</f>
        <v>#REF!</v>
      </c>
      <c r="C1043" s="198" t="s">
        <v>393</v>
      </c>
      <c r="D1043" s="198" t="s">
        <v>316</v>
      </c>
      <c r="E1043" s="286" t="s">
        <v>794</v>
      </c>
      <c r="G1043" s="198"/>
      <c r="H1043" s="198"/>
      <c r="I1043" s="152"/>
      <c r="J1043" s="273" t="s">
        <v>91</v>
      </c>
      <c r="K1043" s="198">
        <v>559089850.91999996</v>
      </c>
      <c r="L1043" s="198"/>
      <c r="M1043" s="198"/>
      <c r="N1043" s="198"/>
      <c r="O1043" s="198"/>
    </row>
    <row r="1044" spans="2:15" hidden="1" x14ac:dyDescent="0.35">
      <c r="B1044" s="152" t="e">
        <f>VLOOKUP(C1044,#REF!,3,FALSE)</f>
        <v>#REF!</v>
      </c>
      <c r="C1044" s="198" t="s">
        <v>393</v>
      </c>
      <c r="D1044" s="198" t="s">
        <v>311</v>
      </c>
      <c r="E1044" s="152" t="s">
        <v>778</v>
      </c>
      <c r="G1044" s="198"/>
      <c r="H1044" s="198"/>
      <c r="I1044" s="152"/>
      <c r="J1044" s="15" t="s">
        <v>91</v>
      </c>
      <c r="K1044" s="198">
        <v>222454534.41999999</v>
      </c>
      <c r="L1044" s="198"/>
      <c r="M1044" s="198"/>
      <c r="N1044" s="198"/>
      <c r="O1044" s="198"/>
    </row>
    <row r="1045" spans="2:15" hidden="1" x14ac:dyDescent="0.35">
      <c r="B1045" s="152" t="e">
        <f>VLOOKUP(C1045,#REF!,3,FALSE)</f>
        <v>#REF!</v>
      </c>
      <c r="C1045" s="198" t="s">
        <v>393</v>
      </c>
      <c r="D1045" s="198" t="s">
        <v>321</v>
      </c>
      <c r="E1045" s="198" t="s">
        <v>814</v>
      </c>
      <c r="G1045" s="198"/>
      <c r="H1045" s="198"/>
      <c r="I1045" s="152"/>
      <c r="J1045" s="273" t="s">
        <v>91</v>
      </c>
      <c r="K1045" s="198">
        <v>2608311.0499999998</v>
      </c>
      <c r="L1045" s="198"/>
      <c r="M1045" s="198"/>
      <c r="N1045" s="198"/>
      <c r="O1045" s="198"/>
    </row>
    <row r="1046" spans="2:15" hidden="1" x14ac:dyDescent="0.35">
      <c r="B1046" s="152" t="e">
        <f>VLOOKUP(C1046,#REF!,3,FALSE)</f>
        <v>#REF!</v>
      </c>
      <c r="C1046" s="198" t="s">
        <v>393</v>
      </c>
      <c r="D1046" s="198" t="s">
        <v>311</v>
      </c>
      <c r="E1046" s="198" t="s">
        <v>809</v>
      </c>
      <c r="G1046" s="198"/>
      <c r="H1046" s="198"/>
      <c r="I1046" s="152"/>
      <c r="J1046" s="15" t="s">
        <v>91</v>
      </c>
      <c r="K1046" s="198">
        <v>194451100</v>
      </c>
      <c r="L1046" s="198"/>
      <c r="M1046" s="198"/>
      <c r="N1046" s="198"/>
      <c r="O1046" s="198"/>
    </row>
    <row r="1047" spans="2:15" hidden="1" x14ac:dyDescent="0.35">
      <c r="B1047" s="152" t="e">
        <f>VLOOKUP(C1047,#REF!,3,FALSE)</f>
        <v>#REF!</v>
      </c>
      <c r="C1047" s="198" t="s">
        <v>393</v>
      </c>
      <c r="D1047" s="198" t="s">
        <v>308</v>
      </c>
      <c r="E1047" s="198" t="s">
        <v>788</v>
      </c>
      <c r="G1047" s="198"/>
      <c r="H1047" s="198"/>
      <c r="I1047" s="152"/>
      <c r="J1047" s="273" t="s">
        <v>91</v>
      </c>
      <c r="K1047" s="198">
        <v>378448543.30000001</v>
      </c>
      <c r="L1047" s="198"/>
      <c r="M1047" s="198"/>
      <c r="N1047" s="198"/>
      <c r="O1047" s="198"/>
    </row>
    <row r="1048" spans="2:15" x14ac:dyDescent="0.35">
      <c r="B1048" s="152" t="e">
        <f>VLOOKUP(C1048,#REF!,3,FALSE)</f>
        <v>#REF!</v>
      </c>
      <c r="C1048" s="198" t="s">
        <v>393</v>
      </c>
      <c r="D1048" s="198" t="s">
        <v>311</v>
      </c>
      <c r="E1048" s="198" t="s">
        <v>872</v>
      </c>
      <c r="G1048" s="198"/>
      <c r="H1048" s="198"/>
      <c r="I1048" s="152"/>
      <c r="J1048" s="15" t="s">
        <v>91</v>
      </c>
      <c r="K1048" s="198">
        <v>112896927.8</v>
      </c>
      <c r="L1048" s="198"/>
      <c r="M1048" s="198"/>
      <c r="N1048" s="198"/>
      <c r="O1048" s="198"/>
    </row>
    <row r="1049" spans="2:15" hidden="1" x14ac:dyDescent="0.35">
      <c r="B1049" s="152" t="e">
        <f>VLOOKUP(#REF!,#REF!,3,FALSE)</f>
        <v>#REF!</v>
      </c>
      <c r="C1049" s="198" t="s">
        <v>867</v>
      </c>
      <c r="D1049" s="198" t="s">
        <v>316</v>
      </c>
      <c r="E1049" s="198" t="s">
        <v>805</v>
      </c>
      <c r="G1049" s="198"/>
      <c r="H1049" s="198"/>
      <c r="I1049" s="152"/>
      <c r="J1049" s="273" t="s">
        <v>91</v>
      </c>
      <c r="K1049" s="198">
        <v>8144688</v>
      </c>
      <c r="L1049" s="198"/>
      <c r="M1049" s="198"/>
      <c r="N1049" s="198"/>
      <c r="O1049" s="198"/>
    </row>
    <row r="1050" spans="2:15" hidden="1" x14ac:dyDescent="0.35">
      <c r="B1050" s="152" t="e">
        <f>VLOOKUP(C1050,#REF!,3,FALSE)</f>
        <v>#REF!</v>
      </c>
      <c r="C1050" s="198" t="s">
        <v>867</v>
      </c>
      <c r="D1050" s="198" t="s">
        <v>316</v>
      </c>
      <c r="E1050" s="286" t="s">
        <v>794</v>
      </c>
      <c r="G1050" s="198"/>
      <c r="H1050" s="198"/>
      <c r="I1050" s="152"/>
      <c r="J1050" s="15" t="s">
        <v>91</v>
      </c>
      <c r="K1050" s="198">
        <v>17103844.800000001</v>
      </c>
      <c r="L1050" s="198"/>
      <c r="M1050" s="198"/>
      <c r="N1050" s="198"/>
      <c r="O1050" s="198"/>
    </row>
    <row r="1051" spans="2:15" hidden="1" x14ac:dyDescent="0.35">
      <c r="B1051" s="152" t="e">
        <f>VLOOKUP(C1051,#REF!,3,FALSE)</f>
        <v>#REF!</v>
      </c>
      <c r="C1051" s="198" t="s">
        <v>867</v>
      </c>
      <c r="D1051" s="198" t="s">
        <v>308</v>
      </c>
      <c r="E1051" s="286" t="s">
        <v>794</v>
      </c>
      <c r="G1051" s="198"/>
      <c r="H1051" s="198"/>
      <c r="I1051" s="152"/>
      <c r="J1051" s="273" t="s">
        <v>91</v>
      </c>
      <c r="K1051" s="198">
        <v>166796680.68000001</v>
      </c>
      <c r="L1051" s="198"/>
      <c r="M1051" s="198"/>
      <c r="N1051" s="198"/>
      <c r="O1051" s="198"/>
    </row>
    <row r="1052" spans="2:15" hidden="1" x14ac:dyDescent="0.35">
      <c r="B1052" s="152" t="e">
        <f>VLOOKUP(C1052,#REF!,3,FALSE)</f>
        <v>#REF!</v>
      </c>
      <c r="C1052" s="198" t="s">
        <v>867</v>
      </c>
      <c r="D1052" s="198" t="s">
        <v>321</v>
      </c>
      <c r="E1052" s="198" t="s">
        <v>814</v>
      </c>
      <c r="G1052" s="198"/>
      <c r="H1052" s="198"/>
      <c r="I1052" s="152"/>
      <c r="J1052" s="15" t="s">
        <v>91</v>
      </c>
      <c r="K1052" s="198">
        <v>1494740</v>
      </c>
      <c r="L1052" s="198"/>
      <c r="M1052" s="198"/>
      <c r="N1052" s="198"/>
      <c r="O1052" s="198"/>
    </row>
    <row r="1053" spans="2:15" hidden="1" x14ac:dyDescent="0.35">
      <c r="B1053" s="152" t="e">
        <f>VLOOKUP(C1053,#REF!,3,FALSE)</f>
        <v>#REF!</v>
      </c>
      <c r="C1053" s="198" t="s">
        <v>867</v>
      </c>
      <c r="D1053" s="198" t="s">
        <v>308</v>
      </c>
      <c r="E1053" s="198" t="s">
        <v>788</v>
      </c>
      <c r="G1053" s="198"/>
      <c r="H1053" s="198"/>
      <c r="I1053" s="152"/>
      <c r="J1053" s="273" t="s">
        <v>91</v>
      </c>
      <c r="K1053" s="198">
        <v>13831894494.200001</v>
      </c>
      <c r="L1053" s="198"/>
      <c r="M1053" s="198"/>
      <c r="N1053" s="198"/>
      <c r="O1053" s="198"/>
    </row>
    <row r="1054" spans="2:15" hidden="1" x14ac:dyDescent="0.35">
      <c r="B1054" s="152" t="e">
        <f>VLOOKUP(C1054,#REF!,3,FALSE)</f>
        <v>#REF!</v>
      </c>
      <c r="C1054" s="198" t="s">
        <v>867</v>
      </c>
      <c r="D1054" s="198" t="s">
        <v>308</v>
      </c>
      <c r="E1054" s="198" t="s">
        <v>800</v>
      </c>
      <c r="G1054" s="198"/>
      <c r="H1054" s="198"/>
      <c r="I1054" s="152"/>
      <c r="J1054" s="15" t="s">
        <v>91</v>
      </c>
      <c r="K1054" s="198">
        <v>13508400</v>
      </c>
      <c r="L1054" s="198"/>
      <c r="M1054" s="198"/>
      <c r="N1054" s="198"/>
      <c r="O1054" s="198"/>
    </row>
    <row r="1055" spans="2:15" hidden="1" x14ac:dyDescent="0.35">
      <c r="B1055" s="152" t="e">
        <f>VLOOKUP(C1055,#REF!,3,FALSE)</f>
        <v>#REF!</v>
      </c>
      <c r="C1055" s="198" t="s">
        <v>867</v>
      </c>
      <c r="D1055" s="198" t="s">
        <v>313</v>
      </c>
      <c r="E1055" s="198" t="s">
        <v>817</v>
      </c>
      <c r="G1055" s="198"/>
      <c r="H1055" s="198"/>
      <c r="I1055" s="152"/>
      <c r="J1055" s="273" t="s">
        <v>91</v>
      </c>
      <c r="K1055" s="198">
        <v>4667200</v>
      </c>
      <c r="L1055" s="198"/>
      <c r="M1055" s="198"/>
      <c r="N1055" s="198"/>
      <c r="O1055" s="198"/>
    </row>
    <row r="1056" spans="2:15" hidden="1" x14ac:dyDescent="0.35">
      <c r="B1056" s="152" t="e">
        <f>VLOOKUP(C1056,#REF!,3,FALSE)</f>
        <v>#REF!</v>
      </c>
      <c r="C1056" s="198" t="s">
        <v>867</v>
      </c>
      <c r="D1056" s="198" t="s">
        <v>313</v>
      </c>
      <c r="E1056" s="198" t="s">
        <v>312</v>
      </c>
      <c r="G1056" s="198"/>
      <c r="H1056" s="198"/>
      <c r="I1056" s="152"/>
      <c r="J1056" s="15" t="s">
        <v>91</v>
      </c>
      <c r="K1056" s="198">
        <v>2167300</v>
      </c>
      <c r="L1056" s="198"/>
      <c r="M1056" s="198"/>
      <c r="N1056" s="198"/>
      <c r="O1056" s="198"/>
    </row>
    <row r="1057" spans="2:15" x14ac:dyDescent="0.35">
      <c r="B1057" s="152" t="e">
        <f>VLOOKUP(C1057,#REF!,3,FALSE)</f>
        <v>#REF!</v>
      </c>
      <c r="C1057" s="198" t="s">
        <v>867</v>
      </c>
      <c r="D1057" s="198" t="s">
        <v>311</v>
      </c>
      <c r="E1057" s="198" t="s">
        <v>872</v>
      </c>
      <c r="G1057" s="198"/>
      <c r="H1057" s="198"/>
      <c r="I1057" s="152"/>
      <c r="J1057" s="273" t="s">
        <v>91</v>
      </c>
      <c r="K1057" s="198">
        <v>862156510.70000005</v>
      </c>
      <c r="L1057" s="198"/>
      <c r="M1057" s="198"/>
      <c r="N1057" s="198"/>
      <c r="O1057" s="198"/>
    </row>
    <row r="1058" spans="2:15" hidden="1" x14ac:dyDescent="0.35">
      <c r="B1058" s="152" t="e">
        <f>VLOOKUP(C1058,#REF!,3,FALSE)</f>
        <v>#REF!</v>
      </c>
      <c r="C1058" s="198" t="s">
        <v>391</v>
      </c>
      <c r="D1058" s="198" t="s">
        <v>316</v>
      </c>
      <c r="E1058" s="198" t="s">
        <v>782</v>
      </c>
      <c r="G1058" s="198"/>
      <c r="H1058" s="198"/>
      <c r="I1058" s="152"/>
      <c r="J1058" s="15" t="s">
        <v>91</v>
      </c>
      <c r="K1058" s="198">
        <v>510289500.79000002</v>
      </c>
      <c r="L1058" s="198"/>
      <c r="M1058" s="198"/>
      <c r="N1058" s="198"/>
      <c r="O1058" s="198"/>
    </row>
    <row r="1059" spans="2:15" hidden="1" x14ac:dyDescent="0.35">
      <c r="B1059" s="152" t="e">
        <f>VLOOKUP(C1059,#REF!,3,FALSE)</f>
        <v>#REF!</v>
      </c>
      <c r="C1059" s="198" t="s">
        <v>391</v>
      </c>
      <c r="D1059" s="198" t="s">
        <v>316</v>
      </c>
      <c r="E1059" s="286" t="s">
        <v>794</v>
      </c>
      <c r="G1059" s="198"/>
      <c r="H1059" s="198"/>
      <c r="I1059" s="152"/>
      <c r="J1059" s="273" t="s">
        <v>91</v>
      </c>
      <c r="K1059" s="198">
        <v>2000000</v>
      </c>
      <c r="L1059" s="198"/>
      <c r="M1059" s="198"/>
      <c r="N1059" s="198"/>
      <c r="O1059" s="198"/>
    </row>
    <row r="1060" spans="2:15" hidden="1" x14ac:dyDescent="0.35">
      <c r="B1060" s="152" t="e">
        <f>VLOOKUP(C1060,#REF!,3,FALSE)</f>
        <v>#REF!</v>
      </c>
      <c r="C1060" s="198" t="s">
        <v>391</v>
      </c>
      <c r="D1060" s="198" t="s">
        <v>321</v>
      </c>
      <c r="E1060" s="198" t="s">
        <v>814</v>
      </c>
      <c r="G1060" s="198"/>
      <c r="H1060" s="198"/>
      <c r="I1060" s="152"/>
      <c r="J1060" s="15" t="s">
        <v>91</v>
      </c>
      <c r="K1060" s="198">
        <v>23000</v>
      </c>
      <c r="L1060" s="198"/>
      <c r="M1060" s="198"/>
      <c r="N1060" s="198"/>
      <c r="O1060" s="198"/>
    </row>
    <row r="1061" spans="2:15" hidden="1" x14ac:dyDescent="0.35">
      <c r="B1061" s="152" t="e">
        <f>VLOOKUP(C1061,#REF!,3,FALSE)</f>
        <v>#REF!</v>
      </c>
      <c r="C1061" s="198" t="s">
        <v>391</v>
      </c>
      <c r="D1061" s="198" t="s">
        <v>308</v>
      </c>
      <c r="E1061" s="198" t="s">
        <v>788</v>
      </c>
      <c r="G1061" s="198"/>
      <c r="H1061" s="198"/>
      <c r="I1061" s="152"/>
      <c r="J1061" s="273" t="s">
        <v>91</v>
      </c>
      <c r="K1061" s="198">
        <v>1015157888.64</v>
      </c>
      <c r="L1061" s="198"/>
      <c r="M1061" s="198"/>
      <c r="N1061" s="198"/>
      <c r="O1061" s="198"/>
    </row>
    <row r="1062" spans="2:15" x14ac:dyDescent="0.35">
      <c r="B1062" s="152" t="e">
        <f>VLOOKUP(C1062,#REF!,3,FALSE)</f>
        <v>#REF!</v>
      </c>
      <c r="C1062" s="198" t="s">
        <v>391</v>
      </c>
      <c r="D1062" s="198" t="s">
        <v>311</v>
      </c>
      <c r="E1062" s="198" t="s">
        <v>872</v>
      </c>
      <c r="G1062" s="198"/>
      <c r="H1062" s="198"/>
      <c r="I1062" s="152"/>
      <c r="J1062" s="15" t="s">
        <v>91</v>
      </c>
      <c r="K1062" s="198">
        <v>407337972.07999998</v>
      </c>
      <c r="L1062" s="198"/>
      <c r="M1062" s="198"/>
      <c r="N1062" s="198"/>
      <c r="O1062" s="198"/>
    </row>
    <row r="1063" spans="2:15" hidden="1" x14ac:dyDescent="0.35">
      <c r="B1063" s="152" t="e">
        <f>VLOOKUP(C1063,#REF!,3,FALSE)</f>
        <v>#REF!</v>
      </c>
      <c r="C1063" s="198" t="s">
        <v>369</v>
      </c>
      <c r="D1063" s="198" t="s">
        <v>316</v>
      </c>
      <c r="E1063" s="198" t="s">
        <v>782</v>
      </c>
      <c r="G1063" s="198"/>
      <c r="H1063" s="198"/>
      <c r="I1063" s="152"/>
      <c r="J1063" s="273" t="s">
        <v>91</v>
      </c>
      <c r="K1063" s="198">
        <v>89770812.780000001</v>
      </c>
      <c r="L1063" s="198"/>
      <c r="M1063" s="198"/>
      <c r="N1063" s="198"/>
      <c r="O1063" s="198"/>
    </row>
    <row r="1064" spans="2:15" hidden="1" x14ac:dyDescent="0.35">
      <c r="B1064" s="152" t="e">
        <f>VLOOKUP(C1064,#REF!,3,FALSE)</f>
        <v>#REF!</v>
      </c>
      <c r="C1064" s="198" t="s">
        <v>369</v>
      </c>
      <c r="D1064" s="198" t="s">
        <v>316</v>
      </c>
      <c r="E1064" s="198" t="s">
        <v>805</v>
      </c>
      <c r="G1064" s="198"/>
      <c r="H1064" s="198"/>
      <c r="I1064" s="152"/>
      <c r="J1064" s="15" t="s">
        <v>91</v>
      </c>
      <c r="K1064" s="198">
        <v>106261285.31999999</v>
      </c>
      <c r="L1064" s="198"/>
      <c r="M1064" s="198"/>
      <c r="N1064" s="198"/>
      <c r="O1064" s="198"/>
    </row>
    <row r="1065" spans="2:15" hidden="1" x14ac:dyDescent="0.35">
      <c r="B1065" s="152" t="e">
        <f>VLOOKUP(C1065,#REF!,3,FALSE)</f>
        <v>#REF!</v>
      </c>
      <c r="C1065" s="198" t="s">
        <v>369</v>
      </c>
      <c r="D1065" s="198" t="s">
        <v>316</v>
      </c>
      <c r="E1065" s="286" t="s">
        <v>794</v>
      </c>
      <c r="G1065" s="198"/>
      <c r="H1065" s="198"/>
      <c r="I1065" s="152"/>
      <c r="J1065" s="273" t="s">
        <v>91</v>
      </c>
      <c r="K1065" s="198">
        <v>223148699.16999999</v>
      </c>
      <c r="L1065" s="198"/>
      <c r="M1065" s="198"/>
      <c r="N1065" s="198"/>
      <c r="O1065" s="198"/>
    </row>
    <row r="1066" spans="2:15" hidden="1" x14ac:dyDescent="0.35">
      <c r="B1066" s="152" t="e">
        <f>VLOOKUP(C1066,#REF!,3,FALSE)</f>
        <v>#REF!</v>
      </c>
      <c r="C1066" s="198" t="s">
        <v>369</v>
      </c>
      <c r="D1066" s="198" t="s">
        <v>311</v>
      </c>
      <c r="E1066" s="152" t="s">
        <v>778</v>
      </c>
      <c r="G1066" s="198"/>
      <c r="H1066" s="198"/>
      <c r="I1066" s="152"/>
      <c r="J1066" s="15" t="s">
        <v>91</v>
      </c>
      <c r="K1066" s="198">
        <v>5714701123.6900005</v>
      </c>
      <c r="L1066" s="198"/>
      <c r="M1066" s="198"/>
      <c r="N1066" s="198"/>
      <c r="O1066" s="198"/>
    </row>
    <row r="1067" spans="2:15" hidden="1" x14ac:dyDescent="0.35">
      <c r="B1067" s="152" t="e">
        <f>VLOOKUP(C1067,#REF!,3,FALSE)</f>
        <v>#REF!</v>
      </c>
      <c r="C1067" s="198" t="s">
        <v>369</v>
      </c>
      <c r="D1067" s="198" t="s">
        <v>321</v>
      </c>
      <c r="E1067" s="198" t="s">
        <v>814</v>
      </c>
      <c r="G1067" s="198"/>
      <c r="H1067" s="198"/>
      <c r="I1067" s="152"/>
      <c r="J1067" s="273" t="s">
        <v>91</v>
      </c>
      <c r="K1067" s="198">
        <v>2211000</v>
      </c>
      <c r="L1067" s="198"/>
      <c r="M1067" s="198"/>
      <c r="N1067" s="198"/>
      <c r="O1067" s="198"/>
    </row>
    <row r="1068" spans="2:15" hidden="1" x14ac:dyDescent="0.35">
      <c r="B1068" s="152" t="e">
        <f>VLOOKUP(C1068,#REF!,3,FALSE)</f>
        <v>#REF!</v>
      </c>
      <c r="C1068" s="198" t="s">
        <v>369</v>
      </c>
      <c r="D1068" s="198" t="s">
        <v>308</v>
      </c>
      <c r="E1068" s="198" t="s">
        <v>788</v>
      </c>
      <c r="G1068" s="198"/>
      <c r="H1068" s="198"/>
      <c r="I1068" s="152"/>
      <c r="J1068" s="15" t="s">
        <v>91</v>
      </c>
      <c r="K1068" s="198">
        <v>372946207.04000002</v>
      </c>
      <c r="L1068" s="198"/>
      <c r="M1068" s="198"/>
      <c r="N1068" s="198"/>
      <c r="O1068" s="198"/>
    </row>
    <row r="1069" spans="2:15" hidden="1" x14ac:dyDescent="0.35">
      <c r="B1069" s="152" t="e">
        <f>VLOOKUP(C1069,#REF!,3,FALSE)</f>
        <v>#REF!</v>
      </c>
      <c r="C1069" s="198" t="s">
        <v>369</v>
      </c>
      <c r="D1069" s="198" t="s">
        <v>308</v>
      </c>
      <c r="E1069" s="198" t="s">
        <v>800</v>
      </c>
      <c r="G1069" s="198"/>
      <c r="H1069" s="198"/>
      <c r="I1069" s="152"/>
      <c r="J1069" s="273" t="s">
        <v>91</v>
      </c>
      <c r="K1069" s="198">
        <v>32930246.500000004</v>
      </c>
      <c r="L1069" s="198"/>
      <c r="M1069" s="198"/>
      <c r="N1069" s="198"/>
      <c r="O1069" s="198"/>
    </row>
    <row r="1070" spans="2:15" hidden="1" x14ac:dyDescent="0.35">
      <c r="B1070" s="152" t="e">
        <f>VLOOKUP(C1070,#REF!,3,FALSE)</f>
        <v>#REF!</v>
      </c>
      <c r="C1070" s="198" t="s">
        <v>369</v>
      </c>
      <c r="D1070" s="198" t="s">
        <v>313</v>
      </c>
      <c r="E1070" s="198" t="s">
        <v>817</v>
      </c>
      <c r="G1070" s="198"/>
      <c r="H1070" s="198"/>
      <c r="I1070" s="152"/>
      <c r="J1070" s="15" t="s">
        <v>91</v>
      </c>
      <c r="K1070" s="198">
        <v>4205000</v>
      </c>
      <c r="L1070" s="198"/>
      <c r="M1070" s="198"/>
      <c r="N1070" s="198"/>
      <c r="O1070" s="198"/>
    </row>
    <row r="1071" spans="2:15" hidden="1" x14ac:dyDescent="0.35">
      <c r="B1071" s="152" t="e">
        <f>VLOOKUP(C1071,#REF!,3,FALSE)</f>
        <v>#REF!</v>
      </c>
      <c r="C1071" s="198" t="s">
        <v>369</v>
      </c>
      <c r="D1071" s="198" t="s">
        <v>313</v>
      </c>
      <c r="E1071" s="198" t="s">
        <v>312</v>
      </c>
      <c r="G1071" s="198"/>
      <c r="H1071" s="198"/>
      <c r="I1071" s="152"/>
      <c r="J1071" s="273" t="s">
        <v>91</v>
      </c>
      <c r="K1071" s="198">
        <v>370600</v>
      </c>
      <c r="L1071" s="198"/>
      <c r="M1071" s="198"/>
      <c r="N1071" s="198"/>
      <c r="O1071" s="198"/>
    </row>
    <row r="1072" spans="2:15" x14ac:dyDescent="0.35">
      <c r="B1072" s="152" t="e">
        <f>VLOOKUP(C1072,#REF!,3,FALSE)</f>
        <v>#REF!</v>
      </c>
      <c r="C1072" s="198" t="s">
        <v>369</v>
      </c>
      <c r="D1072" s="198" t="s">
        <v>311</v>
      </c>
      <c r="E1072" s="198" t="s">
        <v>872</v>
      </c>
      <c r="G1072" s="198"/>
      <c r="H1072" s="198"/>
      <c r="I1072" s="152"/>
      <c r="J1072" s="15" t="s">
        <v>91</v>
      </c>
      <c r="K1072" s="198">
        <v>94674077.180000007</v>
      </c>
      <c r="L1072" s="198"/>
      <c r="M1072" s="198"/>
      <c r="N1072" s="198"/>
      <c r="O1072" s="198"/>
    </row>
    <row r="1073" spans="2:15" hidden="1" x14ac:dyDescent="0.35">
      <c r="B1073" s="152" t="e">
        <f>VLOOKUP(C1073,#REF!,3,FALSE)</f>
        <v>#REF!</v>
      </c>
      <c r="C1073" s="198" t="s">
        <v>361</v>
      </c>
      <c r="D1073" s="198" t="s">
        <v>316</v>
      </c>
      <c r="E1073" s="198" t="s">
        <v>782</v>
      </c>
      <c r="G1073" s="198"/>
      <c r="H1073" s="198"/>
      <c r="I1073" s="152"/>
      <c r="J1073" s="273" t="s">
        <v>91</v>
      </c>
      <c r="K1073" s="198">
        <v>1000000000</v>
      </c>
      <c r="L1073" s="198"/>
      <c r="M1073" s="198"/>
      <c r="N1073" s="198"/>
      <c r="O1073" s="198"/>
    </row>
    <row r="1074" spans="2:15" hidden="1" x14ac:dyDescent="0.35">
      <c r="B1074" s="152" t="e">
        <f>VLOOKUP(C1074,#REF!,3,FALSE)</f>
        <v>#REF!</v>
      </c>
      <c r="C1074" s="198" t="s">
        <v>361</v>
      </c>
      <c r="D1074" s="198" t="s">
        <v>316</v>
      </c>
      <c r="E1074" s="198" t="s">
        <v>805</v>
      </c>
      <c r="G1074" s="198"/>
      <c r="H1074" s="198"/>
      <c r="I1074" s="152"/>
      <c r="J1074" s="15" t="s">
        <v>91</v>
      </c>
      <c r="K1074" s="198">
        <v>359341305.88</v>
      </c>
      <c r="L1074" s="198"/>
      <c r="M1074" s="198"/>
      <c r="N1074" s="198"/>
      <c r="O1074" s="198"/>
    </row>
    <row r="1075" spans="2:15" hidden="1" x14ac:dyDescent="0.35">
      <c r="B1075" s="152" t="e">
        <f>VLOOKUP(C1075,#REF!,3,FALSE)</f>
        <v>#REF!</v>
      </c>
      <c r="C1075" s="198" t="s">
        <v>361</v>
      </c>
      <c r="D1075" s="198" t="s">
        <v>316</v>
      </c>
      <c r="E1075" s="286" t="s">
        <v>794</v>
      </c>
      <c r="G1075" s="198"/>
      <c r="H1075" s="198"/>
      <c r="I1075" s="152"/>
      <c r="J1075" s="273" t="s">
        <v>91</v>
      </c>
      <c r="K1075" s="198">
        <v>2156274865.2200003</v>
      </c>
      <c r="L1075" s="198"/>
      <c r="M1075" s="198"/>
      <c r="N1075" s="198"/>
      <c r="O1075" s="198"/>
    </row>
    <row r="1076" spans="2:15" hidden="1" x14ac:dyDescent="0.35">
      <c r="B1076" s="152" t="e">
        <f>VLOOKUP(C1076,#REF!,3,FALSE)</f>
        <v>#REF!</v>
      </c>
      <c r="C1076" s="198" t="s">
        <v>361</v>
      </c>
      <c r="D1076" s="198" t="s">
        <v>311</v>
      </c>
      <c r="E1076" s="152" t="s">
        <v>778</v>
      </c>
      <c r="G1076" s="198"/>
      <c r="H1076" s="198"/>
      <c r="I1076" s="152"/>
      <c r="J1076" s="15" t="s">
        <v>91</v>
      </c>
      <c r="K1076" s="198">
        <v>3260984564</v>
      </c>
      <c r="L1076" s="198"/>
      <c r="M1076" s="198"/>
      <c r="N1076" s="198"/>
      <c r="O1076" s="198"/>
    </row>
    <row r="1077" spans="2:15" hidden="1" x14ac:dyDescent="0.35">
      <c r="B1077" s="152" t="e">
        <f>VLOOKUP(C1077,#REF!,3,FALSE)</f>
        <v>#REF!</v>
      </c>
      <c r="C1077" s="198" t="s">
        <v>361</v>
      </c>
      <c r="D1077" s="198" t="s">
        <v>321</v>
      </c>
      <c r="E1077" s="198" t="s">
        <v>814</v>
      </c>
      <c r="G1077" s="198"/>
      <c r="H1077" s="198"/>
      <c r="I1077" s="152"/>
      <c r="J1077" s="273" t="s">
        <v>91</v>
      </c>
      <c r="K1077" s="198">
        <v>237046263.90000001</v>
      </c>
      <c r="L1077" s="198"/>
      <c r="M1077" s="198"/>
      <c r="N1077" s="198"/>
      <c r="O1077" s="198"/>
    </row>
    <row r="1078" spans="2:15" hidden="1" x14ac:dyDescent="0.35">
      <c r="B1078" s="152" t="e">
        <f>VLOOKUP(C1078,#REF!,3,FALSE)</f>
        <v>#REF!</v>
      </c>
      <c r="C1078" s="198" t="s">
        <v>361</v>
      </c>
      <c r="D1078" s="198" t="s">
        <v>308</v>
      </c>
      <c r="E1078" s="198" t="s">
        <v>788</v>
      </c>
      <c r="G1078" s="198"/>
      <c r="H1078" s="198"/>
      <c r="I1078" s="152"/>
      <c r="J1078" s="15" t="s">
        <v>91</v>
      </c>
      <c r="K1078" s="198">
        <v>9476311170.6000004</v>
      </c>
      <c r="L1078" s="198"/>
      <c r="M1078" s="198"/>
      <c r="N1078" s="198"/>
      <c r="O1078" s="198"/>
    </row>
    <row r="1079" spans="2:15" hidden="1" x14ac:dyDescent="0.35">
      <c r="B1079" s="152" t="e">
        <f>VLOOKUP(C1079,#REF!,3,FALSE)</f>
        <v>#REF!</v>
      </c>
      <c r="C1079" s="198" t="s">
        <v>361</v>
      </c>
      <c r="D1079" s="198" t="s">
        <v>313</v>
      </c>
      <c r="E1079" s="198" t="s">
        <v>817</v>
      </c>
      <c r="G1079" s="198"/>
      <c r="H1079" s="198"/>
      <c r="I1079" s="152"/>
      <c r="J1079" s="273" t="s">
        <v>91</v>
      </c>
      <c r="K1079" s="198">
        <v>2865000</v>
      </c>
      <c r="L1079" s="198"/>
      <c r="M1079" s="198"/>
      <c r="N1079" s="198"/>
      <c r="O1079" s="198"/>
    </row>
    <row r="1080" spans="2:15" hidden="1" x14ac:dyDescent="0.35">
      <c r="B1080" s="152" t="e">
        <f>VLOOKUP(C1080,#REF!,3,FALSE)</f>
        <v>#REF!</v>
      </c>
      <c r="C1080" s="198" t="s">
        <v>361</v>
      </c>
      <c r="D1080" s="198" t="s">
        <v>313</v>
      </c>
      <c r="E1080" s="198" t="s">
        <v>312</v>
      </c>
      <c r="G1080" s="198"/>
      <c r="H1080" s="198"/>
      <c r="I1080" s="152"/>
      <c r="J1080" s="15" t="s">
        <v>91</v>
      </c>
      <c r="K1080" s="198">
        <v>6235900</v>
      </c>
      <c r="L1080" s="198"/>
      <c r="M1080" s="198"/>
      <c r="N1080" s="198"/>
      <c r="O1080" s="198"/>
    </row>
    <row r="1081" spans="2:15" x14ac:dyDescent="0.35">
      <c r="B1081" s="152" t="e">
        <f>VLOOKUP(C1081,#REF!,3,FALSE)</f>
        <v>#REF!</v>
      </c>
      <c r="C1081" s="198" t="s">
        <v>361</v>
      </c>
      <c r="D1081" s="198" t="s">
        <v>311</v>
      </c>
      <c r="E1081" s="198" t="s">
        <v>872</v>
      </c>
      <c r="G1081" s="198"/>
      <c r="H1081" s="198"/>
      <c r="I1081" s="152"/>
      <c r="J1081" s="273" t="s">
        <v>91</v>
      </c>
      <c r="K1081" s="198">
        <v>3996005044.5999999</v>
      </c>
      <c r="L1081" s="198"/>
      <c r="M1081" s="198"/>
      <c r="N1081" s="198"/>
      <c r="O1081" s="198"/>
    </row>
    <row r="1082" spans="2:15" hidden="1" x14ac:dyDescent="0.35">
      <c r="B1082" s="152" t="e">
        <f>VLOOKUP(C1082,#REF!,3,FALSE)</f>
        <v>#REF!</v>
      </c>
      <c r="C1082" s="198" t="s">
        <v>401</v>
      </c>
      <c r="D1082" s="198" t="s">
        <v>316</v>
      </c>
      <c r="E1082" s="198" t="s">
        <v>782</v>
      </c>
      <c r="G1082" s="198"/>
      <c r="H1082" s="198"/>
      <c r="I1082" s="152"/>
      <c r="J1082" s="15" t="s">
        <v>91</v>
      </c>
      <c r="K1082" s="198">
        <v>52856307.829999998</v>
      </c>
      <c r="L1082" s="198"/>
      <c r="M1082" s="198"/>
      <c r="N1082" s="198"/>
      <c r="O1082" s="198"/>
    </row>
    <row r="1083" spans="2:15" hidden="1" x14ac:dyDescent="0.35">
      <c r="B1083" s="152" t="e">
        <f>VLOOKUP(C1083,#REF!,3,FALSE)</f>
        <v>#REF!</v>
      </c>
      <c r="C1083" s="198" t="s">
        <v>401</v>
      </c>
      <c r="D1083" s="198" t="s">
        <v>316</v>
      </c>
      <c r="E1083" s="198" t="s">
        <v>805</v>
      </c>
      <c r="G1083" s="198"/>
      <c r="H1083" s="198"/>
      <c r="I1083" s="152"/>
      <c r="J1083" s="273" t="s">
        <v>91</v>
      </c>
      <c r="K1083" s="198">
        <v>173741882.00999999</v>
      </c>
      <c r="L1083" s="198"/>
      <c r="M1083" s="198"/>
      <c r="N1083" s="198"/>
      <c r="O1083" s="198"/>
    </row>
    <row r="1084" spans="2:15" hidden="1" x14ac:dyDescent="0.35">
      <c r="B1084" s="152" t="e">
        <f>VLOOKUP(C1084,#REF!,3,FALSE)</f>
        <v>#REF!</v>
      </c>
      <c r="C1084" s="198" t="s">
        <v>401</v>
      </c>
      <c r="D1084" s="198" t="s">
        <v>316</v>
      </c>
      <c r="E1084" s="286" t="s">
        <v>794</v>
      </c>
      <c r="G1084" s="198"/>
      <c r="H1084" s="198"/>
      <c r="I1084" s="152"/>
      <c r="J1084" s="15" t="s">
        <v>91</v>
      </c>
      <c r="K1084" s="198">
        <v>364857952.23000002</v>
      </c>
      <c r="L1084" s="198"/>
      <c r="M1084" s="198"/>
      <c r="N1084" s="198"/>
      <c r="O1084" s="198"/>
    </row>
    <row r="1085" spans="2:15" hidden="1" x14ac:dyDescent="0.35">
      <c r="B1085" s="152" t="e">
        <f>VLOOKUP(C1085,#REF!,3,FALSE)</f>
        <v>#REF!</v>
      </c>
      <c r="C1085" s="198" t="s">
        <v>401</v>
      </c>
      <c r="D1085" s="198" t="s">
        <v>311</v>
      </c>
      <c r="E1085" s="152" t="s">
        <v>778</v>
      </c>
      <c r="G1085" s="198"/>
      <c r="H1085" s="198"/>
      <c r="I1085" s="152"/>
      <c r="J1085" s="273" t="s">
        <v>91</v>
      </c>
      <c r="K1085" s="198">
        <v>392194594.38999999</v>
      </c>
      <c r="L1085" s="198"/>
      <c r="M1085" s="198"/>
      <c r="N1085" s="198"/>
      <c r="O1085" s="198"/>
    </row>
    <row r="1086" spans="2:15" hidden="1" x14ac:dyDescent="0.35">
      <c r="B1086" s="152" t="e">
        <f>VLOOKUP(C1086,#REF!,3,FALSE)</f>
        <v>#REF!</v>
      </c>
      <c r="C1086" s="198" t="s">
        <v>401</v>
      </c>
      <c r="D1086" s="198" t="s">
        <v>321</v>
      </c>
      <c r="E1086" s="198" t="s">
        <v>814</v>
      </c>
      <c r="G1086" s="198"/>
      <c r="H1086" s="198"/>
      <c r="I1086" s="152"/>
      <c r="J1086" s="15" t="s">
        <v>91</v>
      </c>
      <c r="K1086" s="198">
        <v>7818368</v>
      </c>
      <c r="L1086" s="198"/>
      <c r="M1086" s="198"/>
      <c r="N1086" s="198"/>
      <c r="O1086" s="198"/>
    </row>
    <row r="1087" spans="2:15" hidden="1" x14ac:dyDescent="0.35">
      <c r="B1087" s="152" t="e">
        <f>VLOOKUP(C1087,#REF!,3,FALSE)</f>
        <v>#REF!</v>
      </c>
      <c r="C1087" s="198" t="s">
        <v>401</v>
      </c>
      <c r="D1087" s="198" t="s">
        <v>308</v>
      </c>
      <c r="E1087" s="198" t="s">
        <v>788</v>
      </c>
      <c r="G1087" s="198"/>
      <c r="H1087" s="198"/>
      <c r="I1087" s="152"/>
      <c r="J1087" s="273" t="s">
        <v>91</v>
      </c>
      <c r="K1087" s="198">
        <v>176080450</v>
      </c>
      <c r="L1087" s="198"/>
      <c r="M1087" s="198"/>
      <c r="N1087" s="198"/>
      <c r="O1087" s="198"/>
    </row>
    <row r="1088" spans="2:15" hidden="1" x14ac:dyDescent="0.35">
      <c r="B1088" s="152" t="e">
        <f>VLOOKUP(C1088,#REF!,3,FALSE)</f>
        <v>#REF!</v>
      </c>
      <c r="C1088" s="198" t="s">
        <v>401</v>
      </c>
      <c r="D1088" s="198" t="s">
        <v>308</v>
      </c>
      <c r="E1088" s="198" t="s">
        <v>800</v>
      </c>
      <c r="G1088" s="198"/>
      <c r="H1088" s="198"/>
      <c r="I1088" s="152"/>
      <c r="J1088" s="15" t="s">
        <v>91</v>
      </c>
      <c r="K1088" s="198">
        <v>140698150</v>
      </c>
      <c r="L1088" s="198"/>
      <c r="M1088" s="198"/>
      <c r="N1088" s="198"/>
      <c r="O1088" s="198"/>
    </row>
    <row r="1089" spans="2:15" hidden="1" x14ac:dyDescent="0.35">
      <c r="B1089" s="152" t="e">
        <f>VLOOKUP(C1089,#REF!,3,FALSE)</f>
        <v>#REF!</v>
      </c>
      <c r="C1089" s="198" t="s">
        <v>401</v>
      </c>
      <c r="D1089" s="198" t="s">
        <v>313</v>
      </c>
      <c r="E1089" s="198" t="s">
        <v>817</v>
      </c>
      <c r="G1089" s="198"/>
      <c r="H1089" s="198"/>
      <c r="I1089" s="152"/>
      <c r="J1089" s="273" t="s">
        <v>91</v>
      </c>
      <c r="K1089" s="198">
        <v>4552000</v>
      </c>
      <c r="L1089" s="198"/>
      <c r="M1089" s="198"/>
      <c r="N1089" s="198"/>
      <c r="O1089" s="198"/>
    </row>
    <row r="1090" spans="2:15" hidden="1" x14ac:dyDescent="0.35">
      <c r="B1090" s="152" t="e">
        <f>VLOOKUP(C1090,#REF!,3,FALSE)</f>
        <v>#REF!</v>
      </c>
      <c r="C1090" s="198" t="s">
        <v>401</v>
      </c>
      <c r="D1090" s="198" t="s">
        <v>313</v>
      </c>
      <c r="E1090" s="198" t="s">
        <v>312</v>
      </c>
      <c r="G1090" s="198"/>
      <c r="H1090" s="198"/>
      <c r="I1090" s="152"/>
      <c r="J1090" s="15" t="s">
        <v>91</v>
      </c>
      <c r="K1090" s="198">
        <v>1006799.9999999999</v>
      </c>
      <c r="L1090" s="198"/>
      <c r="M1090" s="198"/>
      <c r="N1090" s="198"/>
      <c r="O1090" s="198"/>
    </row>
    <row r="1091" spans="2:15" x14ac:dyDescent="0.35">
      <c r="B1091" s="152" t="e">
        <f>VLOOKUP(C1091,#REF!,3,FALSE)</f>
        <v>#REF!</v>
      </c>
      <c r="C1091" s="198" t="s">
        <v>401</v>
      </c>
      <c r="D1091" s="198" t="s">
        <v>311</v>
      </c>
      <c r="E1091" s="198" t="s">
        <v>872</v>
      </c>
      <c r="G1091" s="198"/>
      <c r="H1091" s="198"/>
      <c r="I1091" s="152"/>
      <c r="J1091" s="273" t="s">
        <v>91</v>
      </c>
      <c r="K1091" s="198">
        <v>69113478.959999993</v>
      </c>
      <c r="L1091" s="198"/>
      <c r="M1091" s="198"/>
      <c r="N1091" s="198"/>
      <c r="O1091" s="198"/>
    </row>
    <row r="1092" spans="2:15" hidden="1" x14ac:dyDescent="0.35">
      <c r="B1092" s="152" t="e">
        <f>VLOOKUP(C1092,#REF!,3,FALSE)</f>
        <v>#REF!</v>
      </c>
      <c r="C1092" s="198" t="s">
        <v>868</v>
      </c>
      <c r="D1092" s="198" t="s">
        <v>316</v>
      </c>
      <c r="E1092" s="198" t="s">
        <v>782</v>
      </c>
      <c r="G1092" s="198"/>
      <c r="H1092" s="198"/>
      <c r="I1092" s="152"/>
      <c r="J1092" s="15" t="s">
        <v>91</v>
      </c>
      <c r="K1092" s="198">
        <v>45997294002.169998</v>
      </c>
      <c r="L1092" s="198"/>
      <c r="M1092" s="198"/>
      <c r="N1092" s="198"/>
      <c r="O1092" s="198"/>
    </row>
    <row r="1093" spans="2:15" hidden="1" x14ac:dyDescent="0.35">
      <c r="B1093" s="152" t="e">
        <f>VLOOKUP(C1093,#REF!,3,FALSE)</f>
        <v>#REF!</v>
      </c>
      <c r="C1093" s="198" t="s">
        <v>868</v>
      </c>
      <c r="D1093" s="198" t="s">
        <v>316</v>
      </c>
      <c r="E1093" s="198" t="s">
        <v>805</v>
      </c>
      <c r="G1093" s="198"/>
      <c r="H1093" s="198"/>
      <c r="I1093" s="152"/>
      <c r="J1093" s="273" t="s">
        <v>91</v>
      </c>
      <c r="K1093" s="198">
        <v>4549888122.7399998</v>
      </c>
      <c r="L1093" s="198"/>
      <c r="M1093" s="198"/>
      <c r="N1093" s="198"/>
      <c r="O1093" s="198"/>
    </row>
    <row r="1094" spans="2:15" hidden="1" x14ac:dyDescent="0.35">
      <c r="B1094" s="152" t="e">
        <f>VLOOKUP(C1094,#REF!,3,FALSE)</f>
        <v>#REF!</v>
      </c>
      <c r="C1094" s="198" t="s">
        <v>868</v>
      </c>
      <c r="D1094" s="198" t="s">
        <v>316</v>
      </c>
      <c r="E1094" s="286" t="s">
        <v>794</v>
      </c>
      <c r="G1094" s="198"/>
      <c r="H1094" s="198"/>
      <c r="I1094" s="152"/>
      <c r="J1094" s="15" t="s">
        <v>91</v>
      </c>
      <c r="K1094" s="198">
        <v>6354520681.6199999</v>
      </c>
      <c r="L1094" s="198"/>
      <c r="M1094" s="198"/>
      <c r="N1094" s="198"/>
      <c r="O1094" s="198"/>
    </row>
    <row r="1095" spans="2:15" hidden="1" x14ac:dyDescent="0.35">
      <c r="B1095" s="152" t="e">
        <f>VLOOKUP(C1095,#REF!,3,FALSE)</f>
        <v>#REF!</v>
      </c>
      <c r="C1095" s="198" t="s">
        <v>868</v>
      </c>
      <c r="D1095" s="198" t="s">
        <v>311</v>
      </c>
      <c r="E1095" s="152" t="s">
        <v>778</v>
      </c>
      <c r="G1095" s="198"/>
      <c r="H1095" s="198"/>
      <c r="I1095" s="152"/>
      <c r="J1095" s="273" t="s">
        <v>91</v>
      </c>
      <c r="K1095" s="198">
        <v>24468090632.380001</v>
      </c>
      <c r="L1095" s="198"/>
      <c r="M1095" s="198"/>
      <c r="N1095" s="198"/>
      <c r="O1095" s="198"/>
    </row>
    <row r="1096" spans="2:15" hidden="1" x14ac:dyDescent="0.35">
      <c r="B1096" s="152" t="e">
        <f>VLOOKUP(C1096,#REF!,3,FALSE)</f>
        <v>#REF!</v>
      </c>
      <c r="C1096" s="198" t="s">
        <v>868</v>
      </c>
      <c r="D1096" s="198" t="s">
        <v>321</v>
      </c>
      <c r="E1096" s="198" t="s">
        <v>814</v>
      </c>
      <c r="G1096" s="198"/>
      <c r="H1096" s="198"/>
      <c r="I1096" s="152"/>
      <c r="J1096" s="15" t="s">
        <v>91</v>
      </c>
      <c r="K1096" s="198">
        <v>735845541.95000005</v>
      </c>
      <c r="L1096" s="198"/>
      <c r="M1096" s="198"/>
      <c r="N1096" s="198"/>
      <c r="O1096" s="198"/>
    </row>
    <row r="1097" spans="2:15" hidden="1" x14ac:dyDescent="0.35">
      <c r="B1097" s="152" t="e">
        <f>VLOOKUP(C1097,#REF!,3,FALSE)</f>
        <v>#REF!</v>
      </c>
      <c r="C1097" s="198" t="s">
        <v>868</v>
      </c>
      <c r="D1097" s="198" t="s">
        <v>308</v>
      </c>
      <c r="E1097" s="198" t="s">
        <v>788</v>
      </c>
      <c r="G1097" s="198"/>
      <c r="H1097" s="198"/>
      <c r="I1097" s="152"/>
      <c r="J1097" s="273" t="s">
        <v>91</v>
      </c>
      <c r="K1097" s="198">
        <v>11208728801.299999</v>
      </c>
      <c r="L1097" s="198"/>
      <c r="M1097" s="198"/>
      <c r="N1097" s="198"/>
      <c r="O1097" s="198"/>
    </row>
    <row r="1098" spans="2:15" hidden="1" x14ac:dyDescent="0.35">
      <c r="B1098" s="152" t="e">
        <f>VLOOKUP(C1098,#REF!,3,FALSE)</f>
        <v>#REF!</v>
      </c>
      <c r="C1098" s="198" t="s">
        <v>868</v>
      </c>
      <c r="D1098" s="198" t="s">
        <v>308</v>
      </c>
      <c r="E1098" s="198" t="s">
        <v>800</v>
      </c>
      <c r="G1098" s="198"/>
      <c r="H1098" s="198"/>
      <c r="I1098" s="152"/>
      <c r="J1098" s="15" t="s">
        <v>91</v>
      </c>
      <c r="K1098" s="198">
        <v>2529051295.6399999</v>
      </c>
      <c r="L1098" s="198"/>
      <c r="M1098" s="198"/>
      <c r="N1098" s="198"/>
      <c r="O1098" s="198"/>
    </row>
    <row r="1099" spans="2:15" hidden="1" x14ac:dyDescent="0.35">
      <c r="B1099" s="152" t="e">
        <f>VLOOKUP(C1099,#REF!,3,FALSE)</f>
        <v>#REF!</v>
      </c>
      <c r="C1099" s="198" t="s">
        <v>868</v>
      </c>
      <c r="D1099" s="198" t="s">
        <v>313</v>
      </c>
      <c r="E1099" s="198" t="s">
        <v>817</v>
      </c>
      <c r="G1099" s="198"/>
      <c r="H1099" s="198"/>
      <c r="I1099" s="152"/>
      <c r="J1099" s="273" t="s">
        <v>91</v>
      </c>
      <c r="K1099" s="198">
        <v>26978392.859999999</v>
      </c>
      <c r="L1099" s="198"/>
      <c r="M1099" s="198"/>
      <c r="N1099" s="198"/>
      <c r="O1099" s="198"/>
    </row>
    <row r="1100" spans="2:15" hidden="1" x14ac:dyDescent="0.35">
      <c r="B1100" s="152" t="e">
        <f>VLOOKUP(C1100,#REF!,3,FALSE)</f>
        <v>#REF!</v>
      </c>
      <c r="C1100" s="198" t="s">
        <v>868</v>
      </c>
      <c r="D1100" s="198" t="s">
        <v>313</v>
      </c>
      <c r="E1100" s="198" t="s">
        <v>312</v>
      </c>
      <c r="G1100" s="198"/>
      <c r="H1100" s="198"/>
      <c r="I1100" s="152"/>
      <c r="J1100" s="15" t="s">
        <v>91</v>
      </c>
      <c r="K1100" s="198">
        <v>26054000</v>
      </c>
      <c r="L1100" s="198"/>
      <c r="M1100" s="198"/>
      <c r="N1100" s="198"/>
      <c r="O1100" s="198"/>
    </row>
    <row r="1101" spans="2:15" hidden="1" x14ac:dyDescent="0.35">
      <c r="B1101" s="152" t="e">
        <f>VLOOKUP(C1101,#REF!,3,FALSE)</f>
        <v>#REF!</v>
      </c>
      <c r="C1101" s="198" t="s">
        <v>868</v>
      </c>
      <c r="D1101" s="198" t="s">
        <v>312</v>
      </c>
      <c r="E1101" s="198" t="s">
        <v>835</v>
      </c>
      <c r="G1101" s="198"/>
      <c r="H1101" s="198"/>
      <c r="I1101" s="152"/>
      <c r="J1101" s="273" t="s">
        <v>91</v>
      </c>
      <c r="K1101" s="198">
        <v>180506779.34999999</v>
      </c>
      <c r="L1101" s="198"/>
      <c r="M1101" s="198"/>
      <c r="N1101" s="198"/>
      <c r="O1101" s="198"/>
    </row>
    <row r="1102" spans="2:15" hidden="1" x14ac:dyDescent="0.35">
      <c r="B1102" s="152" t="e">
        <f>VLOOKUP(C1102,#REF!,3,FALSE)</f>
        <v>#REF!</v>
      </c>
      <c r="C1102" s="198" t="s">
        <v>868</v>
      </c>
      <c r="D1102" s="198" t="s">
        <v>312</v>
      </c>
      <c r="E1102" s="198" t="s">
        <v>836</v>
      </c>
      <c r="G1102" s="198"/>
      <c r="H1102" s="198"/>
      <c r="I1102" s="152"/>
      <c r="J1102" s="15" t="s">
        <v>91</v>
      </c>
      <c r="K1102" s="198">
        <v>383252757.53999996</v>
      </c>
      <c r="L1102" s="198"/>
      <c r="M1102" s="198"/>
      <c r="N1102" s="198"/>
      <c r="O1102" s="198"/>
    </row>
    <row r="1103" spans="2:15" x14ac:dyDescent="0.35">
      <c r="B1103" s="152" t="e">
        <f>VLOOKUP(C1103,#REF!,3,FALSE)</f>
        <v>#REF!</v>
      </c>
      <c r="C1103" s="198" t="s">
        <v>868</v>
      </c>
      <c r="D1103" s="198" t="s">
        <v>311</v>
      </c>
      <c r="E1103" s="198" t="s">
        <v>872</v>
      </c>
      <c r="G1103" s="198"/>
      <c r="H1103" s="198"/>
      <c r="I1103" s="152"/>
      <c r="J1103" s="273" t="s">
        <v>91</v>
      </c>
      <c r="K1103" s="198">
        <v>4188594142.0200005</v>
      </c>
      <c r="L1103" s="198"/>
      <c r="M1103" s="198"/>
      <c r="N1103" s="198"/>
      <c r="O1103" s="198"/>
    </row>
    <row r="1104" spans="2:15" hidden="1" x14ac:dyDescent="0.35">
      <c r="B1104" s="152" t="e">
        <f>VLOOKUP(C1104,#REF!,3,FALSE)</f>
        <v>#REF!</v>
      </c>
      <c r="C1104" s="198" t="s">
        <v>868</v>
      </c>
      <c r="D1104" s="198" t="s">
        <v>312</v>
      </c>
      <c r="E1104" s="198" t="s">
        <v>833</v>
      </c>
      <c r="G1104" s="198"/>
      <c r="H1104" s="198"/>
      <c r="I1104" s="152"/>
      <c r="J1104" s="15" t="s">
        <v>91</v>
      </c>
      <c r="K1104" s="198">
        <v>412000</v>
      </c>
      <c r="L1104" s="198"/>
      <c r="M1104" s="198"/>
      <c r="N1104" s="198"/>
      <c r="O1104" s="198"/>
    </row>
    <row r="1105" spans="2:15" hidden="1" x14ac:dyDescent="0.35">
      <c r="B1105" s="152" t="e">
        <f>VLOOKUP(C1105,#REF!,3,FALSE)</f>
        <v>#REF!</v>
      </c>
      <c r="C1105" s="198" t="s">
        <v>379</v>
      </c>
      <c r="D1105" s="198" t="s">
        <v>316</v>
      </c>
      <c r="E1105" s="198" t="s">
        <v>782</v>
      </c>
      <c r="G1105" s="198"/>
      <c r="H1105" s="198"/>
      <c r="I1105" s="152"/>
      <c r="J1105" s="273" t="s">
        <v>91</v>
      </c>
      <c r="K1105" s="198">
        <v>122085465.7</v>
      </c>
      <c r="L1105" s="198"/>
      <c r="M1105" s="198"/>
      <c r="N1105" s="198"/>
      <c r="O1105" s="198"/>
    </row>
    <row r="1106" spans="2:15" hidden="1" x14ac:dyDescent="0.35">
      <c r="B1106" s="152" t="e">
        <f>VLOOKUP(C1106,#REF!,3,FALSE)</f>
        <v>#REF!</v>
      </c>
      <c r="C1106" s="198" t="s">
        <v>379</v>
      </c>
      <c r="D1106" s="198" t="s">
        <v>316</v>
      </c>
      <c r="E1106" s="198" t="s">
        <v>805</v>
      </c>
      <c r="G1106" s="198"/>
      <c r="H1106" s="198"/>
      <c r="I1106" s="152"/>
      <c r="J1106" s="15" t="s">
        <v>91</v>
      </c>
      <c r="K1106" s="198">
        <v>79057769.370000005</v>
      </c>
      <c r="L1106" s="198"/>
      <c r="M1106" s="198"/>
      <c r="N1106" s="198"/>
      <c r="O1106" s="198"/>
    </row>
    <row r="1107" spans="2:15" hidden="1" x14ac:dyDescent="0.35">
      <c r="B1107" s="152" t="e">
        <f>VLOOKUP(C1107,#REF!,3,FALSE)</f>
        <v>#REF!</v>
      </c>
      <c r="C1107" s="198" t="s">
        <v>379</v>
      </c>
      <c r="D1107" s="198" t="s">
        <v>316</v>
      </c>
      <c r="E1107" s="286" t="s">
        <v>794</v>
      </c>
      <c r="G1107" s="198"/>
      <c r="H1107" s="198"/>
      <c r="I1107" s="152"/>
      <c r="J1107" s="273" t="s">
        <v>91</v>
      </c>
      <c r="K1107" s="198">
        <v>766670913.26999998</v>
      </c>
      <c r="L1107" s="198"/>
      <c r="M1107" s="198"/>
      <c r="N1107" s="198"/>
      <c r="O1107" s="198"/>
    </row>
    <row r="1108" spans="2:15" hidden="1" x14ac:dyDescent="0.35">
      <c r="B1108" s="152" t="e">
        <f>VLOOKUP(C1108,#REF!,3,FALSE)</f>
        <v>#REF!</v>
      </c>
      <c r="C1108" s="198" t="s">
        <v>379</v>
      </c>
      <c r="D1108" s="198" t="s">
        <v>321</v>
      </c>
      <c r="E1108" s="198" t="s">
        <v>814</v>
      </c>
      <c r="G1108" s="198"/>
      <c r="H1108" s="198"/>
      <c r="I1108" s="152"/>
      <c r="J1108" s="15" t="s">
        <v>91</v>
      </c>
      <c r="K1108" s="198">
        <v>49844837.5</v>
      </c>
      <c r="L1108" s="198"/>
      <c r="M1108" s="198"/>
      <c r="N1108" s="198"/>
      <c r="O1108" s="198"/>
    </row>
    <row r="1109" spans="2:15" hidden="1" x14ac:dyDescent="0.35">
      <c r="B1109" s="152" t="e">
        <f>VLOOKUP(C1109,#REF!,3,FALSE)</f>
        <v>#REF!</v>
      </c>
      <c r="C1109" s="198" t="s">
        <v>379</v>
      </c>
      <c r="D1109" s="198" t="s">
        <v>308</v>
      </c>
      <c r="E1109" s="198" t="s">
        <v>788</v>
      </c>
      <c r="G1109" s="198"/>
      <c r="H1109" s="198"/>
      <c r="I1109" s="152"/>
      <c r="J1109" s="273" t="s">
        <v>91</v>
      </c>
      <c r="K1109" s="198">
        <v>1659400174.78</v>
      </c>
      <c r="L1109" s="198"/>
      <c r="M1109" s="198"/>
      <c r="N1109" s="198"/>
      <c r="O1109" s="198"/>
    </row>
    <row r="1110" spans="2:15" hidden="1" x14ac:dyDescent="0.35">
      <c r="B1110" s="152" t="e">
        <f>VLOOKUP(C1110,#REF!,3,FALSE)</f>
        <v>#REF!</v>
      </c>
      <c r="C1110" s="198" t="s">
        <v>379</v>
      </c>
      <c r="D1110" s="198" t="s">
        <v>308</v>
      </c>
      <c r="E1110" s="198" t="s">
        <v>800</v>
      </c>
      <c r="G1110" s="198"/>
      <c r="H1110" s="198"/>
      <c r="I1110" s="152"/>
      <c r="J1110" s="15" t="s">
        <v>91</v>
      </c>
      <c r="K1110" s="198">
        <v>78400</v>
      </c>
      <c r="L1110" s="198"/>
      <c r="M1110" s="198"/>
      <c r="N1110" s="198"/>
      <c r="O1110" s="198"/>
    </row>
    <row r="1111" spans="2:15" hidden="1" x14ac:dyDescent="0.35">
      <c r="B1111" s="152" t="e">
        <f>VLOOKUP(C1111,#REF!,3,FALSE)</f>
        <v>#REF!</v>
      </c>
      <c r="C1111" s="198" t="s">
        <v>379</v>
      </c>
      <c r="D1111" s="198" t="s">
        <v>313</v>
      </c>
      <c r="E1111" s="198" t="s">
        <v>312</v>
      </c>
      <c r="G1111" s="198"/>
      <c r="H1111" s="198"/>
      <c r="I1111" s="152"/>
      <c r="J1111" s="273" t="s">
        <v>91</v>
      </c>
      <c r="K1111" s="198">
        <v>48380855</v>
      </c>
      <c r="L1111" s="198"/>
      <c r="M1111" s="198"/>
      <c r="N1111" s="198"/>
      <c r="O1111" s="198"/>
    </row>
    <row r="1112" spans="2:15" x14ac:dyDescent="0.35">
      <c r="B1112" s="152" t="e">
        <f>VLOOKUP(C1112,#REF!,3,FALSE)</f>
        <v>#REF!</v>
      </c>
      <c r="C1112" s="198" t="s">
        <v>379</v>
      </c>
      <c r="D1112" s="198" t="s">
        <v>311</v>
      </c>
      <c r="E1112" s="198" t="s">
        <v>872</v>
      </c>
      <c r="G1112" s="198"/>
      <c r="H1112" s="198"/>
      <c r="I1112" s="152"/>
      <c r="J1112" s="15" t="s">
        <v>91</v>
      </c>
      <c r="K1112" s="198">
        <v>373911755.12</v>
      </c>
      <c r="L1112" s="198"/>
      <c r="M1112" s="198"/>
      <c r="N1112" s="198"/>
      <c r="O1112" s="198"/>
    </row>
    <row r="1113" spans="2:15" hidden="1" x14ac:dyDescent="0.35">
      <c r="B1113" s="152" t="e">
        <f>VLOOKUP(C1113,#REF!,3,FALSE)</f>
        <v>#REF!</v>
      </c>
      <c r="C1113" s="198" t="s">
        <v>364</v>
      </c>
      <c r="D1113" s="198" t="s">
        <v>316</v>
      </c>
      <c r="E1113" s="198" t="s">
        <v>782</v>
      </c>
      <c r="G1113" s="198"/>
      <c r="H1113" s="198"/>
      <c r="I1113" s="152"/>
      <c r="J1113" s="273" t="s">
        <v>91</v>
      </c>
      <c r="K1113" s="198">
        <v>24719245.34</v>
      </c>
      <c r="L1113" s="198"/>
      <c r="M1113" s="198"/>
      <c r="N1113" s="198"/>
      <c r="O1113" s="198"/>
    </row>
    <row r="1114" spans="2:15" hidden="1" x14ac:dyDescent="0.35">
      <c r="B1114" s="152" t="e">
        <f>VLOOKUP(C1114,#REF!,3,FALSE)</f>
        <v>#REF!</v>
      </c>
      <c r="C1114" s="198" t="s">
        <v>364</v>
      </c>
      <c r="D1114" s="198" t="s">
        <v>316</v>
      </c>
      <c r="E1114" s="198" t="s">
        <v>805</v>
      </c>
      <c r="G1114" s="198"/>
      <c r="H1114" s="198"/>
      <c r="I1114" s="152"/>
      <c r="J1114" s="15" t="s">
        <v>91</v>
      </c>
      <c r="K1114" s="198">
        <v>374596478.62</v>
      </c>
      <c r="L1114" s="198"/>
      <c r="M1114" s="198"/>
      <c r="N1114" s="198"/>
      <c r="O1114" s="198"/>
    </row>
    <row r="1115" spans="2:15" hidden="1" x14ac:dyDescent="0.35">
      <c r="B1115" s="152" t="e">
        <f>VLOOKUP(C1115,#REF!,3,FALSE)</f>
        <v>#REF!</v>
      </c>
      <c r="C1115" s="198" t="s">
        <v>364</v>
      </c>
      <c r="D1115" s="198" t="s">
        <v>316</v>
      </c>
      <c r="E1115" s="286" t="s">
        <v>794</v>
      </c>
      <c r="G1115" s="198"/>
      <c r="H1115" s="198"/>
      <c r="I1115" s="152"/>
      <c r="J1115" s="273" t="s">
        <v>91</v>
      </c>
      <c r="K1115" s="198">
        <v>10143496042.720001</v>
      </c>
      <c r="L1115" s="198"/>
      <c r="M1115" s="198"/>
      <c r="N1115" s="198"/>
      <c r="O1115" s="198"/>
    </row>
    <row r="1116" spans="2:15" hidden="1" x14ac:dyDescent="0.35">
      <c r="B1116" s="152" t="e">
        <f>VLOOKUP(C1116,#REF!,3,FALSE)</f>
        <v>#REF!</v>
      </c>
      <c r="C1116" s="198" t="s">
        <v>364</v>
      </c>
      <c r="D1116" s="198" t="s">
        <v>311</v>
      </c>
      <c r="E1116" s="152" t="s">
        <v>778</v>
      </c>
      <c r="G1116" s="198"/>
      <c r="H1116" s="198"/>
      <c r="I1116" s="152"/>
      <c r="J1116" s="15" t="s">
        <v>91</v>
      </c>
      <c r="K1116" s="198">
        <v>451962537.87</v>
      </c>
      <c r="L1116" s="198"/>
      <c r="M1116" s="198"/>
      <c r="N1116" s="198"/>
      <c r="O1116" s="198"/>
    </row>
    <row r="1117" spans="2:15" hidden="1" x14ac:dyDescent="0.35">
      <c r="B1117" s="152" t="e">
        <f>VLOOKUP(C1117,#REF!,3,FALSE)</f>
        <v>#REF!</v>
      </c>
      <c r="C1117" s="198" t="s">
        <v>364</v>
      </c>
      <c r="D1117" s="198" t="s">
        <v>321</v>
      </c>
      <c r="E1117" s="198" t="s">
        <v>814</v>
      </c>
      <c r="G1117" s="198"/>
      <c r="H1117" s="198"/>
      <c r="I1117" s="152"/>
      <c r="J1117" s="273" t="s">
        <v>91</v>
      </c>
      <c r="K1117" s="198">
        <v>3505882.5</v>
      </c>
      <c r="L1117" s="198"/>
      <c r="M1117" s="198"/>
      <c r="N1117" s="198"/>
      <c r="O1117" s="198"/>
    </row>
    <row r="1118" spans="2:15" hidden="1" x14ac:dyDescent="0.35">
      <c r="B1118" s="152" t="e">
        <f>VLOOKUP(C1118,#REF!,3,FALSE)</f>
        <v>#REF!</v>
      </c>
      <c r="C1118" s="198" t="s">
        <v>364</v>
      </c>
      <c r="D1118" s="198" t="s">
        <v>308</v>
      </c>
      <c r="E1118" s="198" t="s">
        <v>788</v>
      </c>
      <c r="G1118" s="198"/>
      <c r="H1118" s="198"/>
      <c r="I1118" s="152"/>
      <c r="J1118" s="15" t="s">
        <v>91</v>
      </c>
      <c r="K1118" s="198">
        <v>2087500000</v>
      </c>
      <c r="L1118" s="198"/>
      <c r="M1118" s="198"/>
      <c r="N1118" s="198"/>
      <c r="O1118" s="198"/>
    </row>
    <row r="1119" spans="2:15" hidden="1" x14ac:dyDescent="0.35">
      <c r="B1119" s="152" t="e">
        <f>VLOOKUP(C1119,#REF!,3,FALSE)</f>
        <v>#REF!</v>
      </c>
      <c r="C1119" s="198" t="s">
        <v>364</v>
      </c>
      <c r="D1119" s="198" t="s">
        <v>308</v>
      </c>
      <c r="E1119" s="198" t="s">
        <v>800</v>
      </c>
      <c r="G1119" s="198"/>
      <c r="H1119" s="198"/>
      <c r="I1119" s="152"/>
      <c r="J1119" s="273" t="s">
        <v>91</v>
      </c>
      <c r="K1119" s="198">
        <v>502800</v>
      </c>
      <c r="L1119" s="198"/>
      <c r="M1119" s="198"/>
      <c r="N1119" s="198"/>
      <c r="O1119" s="198"/>
    </row>
    <row r="1120" spans="2:15" hidden="1" x14ac:dyDescent="0.35">
      <c r="B1120" s="152" t="e">
        <f>VLOOKUP(C1120,#REF!,3,FALSE)</f>
        <v>#REF!</v>
      </c>
      <c r="C1120" s="198" t="s">
        <v>364</v>
      </c>
      <c r="D1120" s="198" t="s">
        <v>313</v>
      </c>
      <c r="E1120" s="198" t="s">
        <v>817</v>
      </c>
      <c r="G1120" s="198"/>
      <c r="H1120" s="198"/>
      <c r="I1120" s="152"/>
      <c r="J1120" s="15" t="s">
        <v>91</v>
      </c>
      <c r="K1120" s="198">
        <v>38000</v>
      </c>
      <c r="L1120" s="198"/>
      <c r="M1120" s="198"/>
      <c r="N1120" s="198"/>
      <c r="O1120" s="198"/>
    </row>
    <row r="1121" spans="2:15" hidden="1" x14ac:dyDescent="0.35">
      <c r="B1121" s="152" t="e">
        <f>VLOOKUP(C1121,#REF!,3,FALSE)</f>
        <v>#REF!</v>
      </c>
      <c r="C1121" s="198" t="s">
        <v>364</v>
      </c>
      <c r="D1121" s="198" t="s">
        <v>313</v>
      </c>
      <c r="E1121" s="198" t="s">
        <v>312</v>
      </c>
      <c r="G1121" s="198"/>
      <c r="H1121" s="198"/>
      <c r="I1121" s="152"/>
      <c r="J1121" s="273" t="s">
        <v>91</v>
      </c>
      <c r="K1121" s="198">
        <v>114000</v>
      </c>
      <c r="L1121" s="198"/>
      <c r="M1121" s="198"/>
      <c r="N1121" s="198"/>
      <c r="O1121" s="198"/>
    </row>
    <row r="1122" spans="2:15" x14ac:dyDescent="0.35">
      <c r="B1122" s="152" t="e">
        <f>VLOOKUP(C1122,#REF!,3,FALSE)</f>
        <v>#REF!</v>
      </c>
      <c r="C1122" s="198" t="s">
        <v>364</v>
      </c>
      <c r="D1122" s="198" t="s">
        <v>311</v>
      </c>
      <c r="E1122" s="198" t="s">
        <v>872</v>
      </c>
      <c r="G1122" s="198"/>
      <c r="H1122" s="198"/>
      <c r="I1122" s="152"/>
      <c r="J1122" s="15" t="s">
        <v>91</v>
      </c>
      <c r="K1122" s="198">
        <v>1258376104.1800001</v>
      </c>
      <c r="L1122" s="198"/>
      <c r="M1122" s="198"/>
      <c r="N1122" s="198"/>
      <c r="O1122" s="198"/>
    </row>
    <row r="1123" spans="2:15" hidden="1" x14ac:dyDescent="0.35">
      <c r="B1123" s="152" t="e">
        <f>VLOOKUP(C1123,#REF!,3,FALSE)</f>
        <v>#REF!</v>
      </c>
      <c r="C1123" s="198" t="s">
        <v>346</v>
      </c>
      <c r="D1123" s="198" t="s">
        <v>316</v>
      </c>
      <c r="E1123" s="198" t="s">
        <v>782</v>
      </c>
      <c r="G1123" s="198"/>
      <c r="H1123" s="198"/>
      <c r="I1123" s="152"/>
      <c r="J1123" s="273" t="s">
        <v>91</v>
      </c>
      <c r="K1123" s="198">
        <v>43128370857.360001</v>
      </c>
      <c r="L1123" s="198"/>
      <c r="M1123" s="198"/>
      <c r="N1123" s="198"/>
      <c r="O1123" s="198"/>
    </row>
    <row r="1124" spans="2:15" hidden="1" x14ac:dyDescent="0.35">
      <c r="B1124" s="152" t="e">
        <f>VLOOKUP(C1124,#REF!,3,FALSE)</f>
        <v>#REF!</v>
      </c>
      <c r="C1124" s="198" t="s">
        <v>346</v>
      </c>
      <c r="D1124" s="198" t="s">
        <v>316</v>
      </c>
      <c r="E1124" s="198" t="s">
        <v>805</v>
      </c>
      <c r="G1124" s="198"/>
      <c r="H1124" s="198"/>
      <c r="I1124" s="152"/>
      <c r="J1124" s="15" t="s">
        <v>91</v>
      </c>
      <c r="K1124" s="198">
        <v>114000000</v>
      </c>
      <c r="L1124" s="198"/>
      <c r="M1124" s="198"/>
      <c r="N1124" s="198"/>
      <c r="O1124" s="198"/>
    </row>
    <row r="1125" spans="2:15" hidden="1" x14ac:dyDescent="0.35">
      <c r="B1125" s="152" t="e">
        <f>VLOOKUP(C1125,#REF!,3,FALSE)</f>
        <v>#REF!</v>
      </c>
      <c r="C1125" s="198" t="s">
        <v>346</v>
      </c>
      <c r="D1125" s="198" t="s">
        <v>316</v>
      </c>
      <c r="E1125" s="286" t="s">
        <v>794</v>
      </c>
      <c r="G1125" s="198"/>
      <c r="H1125" s="198"/>
      <c r="I1125" s="152"/>
      <c r="J1125" s="273" t="s">
        <v>91</v>
      </c>
      <c r="K1125" s="198">
        <v>2829364781.8800001</v>
      </c>
      <c r="L1125" s="198"/>
      <c r="M1125" s="198"/>
      <c r="N1125" s="198"/>
      <c r="O1125" s="198"/>
    </row>
    <row r="1126" spans="2:15" hidden="1" x14ac:dyDescent="0.35">
      <c r="B1126" s="152" t="e">
        <f>VLOOKUP(C1126,#REF!,3,FALSE)</f>
        <v>#REF!</v>
      </c>
      <c r="C1126" s="198" t="s">
        <v>346</v>
      </c>
      <c r="D1126" s="198" t="s">
        <v>311</v>
      </c>
      <c r="E1126" s="152" t="s">
        <v>778</v>
      </c>
      <c r="G1126" s="198"/>
      <c r="H1126" s="198"/>
      <c r="I1126" s="152"/>
      <c r="J1126" s="15" t="s">
        <v>91</v>
      </c>
      <c r="K1126" s="198">
        <v>57815292233.519997</v>
      </c>
      <c r="L1126" s="198"/>
      <c r="M1126" s="198"/>
      <c r="N1126" s="198"/>
      <c r="O1126" s="198"/>
    </row>
    <row r="1127" spans="2:15" hidden="1" x14ac:dyDescent="0.35">
      <c r="B1127" s="152" t="e">
        <f>VLOOKUP(C1127,#REF!,3,FALSE)</f>
        <v>#REF!</v>
      </c>
      <c r="C1127" s="198" t="s">
        <v>346</v>
      </c>
      <c r="D1127" s="198" t="s">
        <v>321</v>
      </c>
      <c r="E1127" s="198" t="s">
        <v>814</v>
      </c>
      <c r="G1127" s="198"/>
      <c r="H1127" s="198"/>
      <c r="I1127" s="152"/>
      <c r="J1127" s="273" t="s">
        <v>91</v>
      </c>
      <c r="K1127" s="198">
        <v>29725406</v>
      </c>
      <c r="L1127" s="198"/>
      <c r="M1127" s="198"/>
      <c r="N1127" s="198"/>
      <c r="O1127" s="198"/>
    </row>
    <row r="1128" spans="2:15" hidden="1" x14ac:dyDescent="0.35">
      <c r="B1128" s="152" t="e">
        <f>VLOOKUP(C1128,#REF!,3,FALSE)</f>
        <v>#REF!</v>
      </c>
      <c r="C1128" s="198" t="s">
        <v>346</v>
      </c>
      <c r="D1128" s="198" t="s">
        <v>311</v>
      </c>
      <c r="E1128" s="198" t="s">
        <v>809</v>
      </c>
      <c r="G1128" s="198"/>
      <c r="H1128" s="198"/>
      <c r="I1128" s="152"/>
      <c r="J1128" s="15" t="s">
        <v>91</v>
      </c>
      <c r="K1128" s="198">
        <v>2087436883.5599999</v>
      </c>
      <c r="L1128" s="198"/>
      <c r="M1128" s="198"/>
      <c r="N1128" s="198"/>
      <c r="O1128" s="198"/>
    </row>
    <row r="1129" spans="2:15" hidden="1" x14ac:dyDescent="0.35">
      <c r="B1129" s="152" t="e">
        <f>VLOOKUP(C1129,#REF!,3,FALSE)</f>
        <v>#REF!</v>
      </c>
      <c r="C1129" s="198" t="s">
        <v>346</v>
      </c>
      <c r="D1129" s="198" t="s">
        <v>308</v>
      </c>
      <c r="E1129" s="198" t="s">
        <v>788</v>
      </c>
      <c r="G1129" s="198"/>
      <c r="H1129" s="198"/>
      <c r="I1129" s="152"/>
      <c r="J1129" s="273" t="s">
        <v>91</v>
      </c>
      <c r="K1129" s="198">
        <v>2798108823.3600001</v>
      </c>
      <c r="L1129" s="198"/>
      <c r="M1129" s="198"/>
      <c r="N1129" s="198"/>
      <c r="O1129" s="198"/>
    </row>
    <row r="1130" spans="2:15" hidden="1" x14ac:dyDescent="0.35">
      <c r="B1130" s="152" t="e">
        <f>VLOOKUP(C1130,#REF!,3,FALSE)</f>
        <v>#REF!</v>
      </c>
      <c r="C1130" s="198" t="s">
        <v>346</v>
      </c>
      <c r="D1130" s="198" t="s">
        <v>308</v>
      </c>
      <c r="E1130" s="198" t="s">
        <v>800</v>
      </c>
      <c r="G1130" s="198"/>
      <c r="H1130" s="198"/>
      <c r="I1130" s="152"/>
      <c r="J1130" s="15" t="s">
        <v>91</v>
      </c>
      <c r="K1130" s="198">
        <v>3170000000</v>
      </c>
      <c r="L1130" s="198"/>
      <c r="M1130" s="198"/>
      <c r="N1130" s="198"/>
      <c r="O1130" s="198"/>
    </row>
    <row r="1131" spans="2:15" hidden="1" x14ac:dyDescent="0.35">
      <c r="B1131" s="152" t="e">
        <f>VLOOKUP(C1131,#REF!,3,FALSE)</f>
        <v>#REF!</v>
      </c>
      <c r="C1131" s="198" t="s">
        <v>346</v>
      </c>
      <c r="D1131" s="198" t="s">
        <v>313</v>
      </c>
      <c r="E1131" s="198" t="s">
        <v>817</v>
      </c>
      <c r="G1131" s="198"/>
      <c r="H1131" s="198"/>
      <c r="I1131" s="152"/>
      <c r="J1131" s="273" t="s">
        <v>91</v>
      </c>
      <c r="K1131" s="198">
        <v>126286000</v>
      </c>
      <c r="L1131" s="198"/>
      <c r="M1131" s="198"/>
      <c r="N1131" s="198"/>
      <c r="O1131" s="198"/>
    </row>
    <row r="1132" spans="2:15" hidden="1" x14ac:dyDescent="0.35">
      <c r="B1132" s="152" t="e">
        <f>VLOOKUP(C1132,#REF!,3,FALSE)</f>
        <v>#REF!</v>
      </c>
      <c r="C1132" s="198" t="s">
        <v>346</v>
      </c>
      <c r="D1132" s="198" t="s">
        <v>313</v>
      </c>
      <c r="E1132" s="198" t="s">
        <v>312</v>
      </c>
      <c r="G1132" s="198"/>
      <c r="H1132" s="198"/>
      <c r="I1132" s="152"/>
      <c r="J1132" s="15" t="s">
        <v>91</v>
      </c>
      <c r="K1132" s="198">
        <v>34915000</v>
      </c>
      <c r="L1132" s="198"/>
      <c r="M1132" s="198"/>
      <c r="N1132" s="198"/>
      <c r="O1132" s="198"/>
    </row>
    <row r="1133" spans="2:15" x14ac:dyDescent="0.35">
      <c r="B1133" s="152" t="e">
        <f>VLOOKUP(C1133,#REF!,3,FALSE)</f>
        <v>#REF!</v>
      </c>
      <c r="C1133" s="198" t="s">
        <v>346</v>
      </c>
      <c r="D1133" s="198" t="s">
        <v>311</v>
      </c>
      <c r="E1133" s="198" t="s">
        <v>872</v>
      </c>
      <c r="G1133" s="198"/>
      <c r="H1133" s="198"/>
      <c r="I1133" s="152"/>
      <c r="J1133" s="273" t="s">
        <v>91</v>
      </c>
      <c r="K1133" s="198">
        <v>928839193.37</v>
      </c>
      <c r="L1133" s="198"/>
      <c r="M1133" s="198"/>
      <c r="N1133" s="198"/>
      <c r="O1133" s="198"/>
    </row>
    <row r="1134" spans="2:15" hidden="1" x14ac:dyDescent="0.35">
      <c r="B1134" s="152" t="e">
        <f>VLOOKUP(C1134,#REF!,3,FALSE)</f>
        <v>#REF!</v>
      </c>
      <c r="C1134" s="198" t="s">
        <v>398</v>
      </c>
      <c r="D1134" s="198" t="s">
        <v>316</v>
      </c>
      <c r="E1134" s="198" t="s">
        <v>782</v>
      </c>
      <c r="G1134" s="198"/>
      <c r="H1134" s="198"/>
      <c r="I1134" s="152"/>
      <c r="J1134" s="15" t="s">
        <v>91</v>
      </c>
      <c r="K1134" s="198">
        <v>11840000</v>
      </c>
      <c r="L1134" s="198"/>
      <c r="M1134" s="198"/>
      <c r="N1134" s="198"/>
      <c r="O1134" s="198"/>
    </row>
    <row r="1135" spans="2:15" hidden="1" x14ac:dyDescent="0.35">
      <c r="B1135" s="152" t="e">
        <f>VLOOKUP(C1135,#REF!,3,FALSE)</f>
        <v>#REF!</v>
      </c>
      <c r="C1135" s="198" t="s">
        <v>398</v>
      </c>
      <c r="D1135" s="198" t="s">
        <v>316</v>
      </c>
      <c r="E1135" s="198" t="s">
        <v>805</v>
      </c>
      <c r="G1135" s="198"/>
      <c r="H1135" s="198"/>
      <c r="I1135" s="152"/>
      <c r="J1135" s="273" t="s">
        <v>91</v>
      </c>
      <c r="K1135" s="198">
        <v>121221515.42</v>
      </c>
      <c r="L1135" s="198"/>
      <c r="M1135" s="198"/>
      <c r="N1135" s="198"/>
      <c r="O1135" s="198"/>
    </row>
    <row r="1136" spans="2:15" hidden="1" x14ac:dyDescent="0.35">
      <c r="B1136" s="152" t="e">
        <f>VLOOKUP(C1136,#REF!,3,FALSE)</f>
        <v>#REF!</v>
      </c>
      <c r="C1136" s="198" t="s">
        <v>398</v>
      </c>
      <c r="D1136" s="198" t="s">
        <v>316</v>
      </c>
      <c r="E1136" s="286" t="s">
        <v>794</v>
      </c>
      <c r="G1136" s="198"/>
      <c r="H1136" s="198"/>
      <c r="I1136" s="152"/>
      <c r="J1136" s="15" t="s">
        <v>91</v>
      </c>
      <c r="K1136" s="198">
        <v>382899591.18000001</v>
      </c>
      <c r="L1136" s="198"/>
      <c r="M1136" s="198"/>
      <c r="N1136" s="198"/>
      <c r="O1136" s="198"/>
    </row>
    <row r="1137" spans="2:15" hidden="1" x14ac:dyDescent="0.35">
      <c r="B1137" s="152" t="e">
        <f>VLOOKUP(C1137,#REF!,3,FALSE)</f>
        <v>#REF!</v>
      </c>
      <c r="C1137" s="198" t="s">
        <v>398</v>
      </c>
      <c r="D1137" s="198" t="s">
        <v>321</v>
      </c>
      <c r="E1137" s="198" t="s">
        <v>814</v>
      </c>
      <c r="G1137" s="198"/>
      <c r="H1137" s="198"/>
      <c r="I1137" s="152"/>
      <c r="J1137" s="273" t="s">
        <v>91</v>
      </c>
      <c r="K1137" s="198">
        <v>8491273</v>
      </c>
      <c r="L1137" s="198"/>
      <c r="M1137" s="198"/>
      <c r="N1137" s="198"/>
      <c r="O1137" s="198"/>
    </row>
    <row r="1138" spans="2:15" hidden="1" x14ac:dyDescent="0.35">
      <c r="B1138" s="152" t="e">
        <f>VLOOKUP(C1138,#REF!,3,FALSE)</f>
        <v>#REF!</v>
      </c>
      <c r="C1138" s="198" t="s">
        <v>398</v>
      </c>
      <c r="D1138" s="198" t="s">
        <v>308</v>
      </c>
      <c r="E1138" s="198" t="s">
        <v>788</v>
      </c>
      <c r="G1138" s="198"/>
      <c r="H1138" s="198"/>
      <c r="I1138" s="152"/>
      <c r="J1138" s="15" t="s">
        <v>91</v>
      </c>
      <c r="K1138" s="198">
        <v>690590765.54999995</v>
      </c>
      <c r="L1138" s="198"/>
      <c r="M1138" s="198"/>
      <c r="N1138" s="198"/>
      <c r="O1138" s="198"/>
    </row>
    <row r="1139" spans="2:15" hidden="1" x14ac:dyDescent="0.35">
      <c r="B1139" s="152" t="e">
        <f>VLOOKUP(C1139,#REF!,3,FALSE)</f>
        <v>#REF!</v>
      </c>
      <c r="C1139" s="198" t="s">
        <v>398</v>
      </c>
      <c r="D1139" s="198" t="s">
        <v>308</v>
      </c>
      <c r="E1139" s="198" t="s">
        <v>800</v>
      </c>
      <c r="G1139" s="198"/>
      <c r="H1139" s="198"/>
      <c r="I1139" s="152"/>
      <c r="J1139" s="273" t="s">
        <v>91</v>
      </c>
      <c r="K1139" s="198">
        <v>78800</v>
      </c>
      <c r="L1139" s="198"/>
      <c r="M1139" s="198"/>
      <c r="N1139" s="198"/>
      <c r="O1139" s="198"/>
    </row>
    <row r="1140" spans="2:15" hidden="1" x14ac:dyDescent="0.35">
      <c r="B1140" s="152" t="e">
        <f>VLOOKUP(C1140,#REF!,3,FALSE)</f>
        <v>#REF!</v>
      </c>
      <c r="C1140" s="198" t="s">
        <v>398</v>
      </c>
      <c r="D1140" s="198" t="s">
        <v>313</v>
      </c>
      <c r="E1140" s="198" t="s">
        <v>817</v>
      </c>
      <c r="G1140" s="198"/>
      <c r="H1140" s="198"/>
      <c r="I1140" s="152"/>
      <c r="J1140" s="15" t="s">
        <v>91</v>
      </c>
      <c r="K1140" s="198">
        <v>110000</v>
      </c>
      <c r="L1140" s="198"/>
      <c r="M1140" s="198"/>
      <c r="N1140" s="198"/>
      <c r="O1140" s="198"/>
    </row>
    <row r="1141" spans="2:15" hidden="1" x14ac:dyDescent="0.35">
      <c r="B1141" s="152" t="e">
        <f>VLOOKUP(C1141,#REF!,3,FALSE)</f>
        <v>#REF!</v>
      </c>
      <c r="C1141" s="198" t="s">
        <v>398</v>
      </c>
      <c r="D1141" s="198" t="s">
        <v>313</v>
      </c>
      <c r="E1141" s="198" t="s">
        <v>312</v>
      </c>
      <c r="G1141" s="198"/>
      <c r="H1141" s="198"/>
      <c r="I1141" s="152"/>
      <c r="J1141" s="273" t="s">
        <v>91</v>
      </c>
      <c r="K1141" s="198">
        <v>32400</v>
      </c>
      <c r="L1141" s="198"/>
      <c r="M1141" s="198"/>
      <c r="N1141" s="198"/>
      <c r="O1141" s="198"/>
    </row>
    <row r="1142" spans="2:15" x14ac:dyDescent="0.35">
      <c r="B1142" s="152" t="e">
        <f>VLOOKUP(C1142,#REF!,3,FALSE)</f>
        <v>#REF!</v>
      </c>
      <c r="C1142" s="198" t="s">
        <v>398</v>
      </c>
      <c r="D1142" s="198" t="s">
        <v>311</v>
      </c>
      <c r="E1142" s="198" t="s">
        <v>872</v>
      </c>
      <c r="G1142" s="198"/>
      <c r="H1142" s="198"/>
      <c r="I1142" s="152"/>
      <c r="J1142" s="15" t="s">
        <v>91</v>
      </c>
      <c r="K1142" s="198">
        <v>264302260</v>
      </c>
      <c r="L1142" s="198"/>
      <c r="M1142" s="198"/>
      <c r="N1142" s="198"/>
      <c r="O1142" s="198"/>
    </row>
    <row r="1143" spans="2:15" hidden="1" x14ac:dyDescent="0.35">
      <c r="B1143" s="152" t="e">
        <f>VLOOKUP(C1143,#REF!,3,FALSE)</f>
        <v>#REF!</v>
      </c>
      <c r="C1143" s="198" t="s">
        <v>412</v>
      </c>
      <c r="D1143" s="198" t="s">
        <v>316</v>
      </c>
      <c r="E1143" s="198" t="s">
        <v>782</v>
      </c>
      <c r="G1143" s="198"/>
      <c r="H1143" s="198"/>
      <c r="I1143" s="152"/>
      <c r="J1143" s="273" t="s">
        <v>91</v>
      </c>
      <c r="K1143" s="198">
        <v>48303033.68</v>
      </c>
      <c r="L1143" s="198"/>
      <c r="M1143" s="198"/>
      <c r="N1143" s="198"/>
      <c r="O1143" s="198"/>
    </row>
    <row r="1144" spans="2:15" hidden="1" x14ac:dyDescent="0.35">
      <c r="B1144" s="152" t="e">
        <f>VLOOKUP(C1144,#REF!,3,FALSE)</f>
        <v>#REF!</v>
      </c>
      <c r="C1144" s="198" t="s">
        <v>412</v>
      </c>
      <c r="D1144" s="198" t="s">
        <v>316</v>
      </c>
      <c r="E1144" s="286" t="s">
        <v>794</v>
      </c>
      <c r="G1144" s="198"/>
      <c r="H1144" s="198"/>
      <c r="I1144" s="152"/>
      <c r="J1144" s="15" t="s">
        <v>91</v>
      </c>
      <c r="K1144" s="198">
        <v>242725551.18000001</v>
      </c>
      <c r="L1144" s="198"/>
      <c r="M1144" s="198"/>
      <c r="N1144" s="198"/>
      <c r="O1144" s="198"/>
    </row>
    <row r="1145" spans="2:15" hidden="1" x14ac:dyDescent="0.35">
      <c r="B1145" s="152" t="e">
        <f>VLOOKUP(C1145,#REF!,3,FALSE)</f>
        <v>#REF!</v>
      </c>
      <c r="C1145" s="198" t="s">
        <v>412</v>
      </c>
      <c r="D1145" s="198" t="s">
        <v>311</v>
      </c>
      <c r="E1145" s="152" t="s">
        <v>778</v>
      </c>
      <c r="G1145" s="198"/>
      <c r="H1145" s="198"/>
      <c r="I1145" s="152"/>
      <c r="J1145" s="273" t="s">
        <v>91</v>
      </c>
      <c r="K1145" s="198">
        <v>118271676</v>
      </c>
      <c r="L1145" s="198"/>
      <c r="M1145" s="198"/>
      <c r="N1145" s="198"/>
      <c r="O1145" s="198"/>
    </row>
    <row r="1146" spans="2:15" hidden="1" x14ac:dyDescent="0.35">
      <c r="B1146" s="152" t="e">
        <f>VLOOKUP(C1146,#REF!,3,FALSE)</f>
        <v>#REF!</v>
      </c>
      <c r="C1146" s="198" t="s">
        <v>412</v>
      </c>
      <c r="D1146" s="198" t="s">
        <v>321</v>
      </c>
      <c r="E1146" s="198" t="s">
        <v>814</v>
      </c>
      <c r="G1146" s="198"/>
      <c r="H1146" s="198"/>
      <c r="I1146" s="152"/>
      <c r="J1146" s="15" t="s">
        <v>91</v>
      </c>
      <c r="K1146" s="198">
        <v>537100</v>
      </c>
      <c r="L1146" s="198"/>
      <c r="M1146" s="198"/>
      <c r="N1146" s="198"/>
      <c r="O1146" s="198"/>
    </row>
    <row r="1147" spans="2:15" hidden="1" x14ac:dyDescent="0.35">
      <c r="B1147" s="152" t="e">
        <f>VLOOKUP(C1147,#REF!,3,FALSE)</f>
        <v>#REF!</v>
      </c>
      <c r="C1147" s="198" t="s">
        <v>412</v>
      </c>
      <c r="D1147" s="198" t="s">
        <v>311</v>
      </c>
      <c r="E1147" s="198" t="s">
        <v>831</v>
      </c>
      <c r="G1147" s="198"/>
      <c r="H1147" s="198"/>
      <c r="I1147" s="152"/>
      <c r="J1147" s="273" t="s">
        <v>91</v>
      </c>
      <c r="K1147" s="198">
        <v>75500000</v>
      </c>
      <c r="L1147" s="198"/>
      <c r="M1147" s="198"/>
      <c r="N1147" s="198"/>
      <c r="O1147" s="198"/>
    </row>
    <row r="1148" spans="2:15" hidden="1" x14ac:dyDescent="0.35">
      <c r="B1148" s="152" t="e">
        <f>VLOOKUP(C1148,#REF!,3,FALSE)</f>
        <v>#REF!</v>
      </c>
      <c r="C1148" s="198" t="s">
        <v>412</v>
      </c>
      <c r="D1148" s="198" t="s">
        <v>311</v>
      </c>
      <c r="E1148" s="198" t="s">
        <v>809</v>
      </c>
      <c r="G1148" s="198"/>
      <c r="H1148" s="198"/>
      <c r="I1148" s="152"/>
      <c r="J1148" s="15" t="s">
        <v>91</v>
      </c>
      <c r="K1148" s="198">
        <v>75400</v>
      </c>
      <c r="L1148" s="198"/>
      <c r="M1148" s="198"/>
      <c r="N1148" s="198"/>
      <c r="O1148" s="198"/>
    </row>
    <row r="1149" spans="2:15" hidden="1" x14ac:dyDescent="0.35">
      <c r="B1149" s="152" t="e">
        <f>VLOOKUP(C1149,#REF!,3,FALSE)</f>
        <v>#REF!</v>
      </c>
      <c r="C1149" s="198" t="s">
        <v>412</v>
      </c>
      <c r="D1149" s="198" t="s">
        <v>308</v>
      </c>
      <c r="E1149" s="198" t="s">
        <v>788</v>
      </c>
      <c r="G1149" s="198"/>
      <c r="H1149" s="198"/>
      <c r="I1149" s="152"/>
      <c r="J1149" s="273" t="s">
        <v>91</v>
      </c>
      <c r="K1149" s="198">
        <v>279521785.5</v>
      </c>
      <c r="L1149" s="198"/>
      <c r="M1149" s="198"/>
      <c r="N1149" s="198"/>
      <c r="O1149" s="198"/>
    </row>
    <row r="1150" spans="2:15" x14ac:dyDescent="0.35">
      <c r="B1150" s="152" t="e">
        <f>VLOOKUP(C1150,#REF!,3,FALSE)</f>
        <v>#REF!</v>
      </c>
      <c r="C1150" s="198" t="s">
        <v>412</v>
      </c>
      <c r="D1150" s="198" t="s">
        <v>311</v>
      </c>
      <c r="E1150" s="198" t="s">
        <v>872</v>
      </c>
      <c r="G1150" s="198"/>
      <c r="H1150" s="198"/>
      <c r="I1150" s="152"/>
      <c r="J1150" s="15" t="s">
        <v>91</v>
      </c>
      <c r="K1150" s="198">
        <v>52130125.5</v>
      </c>
      <c r="L1150" s="198"/>
      <c r="M1150" s="198"/>
      <c r="N1150" s="198"/>
      <c r="O1150" s="198"/>
    </row>
    <row r="1151" spans="2:15" hidden="1" x14ac:dyDescent="0.35">
      <c r="B1151" s="152" t="e">
        <f>VLOOKUP(C1151,#REF!,3,FALSE)</f>
        <v>#REF!</v>
      </c>
      <c r="C1151" s="198" t="s">
        <v>341</v>
      </c>
      <c r="D1151" s="198" t="s">
        <v>316</v>
      </c>
      <c r="E1151" s="198" t="s">
        <v>782</v>
      </c>
      <c r="G1151" s="198"/>
      <c r="H1151" s="198"/>
      <c r="I1151" s="152"/>
      <c r="J1151" s="273" t="s">
        <v>91</v>
      </c>
      <c r="K1151" s="198">
        <v>23250073101</v>
      </c>
      <c r="L1151" s="198"/>
      <c r="M1151" s="198"/>
      <c r="N1151" s="198"/>
      <c r="O1151" s="198"/>
    </row>
    <row r="1152" spans="2:15" hidden="1" x14ac:dyDescent="0.35">
      <c r="B1152" s="152" t="e">
        <f>VLOOKUP(C1152,#REF!,3,FALSE)</f>
        <v>#REF!</v>
      </c>
      <c r="C1152" s="198" t="s">
        <v>341</v>
      </c>
      <c r="D1152" s="198" t="s">
        <v>316</v>
      </c>
      <c r="E1152" s="198" t="s">
        <v>805</v>
      </c>
      <c r="G1152" s="198"/>
      <c r="H1152" s="198"/>
      <c r="I1152" s="152"/>
      <c r="J1152" s="15" t="s">
        <v>91</v>
      </c>
      <c r="K1152" s="198">
        <v>11979278874.85</v>
      </c>
      <c r="L1152" s="198"/>
      <c r="M1152" s="198"/>
      <c r="N1152" s="198"/>
      <c r="O1152" s="198"/>
    </row>
    <row r="1153" spans="2:15" hidden="1" x14ac:dyDescent="0.35">
      <c r="B1153" s="152" t="e">
        <f>VLOOKUP(C1153,#REF!,3,FALSE)</f>
        <v>#REF!</v>
      </c>
      <c r="C1153" s="198" t="s">
        <v>341</v>
      </c>
      <c r="D1153" s="198" t="s">
        <v>316</v>
      </c>
      <c r="E1153" s="286" t="s">
        <v>794</v>
      </c>
      <c r="G1153" s="198"/>
      <c r="H1153" s="198"/>
      <c r="I1153" s="152"/>
      <c r="J1153" s="273" t="s">
        <v>91</v>
      </c>
      <c r="K1153" s="198">
        <v>79006431089.889999</v>
      </c>
      <c r="L1153" s="198"/>
      <c r="M1153" s="198"/>
      <c r="N1153" s="198"/>
      <c r="O1153" s="198"/>
    </row>
    <row r="1154" spans="2:15" hidden="1" x14ac:dyDescent="0.35">
      <c r="B1154" s="152" t="e">
        <f>VLOOKUP(C1154,#REF!,3,FALSE)</f>
        <v>#REF!</v>
      </c>
      <c r="C1154" s="198" t="s">
        <v>341</v>
      </c>
      <c r="D1154" s="198" t="s">
        <v>311</v>
      </c>
      <c r="E1154" s="152" t="s">
        <v>778</v>
      </c>
      <c r="G1154" s="198"/>
      <c r="H1154" s="198"/>
      <c r="I1154" s="152"/>
      <c r="J1154" s="15" t="s">
        <v>91</v>
      </c>
      <c r="K1154" s="198">
        <v>250626310144</v>
      </c>
      <c r="L1154" s="198"/>
      <c r="M1154" s="198"/>
      <c r="N1154" s="198"/>
      <c r="O1154" s="198"/>
    </row>
    <row r="1155" spans="2:15" hidden="1" x14ac:dyDescent="0.35">
      <c r="B1155" s="152" t="e">
        <f>VLOOKUP(C1155,#REF!,3,FALSE)</f>
        <v>#REF!</v>
      </c>
      <c r="C1155" s="198" t="s">
        <v>341</v>
      </c>
      <c r="D1155" s="198" t="s">
        <v>321</v>
      </c>
      <c r="E1155" s="198" t="s">
        <v>814</v>
      </c>
      <c r="G1155" s="198"/>
      <c r="H1155" s="198"/>
      <c r="I1155" s="152"/>
      <c r="J1155" s="273" t="s">
        <v>91</v>
      </c>
      <c r="K1155" s="198">
        <v>739873696</v>
      </c>
      <c r="L1155" s="198"/>
      <c r="M1155" s="198"/>
      <c r="N1155" s="198"/>
      <c r="O1155" s="198"/>
    </row>
    <row r="1156" spans="2:15" hidden="1" x14ac:dyDescent="0.35">
      <c r="B1156" s="152" t="e">
        <f>VLOOKUP(C1156,#REF!,3,FALSE)</f>
        <v>#REF!</v>
      </c>
      <c r="C1156" s="198" t="s">
        <v>341</v>
      </c>
      <c r="D1156" s="198" t="s">
        <v>308</v>
      </c>
      <c r="E1156" s="198" t="s">
        <v>788</v>
      </c>
      <c r="G1156" s="198"/>
      <c r="H1156" s="198"/>
      <c r="I1156" s="152"/>
      <c r="J1156" s="15" t="s">
        <v>91</v>
      </c>
      <c r="K1156" s="198">
        <v>110099999999.87</v>
      </c>
      <c r="L1156" s="198"/>
      <c r="M1156" s="198"/>
      <c r="N1156" s="198"/>
      <c r="O1156" s="198"/>
    </row>
    <row r="1157" spans="2:15" hidden="1" x14ac:dyDescent="0.35">
      <c r="B1157" s="152" t="e">
        <f>VLOOKUP(C1157,#REF!,3,FALSE)</f>
        <v>#REF!</v>
      </c>
      <c r="C1157" s="198" t="s">
        <v>341</v>
      </c>
      <c r="D1157" s="198" t="s">
        <v>308</v>
      </c>
      <c r="E1157" s="198" t="s">
        <v>800</v>
      </c>
      <c r="G1157" s="198"/>
      <c r="H1157" s="198"/>
      <c r="I1157" s="152"/>
      <c r="J1157" s="273" t="s">
        <v>91</v>
      </c>
      <c r="K1157" s="198">
        <v>1164486491</v>
      </c>
      <c r="L1157" s="198"/>
      <c r="M1157" s="198"/>
      <c r="N1157" s="198"/>
      <c r="O1157" s="198"/>
    </row>
    <row r="1158" spans="2:15" hidden="1" x14ac:dyDescent="0.35">
      <c r="B1158" s="152" t="e">
        <f>VLOOKUP(C1158,#REF!,3,FALSE)</f>
        <v>#REF!</v>
      </c>
      <c r="C1158" s="198" t="s">
        <v>341</v>
      </c>
      <c r="D1158" s="198" t="s">
        <v>313</v>
      </c>
      <c r="E1158" s="198" t="s">
        <v>817</v>
      </c>
      <c r="G1158" s="198"/>
      <c r="H1158" s="198"/>
      <c r="I1158" s="152"/>
      <c r="J1158" s="15" t="s">
        <v>91</v>
      </c>
      <c r="K1158" s="198">
        <v>21297400</v>
      </c>
      <c r="L1158" s="198"/>
      <c r="M1158" s="198"/>
      <c r="N1158" s="198"/>
      <c r="O1158" s="198"/>
    </row>
    <row r="1159" spans="2:15" hidden="1" x14ac:dyDescent="0.35">
      <c r="B1159" s="152" t="e">
        <f>VLOOKUP(C1159,#REF!,3,FALSE)</f>
        <v>#REF!</v>
      </c>
      <c r="C1159" s="198" t="s">
        <v>341</v>
      </c>
      <c r="D1159" s="198" t="s">
        <v>313</v>
      </c>
      <c r="E1159" s="198" t="s">
        <v>312</v>
      </c>
      <c r="G1159" s="198"/>
      <c r="H1159" s="198"/>
      <c r="I1159" s="152"/>
      <c r="J1159" s="273" t="s">
        <v>91</v>
      </c>
      <c r="K1159" s="198">
        <v>23039800</v>
      </c>
      <c r="L1159" s="198"/>
      <c r="M1159" s="198"/>
      <c r="N1159" s="198"/>
      <c r="O1159" s="198"/>
    </row>
    <row r="1160" spans="2:15" x14ac:dyDescent="0.35">
      <c r="B1160" s="152" t="e">
        <f>VLOOKUP(C1160,#REF!,3,FALSE)</f>
        <v>#REF!</v>
      </c>
      <c r="C1160" s="198" t="s">
        <v>341</v>
      </c>
      <c r="D1160" s="198" t="s">
        <v>311</v>
      </c>
      <c r="E1160" s="198" t="s">
        <v>872</v>
      </c>
      <c r="G1160" s="198"/>
      <c r="H1160" s="198"/>
      <c r="I1160" s="152"/>
      <c r="J1160" s="15" t="s">
        <v>91</v>
      </c>
      <c r="K1160" s="198">
        <v>68043741756</v>
      </c>
      <c r="L1160" s="198"/>
      <c r="M1160" s="198"/>
      <c r="N1160" s="198"/>
      <c r="O1160" s="198"/>
    </row>
    <row r="1161" spans="2:15" hidden="1" x14ac:dyDescent="0.35">
      <c r="B1161" s="152" t="e">
        <f>VLOOKUP(C1161,#REF!,3,FALSE)</f>
        <v>#REF!</v>
      </c>
      <c r="C1161" s="198" t="s">
        <v>341</v>
      </c>
      <c r="D1161" s="198" t="s">
        <v>308</v>
      </c>
      <c r="E1161" s="198" t="s">
        <v>829</v>
      </c>
      <c r="G1161" s="198"/>
      <c r="H1161" s="198"/>
      <c r="I1161" s="152"/>
      <c r="J1161" s="273" t="s">
        <v>91</v>
      </c>
      <c r="K1161" s="198">
        <v>23798699409</v>
      </c>
      <c r="L1161" s="198"/>
      <c r="M1161" s="198"/>
      <c r="N1161" s="198"/>
      <c r="O1161" s="198"/>
    </row>
    <row r="1162" spans="2:15" hidden="1" x14ac:dyDescent="0.35">
      <c r="B1162" s="152" t="e">
        <f>VLOOKUP(C1162,#REF!,3,FALSE)</f>
        <v>#REF!</v>
      </c>
      <c r="C1162" s="198" t="s">
        <v>341</v>
      </c>
      <c r="D1162" s="198" t="s">
        <v>321</v>
      </c>
      <c r="E1162" s="198" t="s">
        <v>791</v>
      </c>
      <c r="G1162" s="198"/>
      <c r="H1162" s="198"/>
      <c r="I1162" s="152"/>
      <c r="J1162" s="15" t="s">
        <v>91</v>
      </c>
      <c r="K1162" s="198">
        <v>2321155473.5</v>
      </c>
      <c r="L1162" s="198"/>
      <c r="M1162" s="198"/>
      <c r="N1162" s="198"/>
      <c r="O1162" s="198"/>
    </row>
    <row r="1163" spans="2:15" hidden="1" x14ac:dyDescent="0.35">
      <c r="B1163" s="152" t="e">
        <f>VLOOKUP(C1163,#REF!,3,FALSE)</f>
        <v>#REF!</v>
      </c>
      <c r="C1163" s="198" t="s">
        <v>341</v>
      </c>
      <c r="D1163" s="198" t="s">
        <v>318</v>
      </c>
      <c r="E1163" s="198" t="s">
        <v>803</v>
      </c>
      <c r="G1163" s="198"/>
      <c r="H1163" s="198"/>
      <c r="I1163" s="152"/>
      <c r="J1163" s="273" t="s">
        <v>91</v>
      </c>
      <c r="K1163" s="198">
        <v>2787413081</v>
      </c>
      <c r="L1163" s="198"/>
      <c r="M1163" s="198"/>
      <c r="N1163" s="198"/>
      <c r="O1163" s="198"/>
    </row>
    <row r="1164" spans="2:15" hidden="1" x14ac:dyDescent="0.35">
      <c r="B1164" s="152" t="e">
        <f>VLOOKUP(C1164,#REF!,3,FALSE)</f>
        <v>#REF!</v>
      </c>
      <c r="C1164" s="198" t="s">
        <v>341</v>
      </c>
      <c r="D1164" s="198" t="s">
        <v>320</v>
      </c>
      <c r="E1164" s="198" t="s">
        <v>811</v>
      </c>
      <c r="G1164" s="198"/>
      <c r="H1164" s="198"/>
      <c r="I1164" s="152"/>
      <c r="J1164" s="15" t="s">
        <v>91</v>
      </c>
      <c r="K1164" s="198">
        <v>940448905</v>
      </c>
      <c r="L1164" s="198"/>
      <c r="M1164" s="198"/>
      <c r="N1164" s="198"/>
      <c r="O1164" s="198"/>
    </row>
    <row r="1165" spans="2:15" hidden="1" x14ac:dyDescent="0.35">
      <c r="B1165" s="152" t="e">
        <f>VLOOKUP(C1165,#REF!,3,FALSE)</f>
        <v>#REF!</v>
      </c>
      <c r="C1165" s="198" t="s">
        <v>341</v>
      </c>
      <c r="D1165" s="198" t="s">
        <v>315</v>
      </c>
      <c r="E1165" s="198" t="s">
        <v>830</v>
      </c>
      <c r="G1165" s="198"/>
      <c r="H1165" s="198"/>
      <c r="I1165" s="152"/>
      <c r="J1165" s="273" t="s">
        <v>91</v>
      </c>
      <c r="K1165" s="198">
        <v>81318683</v>
      </c>
      <c r="L1165" s="198"/>
      <c r="M1165" s="198"/>
      <c r="N1165" s="198"/>
      <c r="O1165" s="198"/>
    </row>
    <row r="1166" spans="2:15" hidden="1" x14ac:dyDescent="0.35">
      <c r="B1166" s="152" t="e">
        <f>VLOOKUP(C1166,#REF!,3,FALSE)</f>
        <v>#REF!</v>
      </c>
      <c r="C1166" s="198" t="s">
        <v>341</v>
      </c>
      <c r="D1166" s="198" t="s">
        <v>312</v>
      </c>
      <c r="E1166" s="198" t="s">
        <v>823</v>
      </c>
      <c r="G1166" s="198"/>
      <c r="H1166" s="198"/>
      <c r="I1166" s="152"/>
      <c r="J1166" s="15" t="s">
        <v>91</v>
      </c>
      <c r="K1166" s="198">
        <v>529633900.00000006</v>
      </c>
      <c r="L1166" s="198"/>
      <c r="M1166" s="198"/>
      <c r="N1166" s="198"/>
      <c r="O1166" s="198"/>
    </row>
    <row r="1167" spans="2:15" hidden="1" x14ac:dyDescent="0.35">
      <c r="B1167" s="152" t="e">
        <f>VLOOKUP(C1167,#REF!,3,FALSE)</f>
        <v>#REF!</v>
      </c>
      <c r="C1167" s="198" t="s">
        <v>341</v>
      </c>
      <c r="D1167" s="198" t="s">
        <v>313</v>
      </c>
      <c r="E1167" s="198" t="s">
        <v>785</v>
      </c>
      <c r="G1167" s="198"/>
      <c r="H1167" s="198"/>
      <c r="I1167" s="152"/>
      <c r="J1167" s="273" t="s">
        <v>91</v>
      </c>
      <c r="K1167" s="198">
        <v>46389334</v>
      </c>
      <c r="L1167" s="198"/>
      <c r="M1167" s="198"/>
      <c r="N1167" s="198"/>
      <c r="O1167" s="198"/>
    </row>
    <row r="1168" spans="2:15" hidden="1" x14ac:dyDescent="0.35">
      <c r="B1168" s="152" t="e">
        <f>VLOOKUP(C1168,#REF!,3,FALSE)</f>
        <v>#REF!</v>
      </c>
      <c r="C1168" s="198" t="s">
        <v>341</v>
      </c>
      <c r="D1168" s="198" t="s">
        <v>313</v>
      </c>
      <c r="E1168" s="198" t="s">
        <v>817</v>
      </c>
      <c r="G1168" s="198"/>
      <c r="H1168" s="198"/>
      <c r="I1168" s="152"/>
      <c r="J1168" s="15" t="s">
        <v>91</v>
      </c>
      <c r="K1168" s="198">
        <v>1860152404</v>
      </c>
      <c r="L1168" s="198"/>
      <c r="M1168" s="198"/>
      <c r="N1168" s="198"/>
      <c r="O1168" s="198"/>
    </row>
    <row r="1169" spans="2:15" hidden="1" x14ac:dyDescent="0.35">
      <c r="B1169" s="152" t="e">
        <f>VLOOKUP(C1169,#REF!,3,FALSE)</f>
        <v>#REF!</v>
      </c>
      <c r="C1169" s="198" t="s">
        <v>341</v>
      </c>
      <c r="D1169" s="198" t="s">
        <v>308</v>
      </c>
      <c r="E1169" s="198" t="s">
        <v>807</v>
      </c>
      <c r="G1169" s="198"/>
      <c r="H1169" s="198"/>
      <c r="I1169" s="152"/>
      <c r="J1169" s="273" t="s">
        <v>91</v>
      </c>
      <c r="K1169" s="198">
        <v>71995928</v>
      </c>
      <c r="L1169" s="198"/>
      <c r="M1169" s="198"/>
      <c r="N1169" s="198"/>
      <c r="O1169" s="198"/>
    </row>
    <row r="1170" spans="2:15" hidden="1" x14ac:dyDescent="0.35">
      <c r="B1170" s="152" t="e">
        <f>VLOOKUP(C1170,#REF!,3,FALSE)</f>
        <v>#REF!</v>
      </c>
      <c r="C1170" s="198" t="s">
        <v>341</v>
      </c>
      <c r="D1170" s="198" t="s">
        <v>313</v>
      </c>
      <c r="E1170" s="198" t="s">
        <v>312</v>
      </c>
      <c r="G1170" s="198"/>
      <c r="H1170" s="198"/>
      <c r="I1170" s="152"/>
      <c r="J1170" s="15" t="s">
        <v>91</v>
      </c>
      <c r="K1170" s="198">
        <v>200481832</v>
      </c>
      <c r="L1170" s="198"/>
      <c r="M1170" s="198"/>
      <c r="N1170" s="198"/>
      <c r="O1170" s="198"/>
    </row>
    <row r="1171" spans="2:15" hidden="1" x14ac:dyDescent="0.35">
      <c r="B1171" s="152" t="e">
        <f>VLOOKUP(C1171,#REF!,3,FALSE)</f>
        <v>#REF!</v>
      </c>
      <c r="C1171" s="198" t="s">
        <v>341</v>
      </c>
      <c r="D1171" s="198" t="s">
        <v>313</v>
      </c>
      <c r="E1171" s="198" t="s">
        <v>820</v>
      </c>
      <c r="G1171" s="198"/>
      <c r="H1171" s="198"/>
      <c r="I1171" s="152"/>
      <c r="J1171" s="273" t="s">
        <v>91</v>
      </c>
      <c r="K1171" s="198">
        <v>518400</v>
      </c>
      <c r="L1171" s="198"/>
      <c r="M1171" s="198"/>
      <c r="N1171" s="198"/>
      <c r="O1171" s="198"/>
    </row>
    <row r="1172" spans="2:15" hidden="1" x14ac:dyDescent="0.35">
      <c r="B1172" s="152" t="e">
        <f>VLOOKUP(C1172,#REF!,3,FALSE)</f>
        <v>#REF!</v>
      </c>
      <c r="C1172" s="198" t="s">
        <v>341</v>
      </c>
      <c r="D1172" s="198" t="s">
        <v>312</v>
      </c>
      <c r="E1172" s="198" t="s">
        <v>832</v>
      </c>
      <c r="G1172" s="198"/>
      <c r="H1172" s="198"/>
      <c r="I1172" s="152"/>
      <c r="J1172" s="15" t="s">
        <v>91</v>
      </c>
      <c r="K1172" s="198">
        <v>584040082</v>
      </c>
      <c r="L1172" s="198"/>
      <c r="M1172" s="198"/>
      <c r="N1172" s="198"/>
      <c r="O1172" s="198"/>
    </row>
    <row r="1173" spans="2:15" hidden="1" x14ac:dyDescent="0.35">
      <c r="B1173" s="152" t="e">
        <f>VLOOKUP(C1173,#REF!,3,FALSE)</f>
        <v>#REF!</v>
      </c>
      <c r="C1173" s="198" t="s">
        <v>341</v>
      </c>
      <c r="D1173" s="198" t="s">
        <v>312</v>
      </c>
      <c r="E1173" s="198" t="s">
        <v>833</v>
      </c>
      <c r="G1173" s="198"/>
      <c r="H1173" s="198"/>
      <c r="I1173" s="152"/>
      <c r="J1173" s="273" t="s">
        <v>91</v>
      </c>
      <c r="K1173" s="198">
        <v>124349262</v>
      </c>
      <c r="L1173" s="198"/>
      <c r="M1173" s="198"/>
      <c r="N1173" s="198"/>
      <c r="O1173" s="198"/>
    </row>
    <row r="1174" spans="2:15" hidden="1" x14ac:dyDescent="0.35">
      <c r="B1174" s="152" t="e">
        <f>VLOOKUP(C1174,#REF!,3,FALSE)</f>
        <v>#REF!</v>
      </c>
      <c r="C1174" s="198" t="s">
        <v>341</v>
      </c>
      <c r="D1174" s="198" t="s">
        <v>312</v>
      </c>
      <c r="E1174" s="198" t="s">
        <v>834</v>
      </c>
      <c r="G1174" s="198"/>
      <c r="H1174" s="198"/>
      <c r="I1174" s="152"/>
      <c r="J1174" s="15" t="s">
        <v>91</v>
      </c>
      <c r="K1174" s="198">
        <v>71868440</v>
      </c>
      <c r="L1174" s="198"/>
      <c r="M1174" s="198"/>
      <c r="N1174" s="198"/>
      <c r="O1174" s="198"/>
    </row>
    <row r="1175" spans="2:15" hidden="1" x14ac:dyDescent="0.35">
      <c r="B1175" s="152" t="e">
        <f>VLOOKUP(C1175,#REF!,3,FALSE)</f>
        <v>#REF!</v>
      </c>
      <c r="C1175" s="198" t="s">
        <v>341</v>
      </c>
      <c r="D1175" s="198" t="s">
        <v>313</v>
      </c>
      <c r="E1175" s="198" t="s">
        <v>828</v>
      </c>
      <c r="G1175" s="198"/>
      <c r="H1175" s="198"/>
      <c r="I1175" s="152"/>
      <c r="J1175" s="273" t="s">
        <v>91</v>
      </c>
      <c r="K1175" s="198">
        <v>297000661</v>
      </c>
      <c r="L1175" s="198"/>
      <c r="M1175" s="198"/>
      <c r="N1175" s="198"/>
      <c r="O1175" s="198"/>
    </row>
    <row r="1176" spans="2:15" hidden="1" x14ac:dyDescent="0.35">
      <c r="B1176" s="152" t="e">
        <f>VLOOKUP(C1176,#REF!,3,FALSE)</f>
        <v>#REF!</v>
      </c>
      <c r="C1176" s="198" t="s">
        <v>869</v>
      </c>
      <c r="D1176" s="198" t="s">
        <v>311</v>
      </c>
      <c r="E1176" s="152" t="s">
        <v>778</v>
      </c>
      <c r="G1176" s="198"/>
      <c r="H1176" s="198"/>
      <c r="I1176" s="152"/>
      <c r="J1176" s="15" t="s">
        <v>91</v>
      </c>
      <c r="K1176" s="198">
        <v>26034965988.029999</v>
      </c>
      <c r="L1176" s="198"/>
      <c r="M1176" s="198"/>
      <c r="N1176" s="198"/>
      <c r="O1176" s="198"/>
    </row>
    <row r="1177" spans="2:15" hidden="1" x14ac:dyDescent="0.35">
      <c r="B1177" s="152" t="e">
        <f>VLOOKUP(C1177,#REF!,3,FALSE)</f>
        <v>#REF!</v>
      </c>
      <c r="C1177" s="198" t="s">
        <v>869</v>
      </c>
      <c r="D1177" s="198" t="s">
        <v>321</v>
      </c>
      <c r="E1177" s="198" t="s">
        <v>814</v>
      </c>
      <c r="G1177" s="198"/>
      <c r="H1177" s="198"/>
      <c r="I1177" s="152"/>
      <c r="J1177" s="273" t="s">
        <v>91</v>
      </c>
      <c r="K1177" s="198">
        <v>2538450</v>
      </c>
      <c r="L1177" s="198"/>
      <c r="M1177" s="198"/>
      <c r="N1177" s="198"/>
      <c r="O1177" s="198"/>
    </row>
    <row r="1178" spans="2:15" hidden="1" x14ac:dyDescent="0.35">
      <c r="B1178" s="152" t="e">
        <f>VLOOKUP(C1178,#REF!,3,FALSE)</f>
        <v>#REF!</v>
      </c>
      <c r="C1178" s="198" t="s">
        <v>869</v>
      </c>
      <c r="D1178" s="198" t="s">
        <v>311</v>
      </c>
      <c r="E1178" s="198" t="s">
        <v>809</v>
      </c>
      <c r="G1178" s="198"/>
      <c r="H1178" s="198"/>
      <c r="I1178" s="152"/>
      <c r="J1178" s="15" t="s">
        <v>91</v>
      </c>
      <c r="K1178" s="198">
        <v>1353206000</v>
      </c>
      <c r="L1178" s="198"/>
      <c r="M1178" s="198"/>
      <c r="N1178" s="198"/>
      <c r="O1178" s="198"/>
    </row>
    <row r="1179" spans="2:15" hidden="1" x14ac:dyDescent="0.35">
      <c r="B1179" s="152" t="e">
        <f>VLOOKUP(C1179,#REF!,3,FALSE)</f>
        <v>#REF!</v>
      </c>
      <c r="C1179" s="198" t="s">
        <v>869</v>
      </c>
      <c r="D1179" s="198" t="s">
        <v>308</v>
      </c>
      <c r="E1179" s="198" t="s">
        <v>788</v>
      </c>
      <c r="G1179" s="198"/>
      <c r="H1179" s="198"/>
      <c r="I1179" s="152"/>
      <c r="J1179" s="273" t="s">
        <v>91</v>
      </c>
      <c r="K1179" s="198">
        <v>377407241.06999999</v>
      </c>
      <c r="L1179" s="198"/>
      <c r="M1179" s="198"/>
      <c r="N1179" s="198"/>
      <c r="O1179" s="198"/>
    </row>
    <row r="1180" spans="2:15" x14ac:dyDescent="0.35">
      <c r="B1180" s="152" t="e">
        <f>VLOOKUP(C1180,#REF!,3,FALSE)</f>
        <v>#REF!</v>
      </c>
      <c r="C1180" s="198" t="s">
        <v>869</v>
      </c>
      <c r="D1180" s="198" t="s">
        <v>311</v>
      </c>
      <c r="E1180" s="198" t="s">
        <v>872</v>
      </c>
      <c r="G1180" s="198"/>
      <c r="H1180" s="198"/>
      <c r="I1180" s="152"/>
      <c r="J1180" s="15" t="s">
        <v>91</v>
      </c>
      <c r="K1180" s="198">
        <v>146102725.88999999</v>
      </c>
      <c r="L1180" s="198"/>
      <c r="M1180" s="198"/>
      <c r="N1180" s="198"/>
      <c r="O1180" s="198"/>
    </row>
    <row r="1181" spans="2:15" hidden="1" x14ac:dyDescent="0.35">
      <c r="B1181" s="152" t="e">
        <f>VLOOKUP(C1181,#REF!,3,FALSE)</f>
        <v>#REF!</v>
      </c>
      <c r="C1181" s="198" t="s">
        <v>869</v>
      </c>
      <c r="D1181" s="198" t="s">
        <v>308</v>
      </c>
      <c r="E1181" s="198" t="s">
        <v>829</v>
      </c>
      <c r="G1181" s="198"/>
      <c r="H1181" s="198"/>
      <c r="I1181" s="152"/>
      <c r="J1181" s="273" t="s">
        <v>91</v>
      </c>
      <c r="K1181" s="198">
        <v>2800000000</v>
      </c>
      <c r="L1181" s="198"/>
      <c r="M1181" s="198"/>
      <c r="N1181" s="198"/>
      <c r="O1181" s="198"/>
    </row>
    <row r="1182" spans="2:15" hidden="1" x14ac:dyDescent="0.35">
      <c r="B1182" s="152" t="e">
        <f>VLOOKUP(C1182,#REF!,3,FALSE)</f>
        <v>#REF!</v>
      </c>
      <c r="C1182" s="198" t="s">
        <v>869</v>
      </c>
      <c r="D1182" s="198" t="s">
        <v>321</v>
      </c>
      <c r="E1182" s="198" t="s">
        <v>791</v>
      </c>
      <c r="G1182" s="198"/>
      <c r="H1182" s="198"/>
      <c r="I1182" s="152"/>
      <c r="J1182" s="15" t="s">
        <v>91</v>
      </c>
      <c r="K1182" s="198">
        <v>5000000000</v>
      </c>
      <c r="L1182" s="198"/>
      <c r="M1182" s="198"/>
      <c r="N1182" s="198"/>
      <c r="O1182" s="198"/>
    </row>
    <row r="1183" spans="2:15" hidden="1" x14ac:dyDescent="0.35">
      <c r="B1183" s="152" t="e">
        <f>VLOOKUP(C1183,#REF!,3,FALSE)</f>
        <v>#REF!</v>
      </c>
      <c r="C1183" s="198" t="s">
        <v>869</v>
      </c>
      <c r="D1183" s="198" t="s">
        <v>870</v>
      </c>
      <c r="E1183" s="198" t="s">
        <v>825</v>
      </c>
      <c r="G1183" s="198"/>
      <c r="H1183" s="198"/>
      <c r="I1183" s="152"/>
      <c r="J1183" s="273" t="s">
        <v>91</v>
      </c>
      <c r="K1183" s="198">
        <v>3732477000</v>
      </c>
      <c r="L1183" s="198"/>
      <c r="M1183" s="198"/>
      <c r="N1183" s="198"/>
      <c r="O1183" s="198"/>
    </row>
    <row r="1184" spans="2:15" hidden="1" x14ac:dyDescent="0.35">
      <c r="B1184" s="152" t="e">
        <f>VLOOKUP(C1184,#REF!,3,FALSE)</f>
        <v>#REF!</v>
      </c>
      <c r="C1184" s="198" t="s">
        <v>869</v>
      </c>
      <c r="D1184" s="198" t="s">
        <v>312</v>
      </c>
      <c r="E1184" s="198" t="s">
        <v>823</v>
      </c>
      <c r="G1184" s="198"/>
      <c r="H1184" s="198"/>
      <c r="I1184" s="152"/>
      <c r="J1184" s="15" t="s">
        <v>91</v>
      </c>
      <c r="K1184" s="198">
        <v>6281491091.3199997</v>
      </c>
      <c r="L1184" s="198"/>
      <c r="M1184" s="198"/>
      <c r="N1184" s="198"/>
      <c r="O1184" s="198"/>
    </row>
    <row r="1185" spans="2:15" hidden="1" x14ac:dyDescent="0.35">
      <c r="B1185" s="152" t="e">
        <f>VLOOKUP(C1185,#REF!,3,FALSE)</f>
        <v>#REF!</v>
      </c>
      <c r="C1185" s="198" t="s">
        <v>869</v>
      </c>
      <c r="D1185" s="198" t="s">
        <v>313</v>
      </c>
      <c r="E1185" s="198" t="s">
        <v>817</v>
      </c>
      <c r="G1185" s="198"/>
      <c r="H1185" s="198"/>
      <c r="I1185" s="152"/>
      <c r="J1185" s="273" t="s">
        <v>91</v>
      </c>
      <c r="K1185" s="198">
        <v>38000000</v>
      </c>
      <c r="L1185" s="198"/>
      <c r="M1185" s="198"/>
      <c r="N1185" s="198"/>
      <c r="O1185" s="198"/>
    </row>
    <row r="1186" spans="2:15" hidden="1" x14ac:dyDescent="0.35">
      <c r="B1186" s="152" t="e">
        <f>VLOOKUP(C1186,#REF!,3,FALSE)</f>
        <v>#REF!</v>
      </c>
      <c r="C1186" s="198" t="s">
        <v>869</v>
      </c>
      <c r="D1186" s="198" t="s">
        <v>308</v>
      </c>
      <c r="E1186" s="198" t="s">
        <v>807</v>
      </c>
      <c r="G1186" s="198"/>
      <c r="H1186" s="198"/>
      <c r="I1186" s="152"/>
      <c r="J1186" s="15" t="s">
        <v>91</v>
      </c>
      <c r="K1186" s="198">
        <v>1500000000</v>
      </c>
      <c r="L1186" s="198"/>
      <c r="M1186" s="198"/>
      <c r="N1186" s="198"/>
      <c r="O1186" s="198"/>
    </row>
    <row r="1187" spans="2:15" hidden="1" x14ac:dyDescent="0.35">
      <c r="B1187" s="152" t="e">
        <f>VLOOKUP(C1187,#REF!,3,FALSE)</f>
        <v>#REF!</v>
      </c>
      <c r="C1187" s="198" t="s">
        <v>869</v>
      </c>
      <c r="D1187" s="198" t="s">
        <v>313</v>
      </c>
      <c r="E1187" s="198" t="s">
        <v>312</v>
      </c>
      <c r="G1187" s="198"/>
      <c r="H1187" s="198"/>
      <c r="I1187" s="152"/>
      <c r="J1187" s="273" t="s">
        <v>91</v>
      </c>
      <c r="K1187" s="198">
        <v>1530000000</v>
      </c>
      <c r="L1187" s="198"/>
      <c r="M1187" s="198"/>
      <c r="N1187" s="198"/>
      <c r="O1187" s="198"/>
    </row>
    <row r="1188" spans="2:15" hidden="1" x14ac:dyDescent="0.35">
      <c r="B1188" s="152" t="e">
        <f>VLOOKUP(C1188,#REF!,3,FALSE)</f>
        <v>#REF!</v>
      </c>
      <c r="C1188" s="198" t="s">
        <v>869</v>
      </c>
      <c r="D1188" s="198" t="s">
        <v>312</v>
      </c>
      <c r="E1188" s="198" t="s">
        <v>833</v>
      </c>
      <c r="G1188" s="198"/>
      <c r="H1188" s="198"/>
      <c r="I1188" s="152"/>
      <c r="J1188" s="15" t="s">
        <v>91</v>
      </c>
      <c r="K1188" s="198">
        <v>42550000</v>
      </c>
      <c r="L1188" s="198"/>
      <c r="M1188" s="198"/>
      <c r="N1188" s="198"/>
      <c r="O1188" s="198"/>
    </row>
    <row r="1189" spans="2:15" hidden="1" x14ac:dyDescent="0.35">
      <c r="B1189" s="152" t="e">
        <f>VLOOKUP(C1189,#REF!,3,FALSE)</f>
        <v>#REF!</v>
      </c>
      <c r="C1189" s="198" t="s">
        <v>428</v>
      </c>
      <c r="D1189" s="198" t="s">
        <v>316</v>
      </c>
      <c r="E1189" s="198" t="s">
        <v>782</v>
      </c>
      <c r="G1189" s="198"/>
      <c r="H1189" s="198"/>
      <c r="I1189" s="152"/>
      <c r="J1189" s="273" t="s">
        <v>91</v>
      </c>
      <c r="K1189" s="198">
        <v>26653425.350000001</v>
      </c>
      <c r="L1189" s="198"/>
      <c r="M1189" s="198"/>
      <c r="N1189" s="198"/>
      <c r="O1189" s="198"/>
    </row>
    <row r="1190" spans="2:15" hidden="1" x14ac:dyDescent="0.35">
      <c r="B1190" s="152" t="e">
        <f>VLOOKUP(C1190,#REF!,3,FALSE)</f>
        <v>#REF!</v>
      </c>
      <c r="C1190" s="198" t="s">
        <v>428</v>
      </c>
      <c r="D1190" s="198" t="s">
        <v>316</v>
      </c>
      <c r="E1190" s="286" t="s">
        <v>794</v>
      </c>
      <c r="G1190" s="198"/>
      <c r="H1190" s="198"/>
      <c r="I1190" s="152"/>
      <c r="J1190" s="15" t="s">
        <v>91</v>
      </c>
      <c r="K1190" s="198">
        <v>10178075.35</v>
      </c>
      <c r="L1190" s="198"/>
      <c r="M1190" s="198"/>
      <c r="N1190" s="198"/>
      <c r="O1190" s="198"/>
    </row>
    <row r="1191" spans="2:15" hidden="1" x14ac:dyDescent="0.35">
      <c r="B1191" s="152" t="e">
        <f>VLOOKUP(C1191,#REF!,3,FALSE)</f>
        <v>#REF!</v>
      </c>
      <c r="C1191" s="198" t="s">
        <v>428</v>
      </c>
      <c r="D1191" s="198" t="s">
        <v>321</v>
      </c>
      <c r="E1191" s="198" t="s">
        <v>814</v>
      </c>
      <c r="G1191" s="198"/>
      <c r="H1191" s="198"/>
      <c r="I1191" s="152"/>
      <c r="J1191" s="273" t="s">
        <v>91</v>
      </c>
      <c r="K1191" s="198">
        <v>62119100</v>
      </c>
      <c r="L1191" s="198"/>
      <c r="M1191" s="198"/>
      <c r="N1191" s="198"/>
      <c r="O1191" s="198"/>
    </row>
    <row r="1192" spans="2:15" hidden="1" x14ac:dyDescent="0.35">
      <c r="B1192" s="152" t="e">
        <f>VLOOKUP(C1192,#REF!,3,FALSE)</f>
        <v>#REF!</v>
      </c>
      <c r="C1192" s="198" t="s">
        <v>428</v>
      </c>
      <c r="D1192" s="198" t="s">
        <v>308</v>
      </c>
      <c r="E1192" s="198" t="s">
        <v>788</v>
      </c>
      <c r="G1192" s="198"/>
      <c r="H1192" s="198"/>
      <c r="I1192" s="152"/>
      <c r="J1192" s="15" t="s">
        <v>91</v>
      </c>
      <c r="K1192" s="198">
        <v>668236106.71000004</v>
      </c>
      <c r="L1192" s="198"/>
      <c r="M1192" s="198"/>
      <c r="N1192" s="198"/>
      <c r="O1192" s="198"/>
    </row>
    <row r="1193" spans="2:15" hidden="1" x14ac:dyDescent="0.35">
      <c r="B1193" s="152" t="e">
        <f>VLOOKUP(C1193,#REF!,3,FALSE)</f>
        <v>#REF!</v>
      </c>
      <c r="C1193" s="198" t="s">
        <v>428</v>
      </c>
      <c r="D1193" s="198" t="s">
        <v>312</v>
      </c>
      <c r="E1193" s="198" t="s">
        <v>835</v>
      </c>
      <c r="G1193" s="198"/>
      <c r="H1193" s="198"/>
      <c r="I1193" s="152"/>
      <c r="J1193" s="273" t="s">
        <v>91</v>
      </c>
      <c r="K1193" s="198">
        <v>43093814.859999999</v>
      </c>
      <c r="L1193" s="198"/>
      <c r="M1193" s="198"/>
      <c r="N1193" s="198"/>
      <c r="O1193" s="198"/>
    </row>
    <row r="1194" spans="2:15" hidden="1" x14ac:dyDescent="0.35">
      <c r="B1194" s="152" t="e">
        <f>VLOOKUP(C1194,#REF!,3,FALSE)</f>
        <v>#REF!</v>
      </c>
      <c r="C1194" s="198" t="s">
        <v>428</v>
      </c>
      <c r="D1194" s="198" t="s">
        <v>312</v>
      </c>
      <c r="E1194" s="198" t="s">
        <v>836</v>
      </c>
      <c r="G1194" s="198"/>
      <c r="H1194" s="198"/>
      <c r="I1194" s="152"/>
      <c r="J1194" s="15" t="s">
        <v>91</v>
      </c>
      <c r="K1194" s="198">
        <v>15635223.380000001</v>
      </c>
      <c r="L1194" s="198"/>
      <c r="M1194" s="198"/>
      <c r="N1194" s="198"/>
      <c r="O1194" s="198"/>
    </row>
    <row r="1195" spans="2:15" hidden="1" x14ac:dyDescent="0.35">
      <c r="B1195" s="152" t="e">
        <f>VLOOKUP(C1195,#REF!,3,FALSE)</f>
        <v>#REF!</v>
      </c>
      <c r="C1195" s="198" t="s">
        <v>345</v>
      </c>
      <c r="D1195" s="198" t="s">
        <v>316</v>
      </c>
      <c r="E1195" s="198" t="s">
        <v>782</v>
      </c>
      <c r="G1195" s="198"/>
      <c r="H1195" s="198"/>
      <c r="I1195" s="152"/>
      <c r="J1195" s="273" t="s">
        <v>91</v>
      </c>
      <c r="K1195" s="198">
        <v>3235892.74</v>
      </c>
      <c r="L1195" s="198"/>
      <c r="M1195" s="198"/>
      <c r="N1195" s="198"/>
      <c r="O1195" s="198"/>
    </row>
    <row r="1196" spans="2:15" hidden="1" x14ac:dyDescent="0.35">
      <c r="B1196" s="152" t="e">
        <f>VLOOKUP(C1196,#REF!,3,FALSE)</f>
        <v>#REF!</v>
      </c>
      <c r="C1196" s="198" t="s">
        <v>345</v>
      </c>
      <c r="D1196" s="198" t="s">
        <v>321</v>
      </c>
      <c r="E1196" s="198" t="s">
        <v>814</v>
      </c>
      <c r="G1196" s="198"/>
      <c r="H1196" s="198"/>
      <c r="I1196" s="152"/>
      <c r="J1196" s="15" t="s">
        <v>91</v>
      </c>
      <c r="K1196" s="198">
        <v>161226898.40000001</v>
      </c>
      <c r="L1196" s="198"/>
      <c r="M1196" s="198"/>
      <c r="N1196" s="198"/>
      <c r="O1196" s="198"/>
    </row>
    <row r="1197" spans="2:15" hidden="1" x14ac:dyDescent="0.35">
      <c r="B1197" s="152" t="e">
        <f>VLOOKUP(C1197,#REF!,3,FALSE)</f>
        <v>#REF!</v>
      </c>
      <c r="C1197" s="198" t="s">
        <v>345</v>
      </c>
      <c r="D1197" s="198" t="s">
        <v>308</v>
      </c>
      <c r="E1197" s="198" t="s">
        <v>788</v>
      </c>
      <c r="G1197" s="198"/>
      <c r="H1197" s="198"/>
      <c r="I1197" s="152"/>
      <c r="J1197" s="273" t="s">
        <v>91</v>
      </c>
      <c r="K1197" s="198">
        <v>4541962787.1099997</v>
      </c>
      <c r="L1197" s="198"/>
      <c r="M1197" s="198"/>
      <c r="N1197" s="198"/>
      <c r="O1197" s="198"/>
    </row>
    <row r="1198" spans="2:15" hidden="1" x14ac:dyDescent="0.35">
      <c r="B1198" s="152" t="e">
        <f>VLOOKUP(C1198,#REF!,3,FALSE)</f>
        <v>#REF!</v>
      </c>
      <c r="C1198" s="198" t="s">
        <v>345</v>
      </c>
      <c r="D1198" s="198" t="s">
        <v>312</v>
      </c>
      <c r="E1198" s="198" t="s">
        <v>835</v>
      </c>
      <c r="G1198" s="198"/>
      <c r="H1198" s="198"/>
      <c r="I1198" s="152"/>
      <c r="J1198" s="15" t="s">
        <v>91</v>
      </c>
      <c r="K1198" s="198">
        <v>468583871.91000003</v>
      </c>
      <c r="L1198" s="198"/>
      <c r="M1198" s="198"/>
      <c r="N1198" s="198"/>
      <c r="O1198" s="198"/>
    </row>
    <row r="1199" spans="2:15" hidden="1" x14ac:dyDescent="0.35">
      <c r="B1199" s="152" t="e">
        <f>VLOOKUP(C1199,#REF!,3,FALSE)</f>
        <v>#REF!</v>
      </c>
      <c r="C1199" s="198" t="s">
        <v>345</v>
      </c>
      <c r="D1199" s="198" t="s">
        <v>312</v>
      </c>
      <c r="E1199" s="198" t="s">
        <v>836</v>
      </c>
      <c r="G1199" s="198"/>
      <c r="H1199" s="198"/>
      <c r="I1199" s="152"/>
      <c r="J1199" s="273" t="s">
        <v>91</v>
      </c>
      <c r="K1199" s="198">
        <v>318020215.75999999</v>
      </c>
      <c r="L1199" s="198"/>
      <c r="M1199" s="198"/>
      <c r="N1199" s="198"/>
      <c r="O1199" s="198"/>
    </row>
    <row r="1200" spans="2:15" hidden="1" x14ac:dyDescent="0.35">
      <c r="B1200" s="152" t="e">
        <f>VLOOKUP(C1200,#REF!,3,FALSE)</f>
        <v>#REF!</v>
      </c>
      <c r="C1200" s="198" t="s">
        <v>345</v>
      </c>
      <c r="D1200" s="198" t="s">
        <v>312</v>
      </c>
      <c r="E1200" s="198" t="s">
        <v>837</v>
      </c>
      <c r="G1200" s="198"/>
      <c r="H1200" s="198"/>
      <c r="I1200" s="152"/>
      <c r="J1200" s="15" t="s">
        <v>91</v>
      </c>
      <c r="K1200" s="198">
        <v>133945004577.47002</v>
      </c>
      <c r="L1200" s="198"/>
      <c r="M1200" s="198"/>
      <c r="N1200" s="198"/>
      <c r="O1200" s="198"/>
    </row>
    <row r="1201" spans="2:15" hidden="1" x14ac:dyDescent="0.35">
      <c r="B1201" s="152" t="e">
        <f>VLOOKUP(C1201,#REF!,3,FALSE)</f>
        <v>#REF!</v>
      </c>
      <c r="C1201" s="198" t="s">
        <v>345</v>
      </c>
      <c r="D1201" s="198" t="s">
        <v>308</v>
      </c>
      <c r="E1201" s="198" t="s">
        <v>829</v>
      </c>
      <c r="G1201" s="198"/>
      <c r="H1201" s="198"/>
      <c r="I1201" s="152"/>
      <c r="J1201" s="273" t="s">
        <v>91</v>
      </c>
      <c r="K1201" s="198">
        <v>37210524.409999996</v>
      </c>
      <c r="L1201" s="198"/>
      <c r="M1201" s="198"/>
      <c r="N1201" s="198"/>
      <c r="O1201" s="198"/>
    </row>
    <row r="1202" spans="2:15" hidden="1" x14ac:dyDescent="0.35">
      <c r="B1202" s="152" t="e">
        <f>VLOOKUP(C1202,#REF!,3,FALSE)</f>
        <v>#REF!</v>
      </c>
      <c r="C1202" s="198" t="s">
        <v>345</v>
      </c>
      <c r="D1202" s="198" t="s">
        <v>318</v>
      </c>
      <c r="E1202" s="198" t="s">
        <v>803</v>
      </c>
      <c r="G1202" s="198"/>
      <c r="H1202" s="198"/>
      <c r="I1202" s="152"/>
      <c r="J1202" s="15" t="s">
        <v>91</v>
      </c>
      <c r="K1202" s="198">
        <v>1063638185.2199999</v>
      </c>
      <c r="L1202" s="198"/>
      <c r="M1202" s="198"/>
      <c r="N1202" s="198"/>
      <c r="O1202" s="198"/>
    </row>
    <row r="1203" spans="2:15" hidden="1" x14ac:dyDescent="0.35">
      <c r="B1203" s="152" t="e">
        <f>VLOOKUP(C1203,#REF!,3,FALSE)</f>
        <v>#REF!</v>
      </c>
      <c r="C1203" s="198" t="s">
        <v>345</v>
      </c>
      <c r="D1203" s="198" t="s">
        <v>313</v>
      </c>
      <c r="E1203" s="198" t="s">
        <v>785</v>
      </c>
      <c r="G1203" s="198"/>
      <c r="H1203" s="198"/>
      <c r="I1203" s="152"/>
      <c r="J1203" s="273" t="s">
        <v>91</v>
      </c>
      <c r="K1203" s="198">
        <v>2000000</v>
      </c>
      <c r="L1203" s="198"/>
      <c r="M1203" s="198"/>
      <c r="N1203" s="198"/>
      <c r="O1203" s="198"/>
    </row>
    <row r="1204" spans="2:15" hidden="1" x14ac:dyDescent="0.35">
      <c r="B1204" s="152" t="e">
        <f>VLOOKUP(C1204,#REF!,3,FALSE)</f>
        <v>#REF!</v>
      </c>
      <c r="C1204" s="198" t="s">
        <v>345</v>
      </c>
      <c r="D1204" s="198" t="s">
        <v>313</v>
      </c>
      <c r="E1204" s="198" t="s">
        <v>817</v>
      </c>
      <c r="G1204" s="198"/>
      <c r="H1204" s="198"/>
      <c r="I1204" s="152"/>
      <c r="J1204" s="15" t="s">
        <v>91</v>
      </c>
      <c r="K1204" s="198">
        <v>15458444.58</v>
      </c>
      <c r="L1204" s="198"/>
      <c r="M1204" s="198"/>
      <c r="N1204" s="198"/>
      <c r="O1204" s="198"/>
    </row>
    <row r="1205" spans="2:15" hidden="1" x14ac:dyDescent="0.35">
      <c r="B1205" s="152" t="e">
        <f>VLOOKUP(C1205,#REF!,3,FALSE)</f>
        <v>#REF!</v>
      </c>
      <c r="C1205" s="198" t="s">
        <v>345</v>
      </c>
      <c r="D1205" s="198" t="s">
        <v>312</v>
      </c>
      <c r="E1205" s="198" t="s">
        <v>833</v>
      </c>
      <c r="G1205" s="198"/>
      <c r="H1205" s="198"/>
      <c r="I1205" s="152"/>
      <c r="J1205" s="273" t="s">
        <v>91</v>
      </c>
      <c r="K1205" s="198">
        <v>79272900</v>
      </c>
      <c r="L1205" s="198"/>
      <c r="M1205" s="198"/>
      <c r="N1205" s="198"/>
      <c r="O1205" s="198"/>
    </row>
    <row r="1206" spans="2:15" hidden="1" x14ac:dyDescent="0.35">
      <c r="B1206" s="152" t="e">
        <f>VLOOKUP(C1206,#REF!,3,FALSE)</f>
        <v>#REF!</v>
      </c>
      <c r="C1206" s="198" t="s">
        <v>392</v>
      </c>
      <c r="D1206" s="198" t="s">
        <v>316</v>
      </c>
      <c r="E1206" s="198" t="s">
        <v>782</v>
      </c>
      <c r="G1206" s="198"/>
      <c r="H1206" s="198"/>
      <c r="I1206" s="152"/>
      <c r="J1206" s="15" t="s">
        <v>91</v>
      </c>
      <c r="K1206" s="198">
        <v>1721730000</v>
      </c>
      <c r="L1206" s="198"/>
      <c r="M1206" s="198"/>
      <c r="N1206" s="198"/>
      <c r="O1206" s="198"/>
    </row>
    <row r="1207" spans="2:15" hidden="1" x14ac:dyDescent="0.35">
      <c r="B1207" s="152" t="e">
        <f>VLOOKUP(C1207,#REF!,3,FALSE)</f>
        <v>#REF!</v>
      </c>
      <c r="C1207" s="198" t="s">
        <v>392</v>
      </c>
      <c r="D1207" s="198" t="s">
        <v>321</v>
      </c>
      <c r="E1207" s="198" t="s">
        <v>814</v>
      </c>
      <c r="G1207" s="198"/>
      <c r="H1207" s="198"/>
      <c r="I1207" s="152"/>
      <c r="J1207" s="273" t="s">
        <v>91</v>
      </c>
      <c r="K1207" s="198">
        <v>5428660</v>
      </c>
      <c r="L1207" s="198"/>
      <c r="M1207" s="198"/>
      <c r="N1207" s="198"/>
      <c r="O1207" s="198"/>
    </row>
    <row r="1208" spans="2:15" hidden="1" x14ac:dyDescent="0.35">
      <c r="B1208" s="152" t="e">
        <f>VLOOKUP(C1208,#REF!,3,FALSE)</f>
        <v>#REF!</v>
      </c>
      <c r="C1208" s="198" t="s">
        <v>392</v>
      </c>
      <c r="D1208" s="198" t="s">
        <v>308</v>
      </c>
      <c r="E1208" s="198" t="s">
        <v>788</v>
      </c>
      <c r="G1208" s="198"/>
      <c r="H1208" s="198"/>
      <c r="I1208" s="152"/>
      <c r="J1208" s="15" t="s">
        <v>91</v>
      </c>
      <c r="K1208" s="198">
        <v>4059999.9999999995</v>
      </c>
      <c r="L1208" s="198"/>
      <c r="M1208" s="198"/>
      <c r="N1208" s="198"/>
      <c r="O1208" s="198"/>
    </row>
    <row r="1209" spans="2:15" hidden="1" x14ac:dyDescent="0.35">
      <c r="B1209" s="152" t="e">
        <f>VLOOKUP(C1209,#REF!,3,FALSE)</f>
        <v>#REF!</v>
      </c>
      <c r="C1209" s="198" t="s">
        <v>392</v>
      </c>
      <c r="D1209" s="198" t="s">
        <v>313</v>
      </c>
      <c r="E1209" s="198" t="s">
        <v>312</v>
      </c>
      <c r="G1209" s="198"/>
      <c r="H1209" s="198"/>
      <c r="I1209" s="152"/>
      <c r="J1209" s="273" t="s">
        <v>91</v>
      </c>
      <c r="K1209" s="198">
        <v>6298390</v>
      </c>
      <c r="L1209" s="198"/>
      <c r="M1209" s="198"/>
      <c r="N1209" s="198"/>
      <c r="O1209" s="198"/>
    </row>
    <row r="1210" spans="2:15" x14ac:dyDescent="0.35">
      <c r="B1210" s="152" t="e">
        <f>VLOOKUP(C1210,#REF!,3,FALSE)</f>
        <v>#REF!</v>
      </c>
      <c r="C1210" s="198" t="s">
        <v>392</v>
      </c>
      <c r="D1210" s="198" t="s">
        <v>311</v>
      </c>
      <c r="E1210" s="198" t="s">
        <v>872</v>
      </c>
      <c r="G1210" s="198"/>
      <c r="H1210" s="198"/>
      <c r="I1210" s="152"/>
      <c r="J1210" s="15" t="s">
        <v>91</v>
      </c>
      <c r="K1210" s="198">
        <v>520980</v>
      </c>
      <c r="L1210" s="198"/>
      <c r="M1210" s="198"/>
      <c r="N1210" s="198"/>
      <c r="O1210" s="198"/>
    </row>
    <row r="1211" spans="2:15" hidden="1" x14ac:dyDescent="0.35">
      <c r="B1211" s="152" t="e">
        <f>VLOOKUP(C1211,#REF!,3,FALSE)</f>
        <v>#REF!</v>
      </c>
      <c r="C1211" s="198" t="s">
        <v>351</v>
      </c>
      <c r="D1211" s="198" t="s">
        <v>316</v>
      </c>
      <c r="E1211" s="198" t="s">
        <v>782</v>
      </c>
      <c r="G1211" s="198"/>
      <c r="H1211" s="198"/>
      <c r="I1211" s="152"/>
      <c r="J1211" s="273" t="s">
        <v>91</v>
      </c>
      <c r="K1211" s="198">
        <v>22595691736</v>
      </c>
      <c r="L1211" s="198"/>
      <c r="M1211" s="198"/>
      <c r="N1211" s="198"/>
      <c r="O1211" s="198"/>
    </row>
    <row r="1212" spans="2:15" hidden="1" x14ac:dyDescent="0.35">
      <c r="B1212" s="152" t="e">
        <f>VLOOKUP(C1212,#REF!,3,FALSE)</f>
        <v>#REF!</v>
      </c>
      <c r="C1212" s="198" t="s">
        <v>351</v>
      </c>
      <c r="D1212" s="198" t="s">
        <v>316</v>
      </c>
      <c r="E1212" s="198" t="s">
        <v>805</v>
      </c>
      <c r="G1212" s="198"/>
      <c r="H1212" s="198"/>
      <c r="I1212" s="152"/>
      <c r="J1212" s="15" t="s">
        <v>91</v>
      </c>
      <c r="K1212" s="198">
        <v>140265956.47</v>
      </c>
      <c r="L1212" s="198"/>
      <c r="M1212" s="198"/>
      <c r="N1212" s="198"/>
      <c r="O1212" s="198"/>
    </row>
    <row r="1213" spans="2:15" hidden="1" x14ac:dyDescent="0.35">
      <c r="B1213" s="152" t="e">
        <f>VLOOKUP(C1213,#REF!,3,FALSE)</f>
        <v>#REF!</v>
      </c>
      <c r="C1213" s="198" t="s">
        <v>351</v>
      </c>
      <c r="D1213" s="198" t="s">
        <v>316</v>
      </c>
      <c r="E1213" s="286" t="s">
        <v>794</v>
      </c>
      <c r="G1213" s="198"/>
      <c r="H1213" s="198"/>
      <c r="I1213" s="152"/>
      <c r="J1213" s="273" t="s">
        <v>91</v>
      </c>
      <c r="K1213" s="198">
        <v>15529706681.43</v>
      </c>
      <c r="L1213" s="198"/>
      <c r="M1213" s="198"/>
      <c r="N1213" s="198"/>
      <c r="O1213" s="198"/>
    </row>
    <row r="1214" spans="2:15" hidden="1" x14ac:dyDescent="0.35">
      <c r="B1214" s="152" t="e">
        <f>VLOOKUP(C1214,#REF!,3,FALSE)</f>
        <v>#REF!</v>
      </c>
      <c r="C1214" s="198" t="s">
        <v>351</v>
      </c>
      <c r="D1214" s="198" t="s">
        <v>311</v>
      </c>
      <c r="E1214" s="152" t="s">
        <v>778</v>
      </c>
      <c r="G1214" s="198"/>
      <c r="H1214" s="198"/>
      <c r="I1214" s="152"/>
      <c r="J1214" s="15" t="s">
        <v>91</v>
      </c>
      <c r="K1214" s="198">
        <v>15379236854.049999</v>
      </c>
      <c r="L1214" s="198"/>
      <c r="M1214" s="198"/>
      <c r="N1214" s="198"/>
      <c r="O1214" s="198"/>
    </row>
    <row r="1215" spans="2:15" hidden="1" x14ac:dyDescent="0.35">
      <c r="B1215" s="152" t="e">
        <f>VLOOKUP(C1215,#REF!,3,FALSE)</f>
        <v>#REF!</v>
      </c>
      <c r="C1215" s="198" t="s">
        <v>351</v>
      </c>
      <c r="D1215" s="198" t="s">
        <v>321</v>
      </c>
      <c r="E1215" s="198" t="s">
        <v>814</v>
      </c>
      <c r="G1215" s="198"/>
      <c r="H1215" s="198"/>
      <c r="I1215" s="152"/>
      <c r="J1215" s="273" t="s">
        <v>91</v>
      </c>
      <c r="K1215" s="198">
        <v>235588605</v>
      </c>
      <c r="L1215" s="198"/>
      <c r="M1215" s="198"/>
      <c r="N1215" s="198"/>
      <c r="O1215" s="198"/>
    </row>
    <row r="1216" spans="2:15" hidden="1" x14ac:dyDescent="0.35">
      <c r="B1216" s="152" t="e">
        <f>VLOOKUP(C1216,#REF!,3,FALSE)</f>
        <v>#REF!</v>
      </c>
      <c r="C1216" s="198" t="s">
        <v>351</v>
      </c>
      <c r="D1216" s="198" t="s">
        <v>311</v>
      </c>
      <c r="E1216" s="198" t="s">
        <v>809</v>
      </c>
      <c r="G1216" s="198"/>
      <c r="H1216" s="198"/>
      <c r="I1216" s="152"/>
      <c r="J1216" s="15" t="s">
        <v>91</v>
      </c>
      <c r="K1216" s="198">
        <v>1043812169.9999999</v>
      </c>
      <c r="L1216" s="198"/>
      <c r="M1216" s="198"/>
      <c r="N1216" s="198"/>
      <c r="O1216" s="198"/>
    </row>
    <row r="1217" spans="2:15" hidden="1" x14ac:dyDescent="0.35">
      <c r="B1217" s="152" t="e">
        <f>VLOOKUP(C1217,#REF!,3,FALSE)</f>
        <v>#REF!</v>
      </c>
      <c r="C1217" s="198" t="s">
        <v>351</v>
      </c>
      <c r="D1217" s="198" t="s">
        <v>308</v>
      </c>
      <c r="E1217" s="198" t="s">
        <v>788</v>
      </c>
      <c r="G1217" s="198"/>
      <c r="H1217" s="198"/>
      <c r="I1217" s="152"/>
      <c r="J1217" s="273" t="s">
        <v>91</v>
      </c>
      <c r="K1217" s="198">
        <v>2492844627.77</v>
      </c>
      <c r="L1217" s="198"/>
      <c r="M1217" s="198"/>
      <c r="N1217" s="198"/>
      <c r="O1217" s="198"/>
    </row>
    <row r="1218" spans="2:15" hidden="1" x14ac:dyDescent="0.35">
      <c r="B1218" s="152" t="e">
        <f>VLOOKUP(C1218,#REF!,3,FALSE)</f>
        <v>#REF!</v>
      </c>
      <c r="C1218" s="198" t="s">
        <v>351</v>
      </c>
      <c r="D1218" s="198" t="s">
        <v>308</v>
      </c>
      <c r="E1218" s="198" t="s">
        <v>800</v>
      </c>
      <c r="G1218" s="198"/>
      <c r="H1218" s="198"/>
      <c r="I1218" s="152"/>
      <c r="J1218" s="15" t="s">
        <v>91</v>
      </c>
      <c r="K1218" s="198">
        <v>1928021200</v>
      </c>
      <c r="L1218" s="198"/>
      <c r="M1218" s="198"/>
      <c r="N1218" s="198"/>
      <c r="O1218" s="198"/>
    </row>
    <row r="1219" spans="2:15" hidden="1" x14ac:dyDescent="0.35">
      <c r="B1219" s="152" t="e">
        <f>VLOOKUP(C1219,#REF!,3,FALSE)</f>
        <v>#REF!</v>
      </c>
      <c r="C1219" s="198" t="s">
        <v>351</v>
      </c>
      <c r="D1219" s="198" t="s">
        <v>313</v>
      </c>
      <c r="E1219" s="198" t="s">
        <v>817</v>
      </c>
      <c r="G1219" s="198"/>
      <c r="H1219" s="198"/>
      <c r="I1219" s="152"/>
      <c r="J1219" s="273" t="s">
        <v>91</v>
      </c>
      <c r="K1219" s="198">
        <v>37285600</v>
      </c>
      <c r="L1219" s="198"/>
      <c r="M1219" s="198"/>
      <c r="N1219" s="198"/>
      <c r="O1219" s="198"/>
    </row>
    <row r="1220" spans="2:15" hidden="1" x14ac:dyDescent="0.35">
      <c r="B1220" s="152" t="e">
        <f>VLOOKUP(C1220,#REF!,3,FALSE)</f>
        <v>#REF!</v>
      </c>
      <c r="C1220" s="198" t="s">
        <v>351</v>
      </c>
      <c r="D1220" s="198" t="s">
        <v>313</v>
      </c>
      <c r="E1220" s="198" t="s">
        <v>312</v>
      </c>
      <c r="G1220" s="198"/>
      <c r="H1220" s="198"/>
      <c r="I1220" s="152"/>
      <c r="J1220" s="15" t="s">
        <v>91</v>
      </c>
      <c r="K1220" s="198">
        <v>45009600</v>
      </c>
      <c r="L1220" s="198"/>
      <c r="M1220" s="198"/>
      <c r="N1220" s="198"/>
      <c r="O1220" s="198"/>
    </row>
    <row r="1221" spans="2:15" x14ac:dyDescent="0.35">
      <c r="B1221" s="152" t="e">
        <f>VLOOKUP(C1221,#REF!,3,FALSE)</f>
        <v>#REF!</v>
      </c>
      <c r="C1221" s="198" t="s">
        <v>351</v>
      </c>
      <c r="D1221" s="198" t="s">
        <v>311</v>
      </c>
      <c r="E1221" s="198" t="s">
        <v>872</v>
      </c>
      <c r="G1221" s="198"/>
      <c r="H1221" s="198"/>
      <c r="I1221" s="152"/>
      <c r="J1221" s="273" t="s">
        <v>91</v>
      </c>
      <c r="K1221" s="198">
        <v>960876590.71000004</v>
      </c>
      <c r="L1221" s="198"/>
      <c r="M1221" s="198"/>
      <c r="N1221" s="198"/>
      <c r="O1221" s="198"/>
    </row>
    <row r="1222" spans="2:15" hidden="1" x14ac:dyDescent="0.35">
      <c r="B1222" s="152" t="e">
        <f>VLOOKUP(C1222,#REF!,3,FALSE)</f>
        <v>#REF!</v>
      </c>
      <c r="C1222" s="198" t="s">
        <v>351</v>
      </c>
      <c r="D1222" s="198" t="s">
        <v>308</v>
      </c>
      <c r="E1222" s="198" t="s">
        <v>829</v>
      </c>
      <c r="G1222" s="198"/>
      <c r="H1222" s="198"/>
      <c r="I1222" s="152"/>
      <c r="J1222" s="15" t="s">
        <v>91</v>
      </c>
      <c r="K1222" s="198">
        <v>8525000</v>
      </c>
      <c r="L1222" s="198"/>
      <c r="M1222" s="198"/>
      <c r="N1222" s="198"/>
      <c r="O1222" s="198"/>
    </row>
    <row r="1223" spans="2:15" hidden="1" x14ac:dyDescent="0.35">
      <c r="B1223" s="152" t="e">
        <f>VLOOKUP(C1223,#REF!,3,FALSE)</f>
        <v>#REF!</v>
      </c>
      <c r="C1223" s="198" t="s">
        <v>351</v>
      </c>
      <c r="D1223" s="198" t="s">
        <v>321</v>
      </c>
      <c r="E1223" s="198" t="s">
        <v>791</v>
      </c>
      <c r="G1223" s="198"/>
      <c r="H1223" s="198"/>
      <c r="I1223" s="152"/>
      <c r="J1223" s="273" t="s">
        <v>91</v>
      </c>
      <c r="K1223" s="198">
        <v>5239775</v>
      </c>
      <c r="L1223" s="198"/>
      <c r="M1223" s="198"/>
      <c r="N1223" s="198"/>
      <c r="O1223" s="198"/>
    </row>
    <row r="1224" spans="2:15" hidden="1" x14ac:dyDescent="0.35">
      <c r="B1224" s="152" t="e">
        <f>VLOOKUP(C1224,#REF!,3,FALSE)</f>
        <v>#REF!</v>
      </c>
      <c r="C1224" s="198" t="s">
        <v>351</v>
      </c>
      <c r="D1224" s="198" t="s">
        <v>318</v>
      </c>
      <c r="E1224" s="198" t="s">
        <v>803</v>
      </c>
      <c r="G1224" s="198"/>
      <c r="H1224" s="198"/>
      <c r="I1224" s="152"/>
      <c r="J1224" s="15" t="s">
        <v>91</v>
      </c>
      <c r="K1224" s="198">
        <v>10169501</v>
      </c>
      <c r="L1224" s="198"/>
      <c r="M1224" s="198"/>
      <c r="N1224" s="198"/>
      <c r="O1224" s="198"/>
    </row>
    <row r="1225" spans="2:15" hidden="1" x14ac:dyDescent="0.35">
      <c r="B1225" s="152" t="e">
        <f>VLOOKUP(C1225,#REF!,3,FALSE)</f>
        <v>#REF!</v>
      </c>
      <c r="C1225" s="198" t="s">
        <v>351</v>
      </c>
      <c r="D1225" s="198" t="s">
        <v>320</v>
      </c>
      <c r="E1225" s="198" t="s">
        <v>811</v>
      </c>
      <c r="G1225" s="198"/>
      <c r="H1225" s="198"/>
      <c r="I1225" s="152"/>
      <c r="J1225" s="273" t="s">
        <v>91</v>
      </c>
      <c r="K1225" s="198">
        <v>750000</v>
      </c>
      <c r="L1225" s="198"/>
      <c r="M1225" s="198"/>
      <c r="N1225" s="198"/>
      <c r="O1225" s="198"/>
    </row>
    <row r="1226" spans="2:15" hidden="1" x14ac:dyDescent="0.35">
      <c r="B1226" s="152" t="e">
        <f>VLOOKUP(C1226,#REF!,3,FALSE)</f>
        <v>#REF!</v>
      </c>
      <c r="C1226" s="198" t="s">
        <v>351</v>
      </c>
      <c r="D1226" s="198" t="s">
        <v>870</v>
      </c>
      <c r="E1226" s="198" t="s">
        <v>825</v>
      </c>
      <c r="G1226" s="198"/>
      <c r="H1226" s="198"/>
      <c r="I1226" s="152"/>
      <c r="J1226" s="15" t="s">
        <v>91</v>
      </c>
      <c r="K1226" s="198">
        <v>1186740</v>
      </c>
      <c r="L1226" s="198"/>
      <c r="M1226" s="198"/>
      <c r="N1226" s="198"/>
      <c r="O1226" s="198"/>
    </row>
    <row r="1227" spans="2:15" hidden="1" x14ac:dyDescent="0.35">
      <c r="B1227" s="152" t="e">
        <f>VLOOKUP(C1227,#REF!,3,FALSE)</f>
        <v>#REF!</v>
      </c>
      <c r="C1227" s="198" t="s">
        <v>351</v>
      </c>
      <c r="D1227" s="198" t="s">
        <v>313</v>
      </c>
      <c r="E1227" s="198" t="s">
        <v>817</v>
      </c>
      <c r="G1227" s="198"/>
      <c r="H1227" s="198"/>
      <c r="I1227" s="152"/>
      <c r="J1227" s="273" t="s">
        <v>91</v>
      </c>
      <c r="K1227" s="198">
        <v>5200839.87</v>
      </c>
      <c r="L1227" s="198"/>
      <c r="M1227" s="198"/>
      <c r="N1227" s="198"/>
      <c r="O1227" s="198"/>
    </row>
    <row r="1228" spans="2:15" hidden="1" x14ac:dyDescent="0.35">
      <c r="B1228" s="152" t="e">
        <f>VLOOKUP(C1228,#REF!,3,FALSE)</f>
        <v>#REF!</v>
      </c>
      <c r="C1228" s="198" t="s">
        <v>351</v>
      </c>
      <c r="D1228" s="198" t="s">
        <v>308</v>
      </c>
      <c r="E1228" s="198" t="s">
        <v>807</v>
      </c>
      <c r="G1228" s="198"/>
      <c r="H1228" s="198"/>
      <c r="I1228" s="152"/>
      <c r="J1228" s="15" t="s">
        <v>91</v>
      </c>
      <c r="K1228" s="198">
        <v>1825000</v>
      </c>
      <c r="L1228" s="198"/>
      <c r="M1228" s="198"/>
      <c r="N1228" s="198"/>
      <c r="O1228" s="198"/>
    </row>
    <row r="1229" spans="2:15" hidden="1" x14ac:dyDescent="0.35">
      <c r="B1229" s="152" t="e">
        <f>VLOOKUP(C1229,#REF!,3,FALSE)</f>
        <v>#REF!</v>
      </c>
      <c r="C1229" s="198" t="s">
        <v>351</v>
      </c>
      <c r="D1229" s="198" t="s">
        <v>312</v>
      </c>
      <c r="E1229" s="198" t="s">
        <v>833</v>
      </c>
      <c r="G1229" s="198"/>
      <c r="H1229" s="198"/>
      <c r="I1229" s="152"/>
      <c r="J1229" s="273" t="s">
        <v>91</v>
      </c>
      <c r="K1229" s="198">
        <v>1425000</v>
      </c>
      <c r="L1229" s="198"/>
      <c r="M1229" s="198"/>
      <c r="N1229" s="198"/>
      <c r="O1229" s="198"/>
    </row>
    <row r="1230" spans="2:15" hidden="1" x14ac:dyDescent="0.35">
      <c r="B1230" s="152" t="e">
        <f>VLOOKUP(C1230,#REF!,3,FALSE)</f>
        <v>#REF!</v>
      </c>
      <c r="C1230" s="198" t="s">
        <v>347</v>
      </c>
      <c r="D1230" s="198" t="s">
        <v>316</v>
      </c>
      <c r="E1230" s="198" t="s">
        <v>782</v>
      </c>
      <c r="G1230" s="198"/>
      <c r="H1230" s="198"/>
      <c r="I1230" s="152"/>
      <c r="J1230" s="15" t="s">
        <v>91</v>
      </c>
      <c r="K1230" s="198">
        <v>43355404228.18</v>
      </c>
      <c r="L1230" s="198"/>
      <c r="M1230" s="198"/>
      <c r="N1230" s="198"/>
      <c r="O1230" s="198"/>
    </row>
    <row r="1231" spans="2:15" hidden="1" x14ac:dyDescent="0.35">
      <c r="B1231" s="152" t="e">
        <f>VLOOKUP(C1231,#REF!,3,FALSE)</f>
        <v>#REF!</v>
      </c>
      <c r="C1231" s="198" t="s">
        <v>347</v>
      </c>
      <c r="D1231" s="198" t="s">
        <v>316</v>
      </c>
      <c r="E1231" s="198" t="s">
        <v>805</v>
      </c>
      <c r="G1231" s="198"/>
      <c r="H1231" s="198"/>
      <c r="I1231" s="152"/>
      <c r="J1231" s="273" t="s">
        <v>91</v>
      </c>
      <c r="K1231" s="198">
        <v>276669955.49000001</v>
      </c>
      <c r="L1231" s="198"/>
      <c r="M1231" s="198"/>
      <c r="N1231" s="198"/>
      <c r="O1231" s="198"/>
    </row>
    <row r="1232" spans="2:15" hidden="1" x14ac:dyDescent="0.35">
      <c r="B1232" s="152" t="e">
        <f>VLOOKUP(C1232,#REF!,3,FALSE)</f>
        <v>#REF!</v>
      </c>
      <c r="C1232" s="198" t="s">
        <v>347</v>
      </c>
      <c r="D1232" s="198" t="s">
        <v>316</v>
      </c>
      <c r="E1232" s="286" t="s">
        <v>794</v>
      </c>
      <c r="G1232" s="198"/>
      <c r="H1232" s="198"/>
      <c r="I1232" s="152"/>
      <c r="J1232" s="15" t="s">
        <v>91</v>
      </c>
      <c r="K1232" s="198">
        <v>581006906.5</v>
      </c>
      <c r="L1232" s="198"/>
      <c r="M1232" s="198"/>
      <c r="N1232" s="198"/>
      <c r="O1232" s="198"/>
    </row>
    <row r="1233" spans="2:15" hidden="1" x14ac:dyDescent="0.35">
      <c r="B1233" s="152" t="e">
        <f>VLOOKUP(C1233,#REF!,3,FALSE)</f>
        <v>#REF!</v>
      </c>
      <c r="C1233" s="198" t="s">
        <v>347</v>
      </c>
      <c r="D1233" s="198" t="s">
        <v>311</v>
      </c>
      <c r="E1233" s="152" t="s">
        <v>778</v>
      </c>
      <c r="G1233" s="198"/>
      <c r="H1233" s="198"/>
      <c r="I1233" s="152"/>
      <c r="J1233" s="273" t="s">
        <v>91</v>
      </c>
      <c r="K1233" s="198">
        <v>59359764582.779999</v>
      </c>
      <c r="L1233" s="198"/>
      <c r="M1233" s="198"/>
      <c r="N1233" s="198"/>
      <c r="O1233" s="198"/>
    </row>
    <row r="1234" spans="2:15" hidden="1" x14ac:dyDescent="0.35">
      <c r="B1234" s="152" t="e">
        <f>VLOOKUP(C1234,#REF!,3,FALSE)</f>
        <v>#REF!</v>
      </c>
      <c r="C1234" s="198" t="s">
        <v>347</v>
      </c>
      <c r="D1234" s="198" t="s">
        <v>321</v>
      </c>
      <c r="E1234" s="198" t="s">
        <v>814</v>
      </c>
      <c r="G1234" s="198"/>
      <c r="H1234" s="198"/>
      <c r="I1234" s="152"/>
      <c r="J1234" s="15" t="s">
        <v>91</v>
      </c>
      <c r="K1234" s="198">
        <v>23128500</v>
      </c>
      <c r="L1234" s="198"/>
      <c r="M1234" s="198"/>
      <c r="N1234" s="198"/>
      <c r="O1234" s="198"/>
    </row>
    <row r="1235" spans="2:15" hidden="1" x14ac:dyDescent="0.35">
      <c r="B1235" s="152" t="e">
        <f>VLOOKUP(C1235,#REF!,3,FALSE)</f>
        <v>#REF!</v>
      </c>
      <c r="C1235" s="198" t="s">
        <v>347</v>
      </c>
      <c r="D1235" s="198" t="s">
        <v>311</v>
      </c>
      <c r="E1235" s="198" t="s">
        <v>809</v>
      </c>
      <c r="G1235" s="198"/>
      <c r="H1235" s="198"/>
      <c r="I1235" s="152"/>
      <c r="J1235" s="273" t="s">
        <v>91</v>
      </c>
      <c r="K1235" s="198">
        <v>620631350</v>
      </c>
      <c r="L1235" s="198"/>
      <c r="M1235" s="198"/>
      <c r="N1235" s="198"/>
      <c r="O1235" s="198"/>
    </row>
    <row r="1236" spans="2:15" hidden="1" x14ac:dyDescent="0.35">
      <c r="B1236" s="152" t="e">
        <f>VLOOKUP(C1236,#REF!,3,FALSE)</f>
        <v>#REF!</v>
      </c>
      <c r="C1236" s="198" t="s">
        <v>347</v>
      </c>
      <c r="D1236" s="198" t="s">
        <v>308</v>
      </c>
      <c r="E1236" s="198" t="s">
        <v>788</v>
      </c>
      <c r="G1236" s="198"/>
      <c r="H1236" s="198"/>
      <c r="I1236" s="152"/>
      <c r="J1236" s="15" t="s">
        <v>91</v>
      </c>
      <c r="K1236" s="198">
        <v>1705499140</v>
      </c>
      <c r="L1236" s="198"/>
      <c r="M1236" s="198"/>
      <c r="N1236" s="198"/>
      <c r="O1236" s="198"/>
    </row>
    <row r="1237" spans="2:15" hidden="1" x14ac:dyDescent="0.35">
      <c r="B1237" s="152" t="e">
        <f>VLOOKUP(C1237,#REF!,3,FALSE)</f>
        <v>#REF!</v>
      </c>
      <c r="C1237" s="198" t="s">
        <v>347</v>
      </c>
      <c r="D1237" s="198" t="s">
        <v>308</v>
      </c>
      <c r="E1237" s="198" t="s">
        <v>800</v>
      </c>
      <c r="G1237" s="198"/>
      <c r="H1237" s="198"/>
      <c r="I1237" s="152"/>
      <c r="J1237" s="273" t="s">
        <v>91</v>
      </c>
      <c r="K1237" s="198">
        <v>1170480600</v>
      </c>
      <c r="L1237" s="198"/>
      <c r="M1237" s="198"/>
      <c r="N1237" s="198"/>
      <c r="O1237" s="198"/>
    </row>
    <row r="1238" spans="2:15" hidden="1" x14ac:dyDescent="0.35">
      <c r="B1238" s="152" t="e">
        <f>VLOOKUP(C1238,#REF!,3,FALSE)</f>
        <v>#REF!</v>
      </c>
      <c r="C1238" s="198" t="s">
        <v>347</v>
      </c>
      <c r="D1238" s="198" t="s">
        <v>313</v>
      </c>
      <c r="E1238" s="198" t="s">
        <v>817</v>
      </c>
      <c r="G1238" s="198"/>
      <c r="H1238" s="198"/>
      <c r="I1238" s="152"/>
      <c r="J1238" s="15" t="s">
        <v>91</v>
      </c>
      <c r="K1238" s="198">
        <v>3747400</v>
      </c>
      <c r="L1238" s="198"/>
      <c r="M1238" s="198"/>
      <c r="N1238" s="198"/>
      <c r="O1238" s="198"/>
    </row>
    <row r="1239" spans="2:15" hidden="1" x14ac:dyDescent="0.35">
      <c r="B1239" s="152" t="e">
        <f>VLOOKUP(C1239,#REF!,3,FALSE)</f>
        <v>#REF!</v>
      </c>
      <c r="C1239" s="198" t="s">
        <v>347</v>
      </c>
      <c r="D1239" s="198" t="s">
        <v>313</v>
      </c>
      <c r="E1239" s="198" t="s">
        <v>312</v>
      </c>
      <c r="G1239" s="198"/>
      <c r="H1239" s="198"/>
      <c r="I1239" s="152"/>
      <c r="J1239" s="273" t="s">
        <v>91</v>
      </c>
      <c r="K1239" s="198">
        <v>14761600</v>
      </c>
      <c r="L1239" s="198"/>
      <c r="M1239" s="198"/>
      <c r="N1239" s="198"/>
      <c r="O1239" s="198"/>
    </row>
    <row r="1240" spans="2:15" x14ac:dyDescent="0.35">
      <c r="B1240" s="152" t="e">
        <f>VLOOKUP(C1240,#REF!,3,FALSE)</f>
        <v>#REF!</v>
      </c>
      <c r="C1240" s="198" t="s">
        <v>347</v>
      </c>
      <c r="D1240" s="198" t="s">
        <v>311</v>
      </c>
      <c r="E1240" s="198" t="s">
        <v>872</v>
      </c>
      <c r="G1240" s="198"/>
      <c r="H1240" s="198"/>
      <c r="I1240" s="152"/>
      <c r="J1240" s="15" t="s">
        <v>91</v>
      </c>
      <c r="K1240" s="198">
        <v>322109786</v>
      </c>
      <c r="L1240" s="198"/>
      <c r="M1240" s="198"/>
      <c r="N1240" s="198"/>
      <c r="O1240" s="198"/>
    </row>
    <row r="1241" spans="2:15" hidden="1" x14ac:dyDescent="0.35">
      <c r="B1241" s="152" t="e">
        <f>VLOOKUP(C1241,#REF!,3,FALSE)</f>
        <v>#REF!</v>
      </c>
      <c r="C1241" s="198" t="s">
        <v>409</v>
      </c>
      <c r="D1241" s="198" t="s">
        <v>316</v>
      </c>
      <c r="E1241" s="198" t="s">
        <v>782</v>
      </c>
      <c r="G1241" s="198"/>
      <c r="H1241" s="198"/>
      <c r="I1241" s="152"/>
      <c r="J1241" s="273" t="s">
        <v>91</v>
      </c>
      <c r="K1241" s="198">
        <v>1000000</v>
      </c>
      <c r="L1241" s="198"/>
      <c r="M1241" s="198"/>
      <c r="N1241" s="198"/>
      <c r="O1241" s="198"/>
    </row>
    <row r="1242" spans="2:15" hidden="1" x14ac:dyDescent="0.35">
      <c r="B1242" s="152" t="e">
        <f>VLOOKUP(C1242,#REF!,3,FALSE)</f>
        <v>#REF!</v>
      </c>
      <c r="C1242" s="198" t="s">
        <v>409</v>
      </c>
      <c r="D1242" s="198" t="s">
        <v>316</v>
      </c>
      <c r="E1242" s="198" t="s">
        <v>805</v>
      </c>
      <c r="G1242" s="198"/>
      <c r="H1242" s="198"/>
      <c r="I1242" s="152"/>
      <c r="J1242" s="15" t="s">
        <v>91</v>
      </c>
      <c r="K1242" s="198">
        <v>46845893.640000001</v>
      </c>
      <c r="L1242" s="198"/>
      <c r="M1242" s="198"/>
      <c r="N1242" s="198"/>
      <c r="O1242" s="198"/>
    </row>
    <row r="1243" spans="2:15" hidden="1" x14ac:dyDescent="0.35">
      <c r="B1243" s="152" t="e">
        <f>VLOOKUP(C1243,#REF!,3,FALSE)</f>
        <v>#REF!</v>
      </c>
      <c r="C1243" s="198" t="s">
        <v>409</v>
      </c>
      <c r="D1243" s="198" t="s">
        <v>316</v>
      </c>
      <c r="E1243" s="286" t="s">
        <v>794</v>
      </c>
      <c r="G1243" s="198"/>
      <c r="H1243" s="198"/>
      <c r="I1243" s="152"/>
      <c r="J1243" s="273" t="s">
        <v>91</v>
      </c>
      <c r="K1243" s="198">
        <v>98376376.650000006</v>
      </c>
      <c r="L1243" s="198"/>
      <c r="M1243" s="198"/>
      <c r="N1243" s="198"/>
      <c r="O1243" s="198"/>
    </row>
    <row r="1244" spans="2:15" hidden="1" x14ac:dyDescent="0.35">
      <c r="B1244" s="152" t="e">
        <f>VLOOKUP(C1244,#REF!,3,FALSE)</f>
        <v>#REF!</v>
      </c>
      <c r="C1244" s="198" t="s">
        <v>409</v>
      </c>
      <c r="D1244" s="198" t="s">
        <v>311</v>
      </c>
      <c r="E1244" s="152" t="s">
        <v>778</v>
      </c>
      <c r="G1244" s="198"/>
      <c r="H1244" s="198"/>
      <c r="I1244" s="152"/>
      <c r="J1244" s="15" t="s">
        <v>91</v>
      </c>
      <c r="K1244" s="198">
        <v>611632016.83000004</v>
      </c>
      <c r="L1244" s="198"/>
      <c r="M1244" s="198"/>
      <c r="N1244" s="198"/>
      <c r="O1244" s="198"/>
    </row>
    <row r="1245" spans="2:15" hidden="1" x14ac:dyDescent="0.35">
      <c r="B1245" s="152" t="e">
        <f>VLOOKUP(C1245,#REF!,3,FALSE)</f>
        <v>#REF!</v>
      </c>
      <c r="C1245" s="198" t="s">
        <v>409</v>
      </c>
      <c r="D1245" s="198" t="s">
        <v>321</v>
      </c>
      <c r="E1245" s="198" t="s">
        <v>814</v>
      </c>
      <c r="G1245" s="198"/>
      <c r="H1245" s="198"/>
      <c r="I1245" s="152"/>
      <c r="J1245" s="273" t="s">
        <v>91</v>
      </c>
      <c r="K1245" s="198">
        <v>3235617</v>
      </c>
      <c r="L1245" s="198"/>
      <c r="M1245" s="198"/>
      <c r="N1245" s="198"/>
      <c r="O1245" s="198"/>
    </row>
    <row r="1246" spans="2:15" hidden="1" x14ac:dyDescent="0.35">
      <c r="B1246" s="152" t="e">
        <f>VLOOKUP(C1246,#REF!,3,FALSE)</f>
        <v>#REF!</v>
      </c>
      <c r="C1246" s="198" t="s">
        <v>409</v>
      </c>
      <c r="D1246" s="198" t="s">
        <v>308</v>
      </c>
      <c r="E1246" s="198" t="s">
        <v>788</v>
      </c>
      <c r="G1246" s="198"/>
      <c r="H1246" s="198"/>
      <c r="I1246" s="152"/>
      <c r="J1246" s="15" t="s">
        <v>91</v>
      </c>
      <c r="K1246" s="198">
        <v>278643312.74000001</v>
      </c>
      <c r="L1246" s="198"/>
      <c r="M1246" s="198"/>
      <c r="N1246" s="198"/>
      <c r="O1246" s="198"/>
    </row>
    <row r="1247" spans="2:15" hidden="1" x14ac:dyDescent="0.35">
      <c r="B1247" s="152" t="e">
        <f>VLOOKUP(C1247,#REF!,3,FALSE)</f>
        <v>#REF!</v>
      </c>
      <c r="C1247" s="198" t="s">
        <v>409</v>
      </c>
      <c r="D1247" s="198" t="s">
        <v>308</v>
      </c>
      <c r="E1247" s="198" t="s">
        <v>800</v>
      </c>
      <c r="G1247" s="198"/>
      <c r="H1247" s="198"/>
      <c r="I1247" s="152"/>
      <c r="J1247" s="273" t="s">
        <v>91</v>
      </c>
      <c r="K1247" s="198">
        <v>3114400</v>
      </c>
      <c r="L1247" s="198"/>
      <c r="M1247" s="198"/>
      <c r="N1247" s="198"/>
      <c r="O1247" s="198"/>
    </row>
    <row r="1248" spans="2:15" hidden="1" x14ac:dyDescent="0.35">
      <c r="B1248" s="152" t="e">
        <f>VLOOKUP(C1248,#REF!,3,FALSE)</f>
        <v>#REF!</v>
      </c>
      <c r="C1248" s="198" t="s">
        <v>409</v>
      </c>
      <c r="D1248" s="198" t="s">
        <v>313</v>
      </c>
      <c r="E1248" s="198" t="s">
        <v>817</v>
      </c>
      <c r="G1248" s="198"/>
      <c r="H1248" s="198"/>
      <c r="I1248" s="152"/>
      <c r="J1248" s="15" t="s">
        <v>91</v>
      </c>
      <c r="K1248" s="198">
        <v>1084500</v>
      </c>
      <c r="L1248" s="198"/>
      <c r="M1248" s="198"/>
      <c r="N1248" s="198"/>
      <c r="O1248" s="198"/>
    </row>
    <row r="1249" spans="2:15" hidden="1" x14ac:dyDescent="0.35">
      <c r="B1249" s="152" t="e">
        <f>VLOOKUP(C1249,#REF!,3,FALSE)</f>
        <v>#REF!</v>
      </c>
      <c r="C1249" s="198" t="s">
        <v>409</v>
      </c>
      <c r="D1249" s="198" t="s">
        <v>313</v>
      </c>
      <c r="E1249" s="198" t="s">
        <v>312</v>
      </c>
      <c r="G1249" s="198"/>
      <c r="H1249" s="198"/>
      <c r="I1249" s="152"/>
      <c r="J1249" s="273" t="s">
        <v>91</v>
      </c>
      <c r="K1249" s="198">
        <v>53600</v>
      </c>
      <c r="L1249" s="198"/>
      <c r="M1249" s="198"/>
      <c r="N1249" s="198"/>
      <c r="O1249" s="198"/>
    </row>
    <row r="1250" spans="2:15" x14ac:dyDescent="0.35">
      <c r="B1250" s="152" t="e">
        <f>VLOOKUP(C1250,#REF!,3,FALSE)</f>
        <v>#REF!</v>
      </c>
      <c r="C1250" s="198" t="s">
        <v>409</v>
      </c>
      <c r="D1250" s="198" t="s">
        <v>311</v>
      </c>
      <c r="E1250" s="198" t="s">
        <v>872</v>
      </c>
      <c r="G1250" s="198"/>
      <c r="H1250" s="198"/>
      <c r="I1250" s="152"/>
      <c r="J1250" s="15" t="s">
        <v>91</v>
      </c>
      <c r="K1250" s="198">
        <v>70425535.150000006</v>
      </c>
      <c r="L1250" s="198"/>
      <c r="M1250" s="198"/>
      <c r="N1250" s="198"/>
      <c r="O1250" s="198"/>
    </row>
    <row r="1251" spans="2:15" hidden="1" x14ac:dyDescent="0.35">
      <c r="B1251" s="152" t="e">
        <f>VLOOKUP(C1251,#REF!,3,FALSE)</f>
        <v>#REF!</v>
      </c>
      <c r="C1251" s="198" t="s">
        <v>374</v>
      </c>
      <c r="D1251" s="198" t="s">
        <v>316</v>
      </c>
      <c r="E1251" s="198" t="s">
        <v>805</v>
      </c>
      <c r="G1251" s="198"/>
      <c r="H1251" s="198"/>
      <c r="I1251" s="152"/>
      <c r="J1251" s="273" t="s">
        <v>91</v>
      </c>
      <c r="K1251" s="198">
        <v>263356081.29000002</v>
      </c>
      <c r="L1251" s="198"/>
      <c r="M1251" s="198"/>
      <c r="N1251" s="198"/>
      <c r="O1251" s="198"/>
    </row>
    <row r="1252" spans="2:15" hidden="1" x14ac:dyDescent="0.35">
      <c r="B1252" s="152" t="e">
        <f>VLOOKUP(C1252,#REF!,3,FALSE)</f>
        <v>#REF!</v>
      </c>
      <c r="C1252" s="198" t="s">
        <v>374</v>
      </c>
      <c r="D1252" s="198" t="s">
        <v>316</v>
      </c>
      <c r="E1252" s="286" t="s">
        <v>794</v>
      </c>
      <c r="G1252" s="198"/>
      <c r="H1252" s="198"/>
      <c r="I1252" s="152"/>
      <c r="J1252" s="15" t="s">
        <v>91</v>
      </c>
      <c r="K1252" s="198">
        <v>551945543.5</v>
      </c>
      <c r="L1252" s="198"/>
      <c r="M1252" s="198"/>
      <c r="N1252" s="198"/>
      <c r="O1252" s="198"/>
    </row>
    <row r="1253" spans="2:15" hidden="1" x14ac:dyDescent="0.35">
      <c r="B1253" s="152" t="e">
        <f>VLOOKUP(C1253,#REF!,3,FALSE)</f>
        <v>#REF!</v>
      </c>
      <c r="C1253" s="198" t="s">
        <v>374</v>
      </c>
      <c r="D1253" s="198" t="s">
        <v>311</v>
      </c>
      <c r="E1253" s="152" t="s">
        <v>778</v>
      </c>
      <c r="G1253" s="198"/>
      <c r="H1253" s="198"/>
      <c r="I1253" s="152"/>
      <c r="J1253" s="273" t="s">
        <v>91</v>
      </c>
      <c r="K1253" s="198">
        <v>43422383.380000003</v>
      </c>
      <c r="L1253" s="198"/>
      <c r="M1253" s="198"/>
      <c r="N1253" s="198"/>
      <c r="O1253" s="198"/>
    </row>
    <row r="1254" spans="2:15" hidden="1" x14ac:dyDescent="0.35">
      <c r="B1254" s="152" t="e">
        <f>VLOOKUP(C1254,#REF!,3,FALSE)</f>
        <v>#REF!</v>
      </c>
      <c r="C1254" s="198" t="s">
        <v>374</v>
      </c>
      <c r="D1254" s="198" t="s">
        <v>321</v>
      </c>
      <c r="E1254" s="198" t="s">
        <v>814</v>
      </c>
      <c r="G1254" s="198"/>
      <c r="H1254" s="198"/>
      <c r="I1254" s="152"/>
      <c r="J1254" s="15" t="s">
        <v>91</v>
      </c>
      <c r="K1254" s="198">
        <v>27258375</v>
      </c>
      <c r="L1254" s="198"/>
      <c r="M1254" s="198"/>
      <c r="N1254" s="198"/>
      <c r="O1254" s="198"/>
    </row>
    <row r="1255" spans="2:15" hidden="1" x14ac:dyDescent="0.35">
      <c r="B1255" s="152" t="e">
        <f>VLOOKUP(C1255,#REF!,3,FALSE)</f>
        <v>#REF!</v>
      </c>
      <c r="C1255" s="198" t="s">
        <v>374</v>
      </c>
      <c r="D1255" s="198" t="s">
        <v>308</v>
      </c>
      <c r="E1255" s="198" t="s">
        <v>788</v>
      </c>
      <c r="G1255" s="198"/>
      <c r="H1255" s="198"/>
      <c r="I1255" s="152"/>
      <c r="J1255" s="273" t="s">
        <v>91</v>
      </c>
      <c r="K1255" s="198">
        <v>3120579061.9099998</v>
      </c>
      <c r="L1255" s="198"/>
      <c r="M1255" s="198"/>
      <c r="N1255" s="198"/>
      <c r="O1255" s="198"/>
    </row>
    <row r="1256" spans="2:15" hidden="1" x14ac:dyDescent="0.35">
      <c r="B1256" s="152" t="e">
        <f>VLOOKUP(C1256,#REF!,3,FALSE)</f>
        <v>#REF!</v>
      </c>
      <c r="C1256" s="198" t="s">
        <v>374</v>
      </c>
      <c r="D1256" s="198" t="s">
        <v>308</v>
      </c>
      <c r="E1256" s="198" t="s">
        <v>800</v>
      </c>
      <c r="G1256" s="198"/>
      <c r="H1256" s="198"/>
      <c r="I1256" s="152"/>
      <c r="J1256" s="15" t="s">
        <v>91</v>
      </c>
      <c r="K1256" s="198">
        <v>893600</v>
      </c>
      <c r="L1256" s="198"/>
      <c r="M1256" s="198"/>
      <c r="N1256" s="198"/>
      <c r="O1256" s="198"/>
    </row>
    <row r="1257" spans="2:15" hidden="1" x14ac:dyDescent="0.35">
      <c r="B1257" s="152" t="e">
        <f>VLOOKUP(C1257,#REF!,3,FALSE)</f>
        <v>#REF!</v>
      </c>
      <c r="C1257" s="198" t="s">
        <v>374</v>
      </c>
      <c r="D1257" s="198" t="s">
        <v>313</v>
      </c>
      <c r="E1257" s="198" t="s">
        <v>817</v>
      </c>
      <c r="G1257" s="198"/>
      <c r="H1257" s="198"/>
      <c r="I1257" s="152"/>
      <c r="J1257" s="273" t="s">
        <v>91</v>
      </c>
      <c r="K1257" s="198">
        <v>130000</v>
      </c>
      <c r="L1257" s="198"/>
      <c r="M1257" s="198"/>
      <c r="N1257" s="198"/>
      <c r="O1257" s="198"/>
    </row>
    <row r="1258" spans="2:15" hidden="1" x14ac:dyDescent="0.35">
      <c r="B1258" s="152" t="e">
        <f>VLOOKUP(C1258,#REF!,3,FALSE)</f>
        <v>#REF!</v>
      </c>
      <c r="C1258" s="198" t="s">
        <v>374</v>
      </c>
      <c r="D1258" s="198" t="s">
        <v>313</v>
      </c>
      <c r="E1258" s="198" t="s">
        <v>312</v>
      </c>
      <c r="G1258" s="198"/>
      <c r="H1258" s="198"/>
      <c r="I1258" s="152"/>
      <c r="J1258" s="15" t="s">
        <v>91</v>
      </c>
      <c r="K1258" s="198">
        <v>6368675</v>
      </c>
      <c r="L1258" s="198"/>
      <c r="M1258" s="198"/>
      <c r="N1258" s="198"/>
      <c r="O1258" s="198"/>
    </row>
    <row r="1259" spans="2:15" x14ac:dyDescent="0.35">
      <c r="B1259" s="152" t="e">
        <f>VLOOKUP(C1259,#REF!,3,FALSE)</f>
        <v>#REF!</v>
      </c>
      <c r="C1259" s="198" t="s">
        <v>374</v>
      </c>
      <c r="D1259" s="198" t="s">
        <v>311</v>
      </c>
      <c r="E1259" s="198" t="s">
        <v>872</v>
      </c>
      <c r="G1259" s="198"/>
      <c r="H1259" s="198"/>
      <c r="I1259" s="152"/>
      <c r="J1259" s="273" t="s">
        <v>91</v>
      </c>
      <c r="K1259" s="198">
        <v>1453492729.5899999</v>
      </c>
      <c r="L1259" s="198"/>
      <c r="M1259" s="198"/>
      <c r="N1259" s="198"/>
      <c r="O1259" s="198"/>
    </row>
    <row r="1260" spans="2:15" hidden="1" x14ac:dyDescent="0.35">
      <c r="B1260" s="152" t="e">
        <f>VLOOKUP(C1260,#REF!,3,FALSE)</f>
        <v>#REF!</v>
      </c>
      <c r="C1260" s="198" t="s">
        <v>371</v>
      </c>
      <c r="D1260" s="198" t="s">
        <v>316</v>
      </c>
      <c r="E1260" s="198" t="s">
        <v>782</v>
      </c>
      <c r="G1260" s="198"/>
      <c r="H1260" s="198"/>
      <c r="I1260" s="152"/>
      <c r="J1260" s="15" t="s">
        <v>91</v>
      </c>
      <c r="K1260" s="198">
        <v>100000000</v>
      </c>
      <c r="L1260" s="198"/>
      <c r="M1260" s="198"/>
      <c r="N1260" s="198"/>
      <c r="O1260" s="198"/>
    </row>
    <row r="1261" spans="2:15" hidden="1" x14ac:dyDescent="0.35">
      <c r="B1261" s="152" t="e">
        <f>VLOOKUP(C1261,#REF!,3,FALSE)</f>
        <v>#REF!</v>
      </c>
      <c r="C1261" s="198" t="s">
        <v>371</v>
      </c>
      <c r="D1261" s="198" t="s">
        <v>316</v>
      </c>
      <c r="E1261" s="198" t="s">
        <v>805</v>
      </c>
      <c r="G1261" s="198"/>
      <c r="H1261" s="198"/>
      <c r="I1261" s="152"/>
      <c r="J1261" s="273" t="s">
        <v>91</v>
      </c>
      <c r="K1261" s="198">
        <v>889937985.28999996</v>
      </c>
      <c r="L1261" s="198"/>
      <c r="M1261" s="198"/>
      <c r="N1261" s="198"/>
      <c r="O1261" s="198"/>
    </row>
    <row r="1262" spans="2:15" hidden="1" x14ac:dyDescent="0.35">
      <c r="B1262" s="152" t="e">
        <f>VLOOKUP(C1262,#REF!,3,FALSE)</f>
        <v>#REF!</v>
      </c>
      <c r="C1262" s="198" t="s">
        <v>371</v>
      </c>
      <c r="D1262" s="198" t="s">
        <v>316</v>
      </c>
      <c r="E1262" s="286" t="s">
        <v>794</v>
      </c>
      <c r="G1262" s="198"/>
      <c r="H1262" s="198"/>
      <c r="I1262" s="152"/>
      <c r="J1262" s="15" t="s">
        <v>91</v>
      </c>
      <c r="K1262" s="198">
        <v>1935016943.4400001</v>
      </c>
      <c r="L1262" s="198"/>
      <c r="M1262" s="198"/>
      <c r="N1262" s="198"/>
      <c r="O1262" s="198"/>
    </row>
    <row r="1263" spans="2:15" hidden="1" x14ac:dyDescent="0.35">
      <c r="B1263" s="152" t="e">
        <f>VLOOKUP(C1263,#REF!,3,FALSE)</f>
        <v>#REF!</v>
      </c>
      <c r="C1263" s="198" t="s">
        <v>371</v>
      </c>
      <c r="D1263" s="198" t="s">
        <v>311</v>
      </c>
      <c r="E1263" s="152" t="s">
        <v>778</v>
      </c>
      <c r="G1263" s="198"/>
      <c r="H1263" s="198"/>
      <c r="I1263" s="152"/>
      <c r="J1263" s="273" t="s">
        <v>91</v>
      </c>
      <c r="K1263" s="198">
        <v>89203965.359999999</v>
      </c>
      <c r="L1263" s="198"/>
      <c r="M1263" s="198"/>
      <c r="N1263" s="198"/>
      <c r="O1263" s="198"/>
    </row>
    <row r="1264" spans="2:15" hidden="1" x14ac:dyDescent="0.35">
      <c r="B1264" s="152" t="e">
        <f>VLOOKUP(C1264,#REF!,3,FALSE)</f>
        <v>#REF!</v>
      </c>
      <c r="C1264" s="198" t="s">
        <v>371</v>
      </c>
      <c r="D1264" s="198" t="s">
        <v>321</v>
      </c>
      <c r="E1264" s="198" t="s">
        <v>814</v>
      </c>
      <c r="G1264" s="198"/>
      <c r="H1264" s="198"/>
      <c r="I1264" s="152"/>
      <c r="J1264" s="15" t="s">
        <v>91</v>
      </c>
      <c r="K1264" s="198">
        <v>119464703</v>
      </c>
      <c r="L1264" s="198"/>
      <c r="M1264" s="198"/>
      <c r="N1264" s="198"/>
      <c r="O1264" s="198"/>
    </row>
    <row r="1265" spans="2:15" hidden="1" x14ac:dyDescent="0.35">
      <c r="B1265" s="152" t="e">
        <f>VLOOKUP(C1265,#REF!,3,FALSE)</f>
        <v>#REF!</v>
      </c>
      <c r="C1265" s="198" t="s">
        <v>371</v>
      </c>
      <c r="D1265" s="198" t="s">
        <v>308</v>
      </c>
      <c r="E1265" s="198" t="s">
        <v>788</v>
      </c>
      <c r="G1265" s="198"/>
      <c r="H1265" s="198"/>
      <c r="I1265" s="152"/>
      <c r="J1265" s="273" t="s">
        <v>91</v>
      </c>
      <c r="K1265" s="198">
        <v>1789851957.78</v>
      </c>
      <c r="L1265" s="198"/>
      <c r="M1265" s="198"/>
      <c r="N1265" s="198"/>
      <c r="O1265" s="198"/>
    </row>
    <row r="1266" spans="2:15" hidden="1" x14ac:dyDescent="0.35">
      <c r="B1266" s="152" t="e">
        <f>VLOOKUP(C1266,#REF!,3,FALSE)</f>
        <v>#REF!</v>
      </c>
      <c r="C1266" s="198" t="s">
        <v>371</v>
      </c>
      <c r="D1266" s="198" t="s">
        <v>308</v>
      </c>
      <c r="E1266" s="198" t="s">
        <v>800</v>
      </c>
      <c r="G1266" s="198"/>
      <c r="H1266" s="198"/>
      <c r="I1266" s="152"/>
      <c r="J1266" s="15" t="s">
        <v>91</v>
      </c>
      <c r="K1266" s="198">
        <v>256799.99999999997</v>
      </c>
      <c r="L1266" s="198"/>
      <c r="M1266" s="198"/>
      <c r="N1266" s="198"/>
      <c r="O1266" s="198"/>
    </row>
    <row r="1267" spans="2:15" hidden="1" x14ac:dyDescent="0.35">
      <c r="B1267" s="152" t="e">
        <f>VLOOKUP(C1267,#REF!,3,FALSE)</f>
        <v>#REF!</v>
      </c>
      <c r="C1267" s="198" t="s">
        <v>371</v>
      </c>
      <c r="D1267" s="198" t="s">
        <v>313</v>
      </c>
      <c r="E1267" s="198" t="s">
        <v>312</v>
      </c>
      <c r="G1267" s="198"/>
      <c r="H1267" s="198"/>
      <c r="I1267" s="152"/>
      <c r="J1267" s="273" t="s">
        <v>91</v>
      </c>
      <c r="K1267" s="198">
        <v>104861684</v>
      </c>
      <c r="L1267" s="198"/>
      <c r="M1267" s="198"/>
      <c r="N1267" s="198"/>
      <c r="O1267" s="198"/>
    </row>
    <row r="1268" spans="2:15" x14ac:dyDescent="0.35">
      <c r="B1268" s="152" t="e">
        <f>VLOOKUP(C1268,#REF!,3,FALSE)</f>
        <v>#REF!</v>
      </c>
      <c r="C1268" s="198" t="s">
        <v>371</v>
      </c>
      <c r="D1268" s="198" t="s">
        <v>311</v>
      </c>
      <c r="E1268" s="198" t="s">
        <v>872</v>
      </c>
      <c r="G1268" s="198"/>
      <c r="H1268" s="198"/>
      <c r="I1268" s="152"/>
      <c r="J1268" s="15" t="s">
        <v>91</v>
      </c>
      <c r="K1268" s="198">
        <v>842744795.16999996</v>
      </c>
      <c r="L1268" s="198"/>
      <c r="M1268" s="198"/>
      <c r="N1268" s="198"/>
      <c r="O1268" s="198"/>
    </row>
    <row r="1269" spans="2:15" hidden="1" x14ac:dyDescent="0.35">
      <c r="B1269" s="152" t="e">
        <f>VLOOKUP(C1269,#REF!,3,FALSE)</f>
        <v>#REF!</v>
      </c>
      <c r="C1269" s="198" t="s">
        <v>344</v>
      </c>
      <c r="D1269" s="198" t="s">
        <v>316</v>
      </c>
      <c r="E1269" s="198" t="s">
        <v>782</v>
      </c>
      <c r="G1269" s="198"/>
      <c r="H1269" s="198"/>
      <c r="I1269" s="152"/>
      <c r="J1269" s="273" t="s">
        <v>91</v>
      </c>
      <c r="K1269" s="198">
        <v>97998842585.369995</v>
      </c>
      <c r="L1269" s="198"/>
      <c r="M1269" s="198"/>
      <c r="N1269" s="198"/>
      <c r="O1269" s="198"/>
    </row>
    <row r="1270" spans="2:15" hidden="1" x14ac:dyDescent="0.35">
      <c r="B1270" s="152" t="e">
        <f>VLOOKUP(C1270,#REF!,3,FALSE)</f>
        <v>#REF!</v>
      </c>
      <c r="C1270" s="198" t="s">
        <v>344</v>
      </c>
      <c r="D1270" s="198" t="s">
        <v>316</v>
      </c>
      <c r="E1270" s="286" t="s">
        <v>794</v>
      </c>
      <c r="G1270" s="198"/>
      <c r="H1270" s="198"/>
      <c r="I1270" s="152"/>
      <c r="J1270" s="15" t="s">
        <v>91</v>
      </c>
      <c r="K1270" s="198">
        <v>317034553.63</v>
      </c>
      <c r="L1270" s="198"/>
      <c r="M1270" s="198"/>
      <c r="N1270" s="198"/>
      <c r="O1270" s="198"/>
    </row>
    <row r="1271" spans="2:15" hidden="1" x14ac:dyDescent="0.35">
      <c r="B1271" s="152" t="e">
        <f>VLOOKUP(C1271,#REF!,3,FALSE)</f>
        <v>#REF!</v>
      </c>
      <c r="C1271" s="198" t="s">
        <v>344</v>
      </c>
      <c r="D1271" s="198" t="s">
        <v>311</v>
      </c>
      <c r="E1271" s="152" t="s">
        <v>778</v>
      </c>
      <c r="G1271" s="198"/>
      <c r="H1271" s="198"/>
      <c r="I1271" s="152"/>
      <c r="J1271" s="273" t="s">
        <v>91</v>
      </c>
      <c r="K1271" s="198">
        <v>179972992568.42999</v>
      </c>
      <c r="L1271" s="198"/>
      <c r="M1271" s="198"/>
      <c r="N1271" s="198"/>
      <c r="O1271" s="198"/>
    </row>
    <row r="1272" spans="2:15" hidden="1" x14ac:dyDescent="0.35">
      <c r="B1272" s="152" t="e">
        <f>VLOOKUP(C1272,#REF!,3,FALSE)</f>
        <v>#REF!</v>
      </c>
      <c r="C1272" s="198" t="s">
        <v>344</v>
      </c>
      <c r="D1272" s="198" t="s">
        <v>321</v>
      </c>
      <c r="E1272" s="198" t="s">
        <v>814</v>
      </c>
      <c r="G1272" s="198"/>
      <c r="H1272" s="198"/>
      <c r="I1272" s="152"/>
      <c r="J1272" s="15" t="s">
        <v>91</v>
      </c>
      <c r="K1272" s="198">
        <v>2007597.5000000002</v>
      </c>
      <c r="L1272" s="198"/>
      <c r="M1272" s="198"/>
      <c r="N1272" s="198"/>
      <c r="O1272" s="198"/>
    </row>
    <row r="1273" spans="2:15" hidden="1" x14ac:dyDescent="0.35">
      <c r="B1273" s="152" t="e">
        <f>VLOOKUP(C1273,#REF!,3,FALSE)</f>
        <v>#REF!</v>
      </c>
      <c r="C1273" s="198" t="s">
        <v>344</v>
      </c>
      <c r="D1273" s="198" t="s">
        <v>311</v>
      </c>
      <c r="E1273" s="198" t="s">
        <v>809</v>
      </c>
      <c r="G1273" s="198"/>
      <c r="H1273" s="198"/>
      <c r="I1273" s="152"/>
      <c r="J1273" s="273" t="s">
        <v>91</v>
      </c>
      <c r="K1273" s="198">
        <v>2282552400</v>
      </c>
      <c r="L1273" s="198"/>
      <c r="M1273" s="198"/>
      <c r="N1273" s="198"/>
      <c r="O1273" s="198"/>
    </row>
    <row r="1274" spans="2:15" hidden="1" x14ac:dyDescent="0.35">
      <c r="B1274" s="152" t="e">
        <f>VLOOKUP(C1274,#REF!,3,FALSE)</f>
        <v>#REF!</v>
      </c>
      <c r="C1274" s="198" t="s">
        <v>344</v>
      </c>
      <c r="D1274" s="198" t="s">
        <v>308</v>
      </c>
      <c r="E1274" s="198" t="s">
        <v>788</v>
      </c>
      <c r="G1274" s="198"/>
      <c r="H1274" s="198"/>
      <c r="I1274" s="152"/>
      <c r="J1274" s="15" t="s">
        <v>91</v>
      </c>
      <c r="K1274" s="198">
        <v>2119497630.2099998</v>
      </c>
      <c r="L1274" s="198"/>
      <c r="M1274" s="198"/>
      <c r="N1274" s="198"/>
      <c r="O1274" s="198"/>
    </row>
    <row r="1275" spans="2:15" hidden="1" x14ac:dyDescent="0.35">
      <c r="B1275" s="152" t="e">
        <f>VLOOKUP(C1275,#REF!,3,FALSE)</f>
        <v>#REF!</v>
      </c>
      <c r="C1275" s="198" t="s">
        <v>344</v>
      </c>
      <c r="D1275" s="198" t="s">
        <v>308</v>
      </c>
      <c r="E1275" s="198" t="s">
        <v>800</v>
      </c>
      <c r="G1275" s="198"/>
      <c r="H1275" s="198"/>
      <c r="I1275" s="152"/>
      <c r="J1275" s="273" t="s">
        <v>91</v>
      </c>
      <c r="K1275" s="198">
        <v>5043987880</v>
      </c>
      <c r="L1275" s="198"/>
      <c r="M1275" s="198"/>
      <c r="N1275" s="198"/>
      <c r="O1275" s="198"/>
    </row>
    <row r="1276" spans="2:15" hidden="1" x14ac:dyDescent="0.35">
      <c r="B1276" s="152" t="e">
        <f>VLOOKUP(C1276,#REF!,3,FALSE)</f>
        <v>#REF!</v>
      </c>
      <c r="C1276" s="198" t="s">
        <v>344</v>
      </c>
      <c r="D1276" s="198" t="s">
        <v>313</v>
      </c>
      <c r="E1276" s="198" t="s">
        <v>817</v>
      </c>
      <c r="G1276" s="198"/>
      <c r="H1276" s="198"/>
      <c r="I1276" s="152"/>
      <c r="J1276" s="15" t="s">
        <v>91</v>
      </c>
      <c r="K1276" s="198">
        <v>79571900</v>
      </c>
      <c r="L1276" s="198"/>
      <c r="M1276" s="198"/>
      <c r="N1276" s="198"/>
      <c r="O1276" s="198"/>
    </row>
    <row r="1277" spans="2:15" hidden="1" x14ac:dyDescent="0.35">
      <c r="B1277" s="152" t="e">
        <f>VLOOKUP(C1277,#REF!,3,FALSE)</f>
        <v>#REF!</v>
      </c>
      <c r="C1277" s="198" t="s">
        <v>344</v>
      </c>
      <c r="D1277" s="198" t="s">
        <v>313</v>
      </c>
      <c r="E1277" s="198" t="s">
        <v>312</v>
      </c>
      <c r="G1277" s="198"/>
      <c r="H1277" s="198"/>
      <c r="I1277" s="152"/>
      <c r="J1277" s="273" t="s">
        <v>91</v>
      </c>
      <c r="K1277" s="198">
        <v>44026200</v>
      </c>
      <c r="L1277" s="198"/>
      <c r="M1277" s="198"/>
      <c r="N1277" s="198"/>
      <c r="O1277" s="198"/>
    </row>
    <row r="1278" spans="2:15" x14ac:dyDescent="0.35">
      <c r="B1278" s="152" t="e">
        <f>VLOOKUP(C1278,#REF!,3,FALSE)</f>
        <v>#REF!</v>
      </c>
      <c r="C1278" s="198" t="s">
        <v>344</v>
      </c>
      <c r="D1278" s="198" t="s">
        <v>311</v>
      </c>
      <c r="E1278" s="198" t="s">
        <v>872</v>
      </c>
      <c r="G1278" s="198"/>
      <c r="H1278" s="198"/>
      <c r="I1278" s="152"/>
      <c r="J1278" s="15" t="s">
        <v>91</v>
      </c>
      <c r="K1278" s="198">
        <v>1110554915.5899999</v>
      </c>
      <c r="L1278" s="198"/>
      <c r="M1278" s="198"/>
      <c r="N1278" s="198"/>
      <c r="O1278" s="198"/>
    </row>
    <row r="1279" spans="2:15" hidden="1" x14ac:dyDescent="0.35">
      <c r="B1279" s="152" t="e">
        <f>VLOOKUP(C1279,#REF!,3,FALSE)</f>
        <v>#REF!</v>
      </c>
      <c r="C1279" s="198" t="s">
        <v>344</v>
      </c>
      <c r="D1279" s="198" t="s">
        <v>312</v>
      </c>
      <c r="E1279" s="198" t="s">
        <v>834</v>
      </c>
      <c r="G1279" s="198"/>
      <c r="H1279" s="198"/>
      <c r="I1279" s="152"/>
      <c r="J1279" s="273" t="s">
        <v>91</v>
      </c>
      <c r="K1279" s="198">
        <v>606632</v>
      </c>
      <c r="L1279" s="198"/>
      <c r="M1279" s="198"/>
      <c r="N1279" s="198"/>
      <c r="O1279" s="198"/>
    </row>
    <row r="1280" spans="2:15" hidden="1" x14ac:dyDescent="0.35">
      <c r="B1280" s="152" t="e">
        <f>VLOOKUP(C1280,#REF!,3,FALSE)</f>
        <v>#REF!</v>
      </c>
      <c r="C1280" s="198" t="s">
        <v>435</v>
      </c>
      <c r="D1280" s="198" t="s">
        <v>316</v>
      </c>
      <c r="E1280" s="198" t="s">
        <v>782</v>
      </c>
      <c r="G1280" s="198"/>
      <c r="H1280" s="198"/>
      <c r="I1280" s="152"/>
      <c r="J1280" s="15" t="s">
        <v>91</v>
      </c>
      <c r="K1280" s="198">
        <v>7180084.8399999999</v>
      </c>
      <c r="L1280" s="198"/>
      <c r="M1280" s="198"/>
      <c r="N1280" s="198"/>
      <c r="O1280" s="198"/>
    </row>
    <row r="1281" spans="2:15" hidden="1" x14ac:dyDescent="0.35">
      <c r="B1281" s="152" t="e">
        <f>VLOOKUP(C1281,#REF!,3,FALSE)</f>
        <v>#REF!</v>
      </c>
      <c r="C1281" s="198" t="s">
        <v>435</v>
      </c>
      <c r="D1281" s="198" t="s">
        <v>316</v>
      </c>
      <c r="E1281" s="198" t="s">
        <v>805</v>
      </c>
      <c r="G1281" s="198"/>
      <c r="H1281" s="198"/>
      <c r="I1281" s="152"/>
      <c r="J1281" s="273" t="s">
        <v>91</v>
      </c>
      <c r="K1281" s="198">
        <v>6169625.2999999998</v>
      </c>
      <c r="L1281" s="198"/>
      <c r="M1281" s="198"/>
      <c r="N1281" s="198"/>
      <c r="O1281" s="198"/>
    </row>
    <row r="1282" spans="2:15" hidden="1" x14ac:dyDescent="0.35">
      <c r="B1282" s="152" t="e">
        <f>VLOOKUP(C1282,#REF!,3,FALSE)</f>
        <v>#REF!</v>
      </c>
      <c r="C1282" s="198" t="s">
        <v>435</v>
      </c>
      <c r="D1282" s="198" t="s">
        <v>316</v>
      </c>
      <c r="E1282" s="286" t="s">
        <v>794</v>
      </c>
      <c r="G1282" s="198"/>
      <c r="H1282" s="198"/>
      <c r="I1282" s="152"/>
      <c r="J1282" s="15" t="s">
        <v>91</v>
      </c>
      <c r="K1282" s="198">
        <v>12956213.140000001</v>
      </c>
      <c r="L1282" s="198"/>
      <c r="M1282" s="198"/>
      <c r="N1282" s="198"/>
      <c r="O1282" s="198"/>
    </row>
    <row r="1283" spans="2:15" hidden="1" x14ac:dyDescent="0.35">
      <c r="B1283" s="152" t="e">
        <f>VLOOKUP(C1283,#REF!,3,FALSE)</f>
        <v>#REF!</v>
      </c>
      <c r="C1283" s="198" t="s">
        <v>435</v>
      </c>
      <c r="D1283" s="198" t="s">
        <v>311</v>
      </c>
      <c r="E1283" s="152" t="s">
        <v>778</v>
      </c>
      <c r="G1283" s="198"/>
      <c r="H1283" s="198"/>
      <c r="I1283" s="152"/>
      <c r="J1283" s="273" t="s">
        <v>91</v>
      </c>
      <c r="K1283" s="198">
        <v>299999558.83999997</v>
      </c>
      <c r="L1283" s="198"/>
      <c r="M1283" s="198"/>
      <c r="N1283" s="198"/>
      <c r="O1283" s="198"/>
    </row>
    <row r="1284" spans="2:15" hidden="1" x14ac:dyDescent="0.35">
      <c r="B1284" s="152" t="e">
        <f>VLOOKUP(C1284,#REF!,3,FALSE)</f>
        <v>#REF!</v>
      </c>
      <c r="C1284" s="198" t="s">
        <v>435</v>
      </c>
      <c r="D1284" s="198" t="s">
        <v>321</v>
      </c>
      <c r="E1284" s="198" t="s">
        <v>814</v>
      </c>
      <c r="G1284" s="198"/>
      <c r="H1284" s="198"/>
      <c r="I1284" s="152"/>
      <c r="J1284" s="15" t="s">
        <v>91</v>
      </c>
      <c r="K1284" s="198">
        <v>19025433</v>
      </c>
      <c r="L1284" s="198"/>
      <c r="M1284" s="198"/>
      <c r="N1284" s="198"/>
      <c r="O1284" s="198"/>
    </row>
    <row r="1285" spans="2:15" hidden="1" x14ac:dyDescent="0.35">
      <c r="B1285" s="152" t="e">
        <f>VLOOKUP(C1285,#REF!,3,FALSE)</f>
        <v>#REF!</v>
      </c>
      <c r="C1285" s="198" t="s">
        <v>435</v>
      </c>
      <c r="D1285" s="198" t="s">
        <v>308</v>
      </c>
      <c r="E1285" s="198" t="s">
        <v>788</v>
      </c>
      <c r="G1285" s="198"/>
      <c r="H1285" s="198"/>
      <c r="I1285" s="152"/>
      <c r="J1285" s="273" t="s">
        <v>91</v>
      </c>
      <c r="K1285" s="198">
        <v>141939810</v>
      </c>
      <c r="L1285" s="198"/>
      <c r="M1285" s="198"/>
      <c r="N1285" s="198"/>
      <c r="O1285" s="198"/>
    </row>
    <row r="1286" spans="2:15" hidden="1" x14ac:dyDescent="0.35">
      <c r="B1286" s="152" t="e">
        <f>VLOOKUP(C1286,#REF!,3,FALSE)</f>
        <v>#REF!</v>
      </c>
      <c r="C1286" s="198" t="s">
        <v>435</v>
      </c>
      <c r="D1286" s="198" t="s">
        <v>308</v>
      </c>
      <c r="E1286" s="198" t="s">
        <v>800</v>
      </c>
      <c r="G1286" s="198"/>
      <c r="H1286" s="198"/>
      <c r="I1286" s="152"/>
      <c r="J1286" s="15" t="s">
        <v>91</v>
      </c>
      <c r="K1286" s="198">
        <v>306115</v>
      </c>
      <c r="L1286" s="198"/>
      <c r="M1286" s="198"/>
      <c r="N1286" s="198"/>
      <c r="O1286" s="198"/>
    </row>
    <row r="1287" spans="2:15" hidden="1" x14ac:dyDescent="0.35">
      <c r="B1287" s="152" t="e">
        <f>VLOOKUP(C1287,#REF!,3,FALSE)</f>
        <v>#REF!</v>
      </c>
      <c r="C1287" s="198" t="s">
        <v>435</v>
      </c>
      <c r="D1287" s="198" t="s">
        <v>313</v>
      </c>
      <c r="E1287" s="198" t="s">
        <v>817</v>
      </c>
      <c r="G1287" s="198"/>
      <c r="H1287" s="198"/>
      <c r="I1287" s="152"/>
      <c r="J1287" s="273" t="s">
        <v>91</v>
      </c>
      <c r="K1287" s="198">
        <v>132000</v>
      </c>
      <c r="L1287" s="198"/>
      <c r="M1287" s="198"/>
      <c r="N1287" s="198"/>
      <c r="O1287" s="198"/>
    </row>
    <row r="1288" spans="2:15" hidden="1" x14ac:dyDescent="0.35">
      <c r="B1288" s="152" t="e">
        <f>VLOOKUP(C1288,#REF!,3,FALSE)</f>
        <v>#REF!</v>
      </c>
      <c r="C1288" s="198" t="s">
        <v>435</v>
      </c>
      <c r="D1288" s="198" t="s">
        <v>313</v>
      </c>
      <c r="E1288" s="198" t="s">
        <v>312</v>
      </c>
      <c r="G1288" s="198"/>
      <c r="H1288" s="198"/>
      <c r="I1288" s="152"/>
      <c r="J1288" s="15" t="s">
        <v>91</v>
      </c>
      <c r="K1288" s="198">
        <v>26600</v>
      </c>
      <c r="L1288" s="198"/>
      <c r="M1288" s="198"/>
      <c r="N1288" s="198"/>
      <c r="O1288" s="198"/>
    </row>
    <row r="1289" spans="2:15" x14ac:dyDescent="0.35">
      <c r="B1289" s="152" t="e">
        <f>VLOOKUP(C1289,#REF!,3,FALSE)</f>
        <v>#REF!</v>
      </c>
      <c r="C1289" s="198" t="s">
        <v>435</v>
      </c>
      <c r="D1289" s="198" t="s">
        <v>311</v>
      </c>
      <c r="E1289" s="198" t="s">
        <v>872</v>
      </c>
      <c r="G1289" s="198"/>
      <c r="H1289" s="198"/>
      <c r="I1289" s="152"/>
      <c r="J1289" s="273" t="s">
        <v>91</v>
      </c>
      <c r="K1289" s="198">
        <v>1713390</v>
      </c>
      <c r="L1289" s="198"/>
      <c r="M1289" s="198"/>
      <c r="N1289" s="198"/>
      <c r="O1289" s="198"/>
    </row>
    <row r="1290" spans="2:15" hidden="1" x14ac:dyDescent="0.35">
      <c r="B1290" s="152" t="e">
        <f>VLOOKUP(C1290,#REF!,3,FALSE)</f>
        <v>#REF!</v>
      </c>
      <c r="C1290" s="198" t="s">
        <v>426</v>
      </c>
      <c r="D1290" s="198" t="s">
        <v>321</v>
      </c>
      <c r="E1290" s="198" t="s">
        <v>814</v>
      </c>
      <c r="G1290" s="198"/>
      <c r="H1290" s="198"/>
      <c r="I1290" s="152"/>
      <c r="J1290" s="15" t="s">
        <v>91</v>
      </c>
      <c r="K1290" s="198">
        <v>539109251.77999997</v>
      </c>
      <c r="L1290" s="198"/>
      <c r="M1290" s="198"/>
      <c r="N1290" s="198"/>
      <c r="O1290" s="198"/>
    </row>
    <row r="1291" spans="2:15" hidden="1" x14ac:dyDescent="0.35">
      <c r="B1291" s="152" t="e">
        <f>VLOOKUP(C1291,#REF!,3,FALSE)</f>
        <v>#REF!</v>
      </c>
      <c r="C1291" s="198" t="s">
        <v>426</v>
      </c>
      <c r="D1291" s="198" t="s">
        <v>308</v>
      </c>
      <c r="E1291" s="198" t="s">
        <v>788</v>
      </c>
      <c r="G1291" s="198"/>
      <c r="H1291" s="198"/>
      <c r="I1291" s="152"/>
      <c r="J1291" s="273" t="s">
        <v>91</v>
      </c>
      <c r="K1291" s="198">
        <v>44527250.299999997</v>
      </c>
      <c r="L1291" s="198"/>
      <c r="M1291" s="198"/>
      <c r="N1291" s="198"/>
      <c r="O1291" s="198"/>
    </row>
    <row r="1292" spans="2:15" hidden="1" x14ac:dyDescent="0.35">
      <c r="B1292" s="152" t="e">
        <f>VLOOKUP(C1292,#REF!,3,FALSE)</f>
        <v>#REF!</v>
      </c>
      <c r="C1292" s="198" t="s">
        <v>426</v>
      </c>
      <c r="D1292" s="198" t="s">
        <v>312</v>
      </c>
      <c r="E1292" s="198" t="s">
        <v>835</v>
      </c>
      <c r="G1292" s="198"/>
      <c r="H1292" s="198"/>
      <c r="I1292" s="152"/>
      <c r="J1292" s="15" t="s">
        <v>91</v>
      </c>
      <c r="K1292" s="198">
        <v>128700899.99999999</v>
      </c>
      <c r="L1292" s="198"/>
      <c r="M1292" s="198"/>
      <c r="N1292" s="198"/>
      <c r="O1292" s="198"/>
    </row>
    <row r="1293" spans="2:15" hidden="1" x14ac:dyDescent="0.35">
      <c r="B1293" s="152" t="e">
        <f>VLOOKUP(C1293,#REF!,3,FALSE)</f>
        <v>#REF!</v>
      </c>
      <c r="C1293" s="198" t="s">
        <v>426</v>
      </c>
      <c r="D1293" s="198" t="s">
        <v>312</v>
      </c>
      <c r="E1293" s="198" t="s">
        <v>836</v>
      </c>
      <c r="G1293" s="198"/>
      <c r="H1293" s="198"/>
      <c r="I1293" s="152"/>
      <c r="J1293" s="273" t="s">
        <v>91</v>
      </c>
      <c r="K1293" s="198">
        <v>128324250</v>
      </c>
      <c r="L1293" s="198"/>
      <c r="M1293" s="198"/>
      <c r="N1293" s="198"/>
      <c r="O1293" s="198"/>
    </row>
    <row r="1294" spans="2:15" hidden="1" x14ac:dyDescent="0.35">
      <c r="B1294" s="152" t="e">
        <f>VLOOKUP(C1294,#REF!,3,FALSE)</f>
        <v>#REF!</v>
      </c>
      <c r="C1294" s="198" t="s">
        <v>372</v>
      </c>
      <c r="D1294" s="198" t="s">
        <v>311</v>
      </c>
      <c r="E1294" s="152" t="s">
        <v>778</v>
      </c>
      <c r="G1294" s="198"/>
      <c r="H1294" s="198"/>
      <c r="I1294" s="152"/>
      <c r="J1294" s="15" t="s">
        <v>91</v>
      </c>
      <c r="K1294" s="198">
        <v>5797118813.3900003</v>
      </c>
      <c r="L1294" s="198"/>
      <c r="M1294" s="198"/>
      <c r="N1294" s="198"/>
      <c r="O1294" s="198"/>
    </row>
    <row r="1295" spans="2:15" hidden="1" x14ac:dyDescent="0.35">
      <c r="B1295" s="152" t="e">
        <f>VLOOKUP(C1295,#REF!,3,FALSE)</f>
        <v>#REF!</v>
      </c>
      <c r="C1295" s="198" t="s">
        <v>372</v>
      </c>
      <c r="D1295" s="198" t="s">
        <v>321</v>
      </c>
      <c r="E1295" s="198" t="s">
        <v>814</v>
      </c>
      <c r="G1295" s="198"/>
      <c r="H1295" s="198"/>
      <c r="I1295" s="152"/>
      <c r="J1295" s="273" t="s">
        <v>91</v>
      </c>
      <c r="K1295" s="198">
        <v>25176807.5</v>
      </c>
      <c r="L1295" s="198"/>
      <c r="M1295" s="198"/>
      <c r="N1295" s="198"/>
      <c r="O1295" s="198"/>
    </row>
    <row r="1296" spans="2:15" hidden="1" x14ac:dyDescent="0.35">
      <c r="B1296" s="152" t="e">
        <f>VLOOKUP(C1296,#REF!,3,FALSE)</f>
        <v>#REF!</v>
      </c>
      <c r="C1296" s="198" t="s">
        <v>372</v>
      </c>
      <c r="D1296" s="198" t="s">
        <v>311</v>
      </c>
      <c r="E1296" s="198" t="s">
        <v>809</v>
      </c>
      <c r="G1296" s="198"/>
      <c r="H1296" s="198"/>
      <c r="I1296" s="152"/>
      <c r="J1296" s="15" t="s">
        <v>91</v>
      </c>
      <c r="K1296" s="198">
        <v>92479750</v>
      </c>
      <c r="L1296" s="198"/>
      <c r="M1296" s="198"/>
      <c r="N1296" s="198"/>
      <c r="O1296" s="198"/>
    </row>
    <row r="1297" spans="2:15" hidden="1" x14ac:dyDescent="0.35">
      <c r="B1297" s="152" t="e">
        <f>VLOOKUP(C1297,#REF!,3,FALSE)</f>
        <v>#REF!</v>
      </c>
      <c r="C1297" s="198" t="s">
        <v>372</v>
      </c>
      <c r="D1297" s="198" t="s">
        <v>308</v>
      </c>
      <c r="E1297" s="198" t="s">
        <v>788</v>
      </c>
      <c r="G1297" s="198"/>
      <c r="H1297" s="198"/>
      <c r="I1297" s="152"/>
      <c r="J1297" s="273" t="s">
        <v>91</v>
      </c>
      <c r="K1297" s="198">
        <v>231900827.5</v>
      </c>
      <c r="L1297" s="198"/>
      <c r="M1297" s="198"/>
      <c r="N1297" s="198"/>
      <c r="O1297" s="198"/>
    </row>
    <row r="1298" spans="2:15" x14ac:dyDescent="0.35">
      <c r="B1298" s="152" t="e">
        <f>VLOOKUP(C1298,#REF!,3,FALSE)</f>
        <v>#REF!</v>
      </c>
      <c r="C1298" s="198" t="s">
        <v>372</v>
      </c>
      <c r="D1298" s="198" t="s">
        <v>311</v>
      </c>
      <c r="E1298" s="198" t="s">
        <v>872</v>
      </c>
      <c r="G1298" s="198"/>
      <c r="H1298" s="198"/>
      <c r="I1298" s="152"/>
      <c r="J1298" s="15" t="s">
        <v>91</v>
      </c>
      <c r="K1298" s="198">
        <v>99682291.170000002</v>
      </c>
      <c r="L1298" s="198"/>
      <c r="M1298" s="198"/>
      <c r="N1298" s="198"/>
      <c r="O1298" s="198"/>
    </row>
    <row r="1299" spans="2:15" hidden="1" x14ac:dyDescent="0.35">
      <c r="B1299" s="152" t="e">
        <f>VLOOKUP(C1299,#REF!,3,FALSE)</f>
        <v>#REF!</v>
      </c>
      <c r="C1299" s="198" t="s">
        <v>382</v>
      </c>
      <c r="D1299" s="198" t="s">
        <v>316</v>
      </c>
      <c r="E1299" s="198" t="s">
        <v>782</v>
      </c>
      <c r="G1299" s="198"/>
      <c r="H1299" s="198"/>
      <c r="I1299" s="152"/>
      <c r="J1299" s="273" t="s">
        <v>91</v>
      </c>
      <c r="K1299" s="198">
        <v>265427296.32999998</v>
      </c>
      <c r="L1299" s="198"/>
      <c r="M1299" s="198"/>
      <c r="N1299" s="198"/>
      <c r="O1299" s="198"/>
    </row>
    <row r="1300" spans="2:15" hidden="1" x14ac:dyDescent="0.35">
      <c r="B1300" s="152" t="e">
        <f>VLOOKUP(C1300,#REF!,3,FALSE)</f>
        <v>#REF!</v>
      </c>
      <c r="C1300" s="198" t="s">
        <v>382</v>
      </c>
      <c r="D1300" s="198" t="s">
        <v>321</v>
      </c>
      <c r="E1300" s="198" t="s">
        <v>814</v>
      </c>
      <c r="G1300" s="198"/>
      <c r="H1300" s="198"/>
      <c r="I1300" s="152"/>
      <c r="J1300" s="15" t="s">
        <v>91</v>
      </c>
      <c r="K1300" s="198">
        <v>18072960</v>
      </c>
      <c r="L1300" s="198"/>
      <c r="M1300" s="198"/>
      <c r="N1300" s="198"/>
      <c r="O1300" s="198"/>
    </row>
    <row r="1301" spans="2:15" hidden="1" x14ac:dyDescent="0.35">
      <c r="B1301" s="152" t="e">
        <f>VLOOKUP(C1301,#REF!,3,FALSE)</f>
        <v>#REF!</v>
      </c>
      <c r="C1301" s="198" t="s">
        <v>382</v>
      </c>
      <c r="D1301" s="198" t="s">
        <v>308</v>
      </c>
      <c r="E1301" s="198" t="s">
        <v>788</v>
      </c>
      <c r="G1301" s="198"/>
      <c r="H1301" s="198"/>
      <c r="I1301" s="152"/>
      <c r="J1301" s="273" t="s">
        <v>91</v>
      </c>
      <c r="K1301" s="198">
        <v>2346732915.25</v>
      </c>
      <c r="L1301" s="198"/>
      <c r="M1301" s="198"/>
      <c r="N1301" s="198"/>
      <c r="O1301" s="198"/>
    </row>
    <row r="1302" spans="2:15" hidden="1" x14ac:dyDescent="0.35">
      <c r="B1302" s="152" t="e">
        <f>VLOOKUP(C1302,#REF!,3,FALSE)</f>
        <v>#REF!</v>
      </c>
      <c r="C1302" s="198" t="s">
        <v>382</v>
      </c>
      <c r="D1302" s="198" t="s">
        <v>313</v>
      </c>
      <c r="E1302" s="198" t="s">
        <v>312</v>
      </c>
      <c r="G1302" s="198"/>
      <c r="H1302" s="198"/>
      <c r="I1302" s="152"/>
      <c r="J1302" s="15" t="s">
        <v>91</v>
      </c>
      <c r="K1302" s="198">
        <v>30521880</v>
      </c>
      <c r="L1302" s="198"/>
      <c r="M1302" s="198"/>
      <c r="N1302" s="198"/>
      <c r="O1302" s="198"/>
    </row>
    <row r="1303" spans="2:15" x14ac:dyDescent="0.35">
      <c r="B1303" s="152" t="e">
        <f>VLOOKUP(C1303,#REF!,3,FALSE)</f>
        <v>#REF!</v>
      </c>
      <c r="C1303" s="198" t="s">
        <v>382</v>
      </c>
      <c r="D1303" s="198" t="s">
        <v>311</v>
      </c>
      <c r="E1303" s="198" t="s">
        <v>872</v>
      </c>
      <c r="G1303" s="198"/>
      <c r="H1303" s="198"/>
      <c r="I1303" s="152"/>
      <c r="J1303" s="273" t="s">
        <v>91</v>
      </c>
      <c r="K1303" s="198">
        <v>704420832.07000005</v>
      </c>
      <c r="L1303" s="198"/>
      <c r="M1303" s="198"/>
      <c r="N1303" s="198"/>
      <c r="O1303" s="198"/>
    </row>
    <row r="1304" spans="2:15" hidden="1" x14ac:dyDescent="0.35">
      <c r="B1304" s="152" t="e">
        <f>VLOOKUP(C1304,#REF!,3,FALSE)</f>
        <v>#REF!</v>
      </c>
      <c r="C1304" s="198" t="s">
        <v>386</v>
      </c>
      <c r="D1304" s="198" t="s">
        <v>316</v>
      </c>
      <c r="E1304" s="198" t="s">
        <v>782</v>
      </c>
      <c r="G1304" s="198"/>
      <c r="H1304" s="198"/>
      <c r="I1304" s="152"/>
      <c r="J1304" s="15" t="s">
        <v>91</v>
      </c>
      <c r="K1304" s="198">
        <v>23872802.489999998</v>
      </c>
      <c r="L1304" s="198"/>
      <c r="M1304" s="198"/>
      <c r="N1304" s="198"/>
      <c r="O1304" s="198"/>
    </row>
    <row r="1305" spans="2:15" hidden="1" x14ac:dyDescent="0.35">
      <c r="B1305" s="152" t="e">
        <f>VLOOKUP(C1305,#REF!,3,FALSE)</f>
        <v>#REF!</v>
      </c>
      <c r="C1305" s="198" t="s">
        <v>386</v>
      </c>
      <c r="D1305" s="198" t="s">
        <v>316</v>
      </c>
      <c r="E1305" s="198" t="s">
        <v>805</v>
      </c>
      <c r="G1305" s="198"/>
      <c r="H1305" s="198"/>
      <c r="I1305" s="152"/>
      <c r="J1305" s="273" t="s">
        <v>91</v>
      </c>
      <c r="K1305" s="198">
        <v>4174511.24</v>
      </c>
      <c r="L1305" s="198"/>
      <c r="M1305" s="198"/>
      <c r="N1305" s="198"/>
      <c r="O1305" s="198"/>
    </row>
    <row r="1306" spans="2:15" hidden="1" x14ac:dyDescent="0.35">
      <c r="B1306" s="152" t="e">
        <f>VLOOKUP(C1306,#REF!,3,FALSE)</f>
        <v>#REF!</v>
      </c>
      <c r="C1306" s="198" t="s">
        <v>386</v>
      </c>
      <c r="D1306" s="198" t="s">
        <v>316</v>
      </c>
      <c r="E1306" s="286" t="s">
        <v>794</v>
      </c>
      <c r="G1306" s="198"/>
      <c r="H1306" s="198"/>
      <c r="I1306" s="152"/>
      <c r="J1306" s="15" t="s">
        <v>91</v>
      </c>
      <c r="K1306" s="198">
        <v>8766473.6099999994</v>
      </c>
      <c r="L1306" s="198"/>
      <c r="M1306" s="198"/>
      <c r="N1306" s="198"/>
      <c r="O1306" s="198"/>
    </row>
    <row r="1307" spans="2:15" hidden="1" x14ac:dyDescent="0.35">
      <c r="B1307" s="152" t="e">
        <f>VLOOKUP(C1307,#REF!,3,FALSE)</f>
        <v>#REF!</v>
      </c>
      <c r="C1307" s="198" t="s">
        <v>386</v>
      </c>
      <c r="D1307" s="198" t="s">
        <v>311</v>
      </c>
      <c r="E1307" s="152" t="s">
        <v>778</v>
      </c>
      <c r="G1307" s="198"/>
      <c r="H1307" s="198"/>
      <c r="I1307" s="152"/>
      <c r="J1307" s="273" t="s">
        <v>91</v>
      </c>
      <c r="K1307" s="198">
        <v>0.09</v>
      </c>
      <c r="L1307" s="198"/>
      <c r="M1307" s="198"/>
      <c r="N1307" s="198"/>
      <c r="O1307" s="198"/>
    </row>
    <row r="1308" spans="2:15" hidden="1" x14ac:dyDescent="0.35">
      <c r="B1308" s="152" t="e">
        <f>VLOOKUP(C1308,#REF!,3,FALSE)</f>
        <v>#REF!</v>
      </c>
      <c r="C1308" s="198" t="s">
        <v>386</v>
      </c>
      <c r="D1308" s="198" t="s">
        <v>321</v>
      </c>
      <c r="E1308" s="198" t="s">
        <v>814</v>
      </c>
      <c r="G1308" s="198"/>
      <c r="H1308" s="198"/>
      <c r="I1308" s="152"/>
      <c r="J1308" s="15" t="s">
        <v>91</v>
      </c>
      <c r="K1308" s="198">
        <v>6685000</v>
      </c>
      <c r="L1308" s="198"/>
      <c r="M1308" s="198"/>
      <c r="N1308" s="198"/>
      <c r="O1308" s="198"/>
    </row>
    <row r="1309" spans="2:15" hidden="1" x14ac:dyDescent="0.35">
      <c r="B1309" s="152" t="e">
        <f>VLOOKUP(C1309,#REF!,3,FALSE)</f>
        <v>#REF!</v>
      </c>
      <c r="C1309" s="198" t="s">
        <v>386</v>
      </c>
      <c r="D1309" s="198" t="s">
        <v>308</v>
      </c>
      <c r="E1309" s="198" t="s">
        <v>788</v>
      </c>
      <c r="G1309" s="198"/>
      <c r="H1309" s="198"/>
      <c r="I1309" s="152"/>
      <c r="J1309" s="273" t="s">
        <v>91</v>
      </c>
      <c r="K1309" s="198">
        <v>1727000000</v>
      </c>
      <c r="L1309" s="198"/>
      <c r="M1309" s="198"/>
      <c r="N1309" s="198"/>
      <c r="O1309" s="198"/>
    </row>
    <row r="1310" spans="2:15" hidden="1" x14ac:dyDescent="0.35">
      <c r="B1310" s="152" t="e">
        <f>VLOOKUP(C1310,#REF!,3,FALSE)</f>
        <v>#REF!</v>
      </c>
      <c r="C1310" s="198" t="s">
        <v>386</v>
      </c>
      <c r="D1310" s="198" t="s">
        <v>308</v>
      </c>
      <c r="E1310" s="198" t="s">
        <v>800</v>
      </c>
      <c r="G1310" s="198"/>
      <c r="H1310" s="198"/>
      <c r="I1310" s="152"/>
      <c r="J1310" s="15" t="s">
        <v>91</v>
      </c>
      <c r="K1310" s="198">
        <v>14000</v>
      </c>
      <c r="L1310" s="198"/>
      <c r="M1310" s="198"/>
      <c r="N1310" s="198"/>
      <c r="O1310" s="198"/>
    </row>
    <row r="1311" spans="2:15" hidden="1" x14ac:dyDescent="0.35">
      <c r="B1311" s="152" t="e">
        <f>VLOOKUP(C1311,#REF!,3,FALSE)</f>
        <v>#REF!</v>
      </c>
      <c r="C1311" s="198" t="s">
        <v>386</v>
      </c>
      <c r="D1311" s="198" t="s">
        <v>313</v>
      </c>
      <c r="E1311" s="198" t="s">
        <v>312</v>
      </c>
      <c r="G1311" s="198"/>
      <c r="H1311" s="198"/>
      <c r="I1311" s="152"/>
      <c r="J1311" s="273" t="s">
        <v>91</v>
      </c>
      <c r="K1311" s="198">
        <v>52129885</v>
      </c>
      <c r="L1311" s="198"/>
      <c r="M1311" s="198"/>
      <c r="N1311" s="198"/>
      <c r="O1311" s="198"/>
    </row>
    <row r="1312" spans="2:15" x14ac:dyDescent="0.35">
      <c r="B1312" s="152" t="e">
        <f>VLOOKUP(C1312,#REF!,3,FALSE)</f>
        <v>#REF!</v>
      </c>
      <c r="C1312" s="198" t="s">
        <v>386</v>
      </c>
      <c r="D1312" s="198" t="s">
        <v>311</v>
      </c>
      <c r="E1312" s="198" t="s">
        <v>872</v>
      </c>
      <c r="G1312" s="198"/>
      <c r="H1312" s="198"/>
      <c r="I1312" s="152"/>
      <c r="J1312" s="15" t="s">
        <v>91</v>
      </c>
      <c r="K1312" s="198">
        <v>479691903.14999998</v>
      </c>
      <c r="L1312" s="198"/>
      <c r="M1312" s="198"/>
      <c r="N1312" s="198"/>
      <c r="O1312" s="198"/>
    </row>
    <row r="1313" spans="2:15" hidden="1" x14ac:dyDescent="0.35">
      <c r="B1313" s="152" t="e">
        <f>VLOOKUP(C1313,#REF!,3,FALSE)</f>
        <v>#REF!</v>
      </c>
      <c r="C1313" s="198" t="s">
        <v>376</v>
      </c>
      <c r="D1313" s="198" t="s">
        <v>316</v>
      </c>
      <c r="E1313" s="198" t="s">
        <v>782</v>
      </c>
      <c r="G1313" s="198"/>
      <c r="H1313" s="198"/>
      <c r="I1313" s="152"/>
      <c r="J1313" s="273" t="s">
        <v>91</v>
      </c>
      <c r="K1313" s="198">
        <v>2973209768.1500001</v>
      </c>
      <c r="L1313" s="198"/>
      <c r="M1313" s="198"/>
      <c r="N1313" s="198"/>
      <c r="O1313" s="198"/>
    </row>
    <row r="1314" spans="2:15" hidden="1" x14ac:dyDescent="0.35">
      <c r="B1314" s="152" t="e">
        <f>VLOOKUP(C1314,#REF!,3,FALSE)</f>
        <v>#REF!</v>
      </c>
      <c r="C1314" s="198" t="s">
        <v>376</v>
      </c>
      <c r="D1314" s="198" t="s">
        <v>316</v>
      </c>
      <c r="E1314" s="198" t="s">
        <v>805</v>
      </c>
      <c r="G1314" s="198"/>
      <c r="H1314" s="198"/>
      <c r="I1314" s="152"/>
      <c r="J1314" s="15" t="s">
        <v>91</v>
      </c>
      <c r="K1314" s="198">
        <v>86863813.439999998</v>
      </c>
      <c r="L1314" s="198"/>
      <c r="M1314" s="198"/>
      <c r="N1314" s="198"/>
      <c r="O1314" s="198"/>
    </row>
    <row r="1315" spans="2:15" hidden="1" x14ac:dyDescent="0.35">
      <c r="B1315" s="152" t="e">
        <f>VLOOKUP(C1315,#REF!,3,FALSE)</f>
        <v>#REF!</v>
      </c>
      <c r="C1315" s="198" t="s">
        <v>376</v>
      </c>
      <c r="D1315" s="198" t="s">
        <v>316</v>
      </c>
      <c r="E1315" s="286" t="s">
        <v>794</v>
      </c>
      <c r="G1315" s="198"/>
      <c r="H1315" s="198"/>
      <c r="I1315" s="152"/>
      <c r="J1315" s="273" t="s">
        <v>91</v>
      </c>
      <c r="K1315" s="198">
        <v>177773744.13999999</v>
      </c>
      <c r="L1315" s="198"/>
      <c r="M1315" s="198"/>
      <c r="N1315" s="198"/>
      <c r="O1315" s="198"/>
    </row>
    <row r="1316" spans="2:15" hidden="1" x14ac:dyDescent="0.35">
      <c r="B1316" s="152" t="e">
        <f>VLOOKUP(C1316,#REF!,3,FALSE)</f>
        <v>#REF!</v>
      </c>
      <c r="C1316" s="198" t="s">
        <v>376</v>
      </c>
      <c r="D1316" s="198" t="s">
        <v>311</v>
      </c>
      <c r="E1316" s="152" t="s">
        <v>778</v>
      </c>
      <c r="G1316" s="198"/>
      <c r="H1316" s="198"/>
      <c r="I1316" s="152"/>
      <c r="J1316" s="15" t="s">
        <v>91</v>
      </c>
      <c r="K1316" s="198">
        <v>13609799.15</v>
      </c>
      <c r="L1316" s="198"/>
      <c r="M1316" s="198"/>
      <c r="N1316" s="198"/>
      <c r="O1316" s="198"/>
    </row>
    <row r="1317" spans="2:15" hidden="1" x14ac:dyDescent="0.35">
      <c r="B1317" s="152" t="e">
        <f>VLOOKUP(C1317,#REF!,3,FALSE)</f>
        <v>#REF!</v>
      </c>
      <c r="C1317" s="198" t="s">
        <v>376</v>
      </c>
      <c r="D1317" s="198" t="s">
        <v>321</v>
      </c>
      <c r="E1317" s="198" t="s">
        <v>814</v>
      </c>
      <c r="G1317" s="198"/>
      <c r="H1317" s="198"/>
      <c r="I1317" s="152"/>
      <c r="J1317" s="273" t="s">
        <v>91</v>
      </c>
      <c r="K1317" s="198">
        <v>8160164.9999999991</v>
      </c>
      <c r="L1317" s="198"/>
      <c r="M1317" s="198"/>
      <c r="N1317" s="198"/>
      <c r="O1317" s="198"/>
    </row>
    <row r="1318" spans="2:15" hidden="1" x14ac:dyDescent="0.35">
      <c r="B1318" s="152" t="e">
        <f>VLOOKUP(C1318,#REF!,3,FALSE)</f>
        <v>#REF!</v>
      </c>
      <c r="C1318" s="198" t="s">
        <v>376</v>
      </c>
      <c r="D1318" s="198" t="s">
        <v>308</v>
      </c>
      <c r="E1318" s="198" t="s">
        <v>788</v>
      </c>
      <c r="G1318" s="198"/>
      <c r="H1318" s="198"/>
      <c r="I1318" s="152"/>
      <c r="J1318" s="15" t="s">
        <v>91</v>
      </c>
      <c r="K1318" s="198">
        <v>774049809.90999997</v>
      </c>
      <c r="L1318" s="198"/>
      <c r="M1318" s="198"/>
      <c r="N1318" s="198"/>
      <c r="O1318" s="198"/>
    </row>
    <row r="1319" spans="2:15" hidden="1" x14ac:dyDescent="0.35">
      <c r="B1319" s="152" t="e">
        <f>VLOOKUP(C1319,#REF!,3,FALSE)</f>
        <v>#REF!</v>
      </c>
      <c r="C1319" s="198" t="s">
        <v>376</v>
      </c>
      <c r="D1319" s="198" t="s">
        <v>308</v>
      </c>
      <c r="E1319" s="198" t="s">
        <v>800</v>
      </c>
      <c r="G1319" s="198"/>
      <c r="H1319" s="198"/>
      <c r="I1319" s="152"/>
      <c r="J1319" s="273" t="s">
        <v>91</v>
      </c>
      <c r="K1319" s="198">
        <v>210800</v>
      </c>
      <c r="L1319" s="198"/>
      <c r="M1319" s="198"/>
      <c r="N1319" s="198"/>
      <c r="O1319" s="198"/>
    </row>
    <row r="1320" spans="2:15" hidden="1" x14ac:dyDescent="0.35">
      <c r="B1320" s="152" t="e">
        <f>VLOOKUP(C1320,#REF!,3,FALSE)</f>
        <v>#REF!</v>
      </c>
      <c r="C1320" s="198" t="s">
        <v>376</v>
      </c>
      <c r="D1320" s="198" t="s">
        <v>313</v>
      </c>
      <c r="E1320" s="198" t="s">
        <v>817</v>
      </c>
      <c r="G1320" s="198"/>
      <c r="H1320" s="198"/>
      <c r="I1320" s="152"/>
      <c r="J1320" s="15" t="s">
        <v>91</v>
      </c>
      <c r="K1320" s="198">
        <v>120000</v>
      </c>
      <c r="L1320" s="198"/>
      <c r="M1320" s="198"/>
      <c r="N1320" s="198"/>
      <c r="O1320" s="198"/>
    </row>
    <row r="1321" spans="2:15" hidden="1" x14ac:dyDescent="0.35">
      <c r="B1321" s="152" t="e">
        <f>VLOOKUP(C1321,#REF!,3,FALSE)</f>
        <v>#REF!</v>
      </c>
      <c r="C1321" s="198" t="s">
        <v>376</v>
      </c>
      <c r="D1321" s="198" t="s">
        <v>313</v>
      </c>
      <c r="E1321" s="198" t="s">
        <v>312</v>
      </c>
      <c r="G1321" s="198"/>
      <c r="H1321" s="198"/>
      <c r="I1321" s="152"/>
      <c r="J1321" s="273" t="s">
        <v>91</v>
      </c>
      <c r="K1321" s="198">
        <v>63114200</v>
      </c>
      <c r="L1321" s="198"/>
      <c r="M1321" s="198"/>
      <c r="N1321" s="198"/>
      <c r="O1321" s="198"/>
    </row>
    <row r="1322" spans="2:15" x14ac:dyDescent="0.35">
      <c r="B1322" s="152" t="e">
        <f>VLOOKUP(C1322,#REF!,3,FALSE)</f>
        <v>#REF!</v>
      </c>
      <c r="C1322" s="198" t="s">
        <v>376</v>
      </c>
      <c r="D1322" s="198" t="s">
        <v>311</v>
      </c>
      <c r="E1322" s="198" t="s">
        <v>872</v>
      </c>
      <c r="G1322" s="198"/>
      <c r="H1322" s="198"/>
      <c r="I1322" s="152"/>
      <c r="J1322" s="15" t="s">
        <v>91</v>
      </c>
      <c r="K1322" s="198">
        <v>224850163.28999999</v>
      </c>
      <c r="L1322" s="198"/>
      <c r="M1322" s="198"/>
      <c r="N1322" s="198"/>
      <c r="O1322" s="198"/>
    </row>
    <row r="1323" spans="2:15" hidden="1" x14ac:dyDescent="0.35">
      <c r="B1323" s="152" t="e">
        <f>VLOOKUP(C1323,#REF!,3,FALSE)</f>
        <v>#REF!</v>
      </c>
      <c r="C1323" s="198" t="s">
        <v>411</v>
      </c>
      <c r="D1323" s="198" t="s">
        <v>316</v>
      </c>
      <c r="E1323" s="198" t="s">
        <v>782</v>
      </c>
      <c r="G1323" s="198"/>
      <c r="H1323" s="198"/>
      <c r="I1323" s="152"/>
      <c r="J1323" s="273" t="s">
        <v>91</v>
      </c>
      <c r="K1323" s="198">
        <v>100000000</v>
      </c>
      <c r="L1323" s="198"/>
      <c r="M1323" s="198"/>
      <c r="N1323" s="198"/>
      <c r="O1323" s="198"/>
    </row>
    <row r="1324" spans="2:15" hidden="1" x14ac:dyDescent="0.35">
      <c r="B1324" s="152" t="e">
        <f>VLOOKUP(C1324,#REF!,3,FALSE)</f>
        <v>#REF!</v>
      </c>
      <c r="C1324" s="198" t="s">
        <v>411</v>
      </c>
      <c r="D1324" s="198" t="s">
        <v>316</v>
      </c>
      <c r="E1324" s="286" t="s">
        <v>794</v>
      </c>
      <c r="G1324" s="198"/>
      <c r="H1324" s="198"/>
      <c r="I1324" s="152"/>
      <c r="J1324" s="15" t="s">
        <v>91</v>
      </c>
      <c r="K1324" s="198">
        <v>324075834.55000001</v>
      </c>
      <c r="L1324" s="198"/>
      <c r="M1324" s="198"/>
      <c r="N1324" s="198"/>
      <c r="O1324" s="198"/>
    </row>
    <row r="1325" spans="2:15" hidden="1" x14ac:dyDescent="0.35">
      <c r="B1325" s="152" t="e">
        <f>VLOOKUP(C1325,#REF!,3,FALSE)</f>
        <v>#REF!</v>
      </c>
      <c r="C1325" s="198" t="s">
        <v>411</v>
      </c>
      <c r="D1325" s="198" t="s">
        <v>321</v>
      </c>
      <c r="E1325" s="198" t="s">
        <v>814</v>
      </c>
      <c r="G1325" s="198"/>
      <c r="H1325" s="198"/>
      <c r="I1325" s="152"/>
      <c r="J1325" s="273" t="s">
        <v>91</v>
      </c>
      <c r="K1325" s="198">
        <v>13902363.300000001</v>
      </c>
      <c r="L1325" s="198"/>
      <c r="M1325" s="198"/>
      <c r="N1325" s="198"/>
      <c r="O1325" s="198"/>
    </row>
    <row r="1326" spans="2:15" hidden="1" x14ac:dyDescent="0.35">
      <c r="B1326" s="152" t="e">
        <f>VLOOKUP(C1326,#REF!,3,FALSE)</f>
        <v>#REF!</v>
      </c>
      <c r="C1326" s="198" t="s">
        <v>411</v>
      </c>
      <c r="D1326" s="198" t="s">
        <v>308</v>
      </c>
      <c r="E1326" s="198" t="s">
        <v>788</v>
      </c>
      <c r="G1326" s="198"/>
      <c r="H1326" s="198"/>
      <c r="I1326" s="152"/>
      <c r="J1326" s="15" t="s">
        <v>91</v>
      </c>
      <c r="K1326" s="198">
        <v>421706466.07999998</v>
      </c>
      <c r="L1326" s="198"/>
      <c r="M1326" s="198"/>
      <c r="N1326" s="198"/>
      <c r="O1326" s="198"/>
    </row>
    <row r="1327" spans="2:15" x14ac:dyDescent="0.35">
      <c r="B1327" s="152" t="e">
        <f>VLOOKUP(C1327,#REF!,3,FALSE)</f>
        <v>#REF!</v>
      </c>
      <c r="C1327" s="198" t="s">
        <v>411</v>
      </c>
      <c r="D1327" s="198" t="s">
        <v>311</v>
      </c>
      <c r="E1327" s="198" t="s">
        <v>872</v>
      </c>
      <c r="G1327" s="198"/>
      <c r="H1327" s="198"/>
      <c r="I1327" s="152"/>
      <c r="J1327" s="273" t="s">
        <v>91</v>
      </c>
      <c r="K1327" s="198">
        <v>218987268.28999999</v>
      </c>
      <c r="L1327" s="198"/>
      <c r="M1327" s="198"/>
      <c r="N1327" s="198"/>
      <c r="O1327" s="198"/>
    </row>
    <row r="1328" spans="2:15" hidden="1" x14ac:dyDescent="0.35">
      <c r="B1328" s="152" t="e">
        <f>VLOOKUP(C1328,#REF!,3,FALSE)</f>
        <v>#REF!</v>
      </c>
      <c r="C1328" s="198" t="s">
        <v>378</v>
      </c>
      <c r="D1328" s="198" t="s">
        <v>316</v>
      </c>
      <c r="E1328" s="198" t="s">
        <v>782</v>
      </c>
      <c r="G1328" s="198"/>
      <c r="H1328" s="198"/>
      <c r="I1328" s="152"/>
      <c r="J1328" s="15" t="s">
        <v>91</v>
      </c>
      <c r="K1328" s="198">
        <v>493088414.5</v>
      </c>
      <c r="L1328" s="198"/>
      <c r="M1328" s="198"/>
      <c r="N1328" s="198"/>
      <c r="O1328" s="198"/>
    </row>
    <row r="1329" spans="2:15" hidden="1" x14ac:dyDescent="0.35">
      <c r="B1329" s="152" t="e">
        <f>VLOOKUP(C1329,#REF!,3,FALSE)</f>
        <v>#REF!</v>
      </c>
      <c r="C1329" s="198" t="s">
        <v>378</v>
      </c>
      <c r="D1329" s="198" t="s">
        <v>316</v>
      </c>
      <c r="E1329" s="198" t="s">
        <v>805</v>
      </c>
      <c r="G1329" s="198"/>
      <c r="H1329" s="198"/>
      <c r="I1329" s="152"/>
      <c r="J1329" s="273" t="s">
        <v>91</v>
      </c>
      <c r="K1329" s="198">
        <v>58130422.520000003</v>
      </c>
      <c r="L1329" s="198"/>
      <c r="M1329" s="198"/>
      <c r="N1329" s="198"/>
      <c r="O1329" s="198"/>
    </row>
    <row r="1330" spans="2:15" hidden="1" x14ac:dyDescent="0.35">
      <c r="B1330" s="152" t="e">
        <f>VLOOKUP(C1330,#REF!,3,FALSE)</f>
        <v>#REF!</v>
      </c>
      <c r="C1330" s="198" t="s">
        <v>378</v>
      </c>
      <c r="D1330" s="198" t="s">
        <v>316</v>
      </c>
      <c r="E1330" s="286" t="s">
        <v>794</v>
      </c>
      <c r="G1330" s="198"/>
      <c r="H1330" s="198"/>
      <c r="I1330" s="152"/>
      <c r="J1330" s="15" t="s">
        <v>91</v>
      </c>
      <c r="K1330" s="198">
        <v>693761378.37</v>
      </c>
      <c r="L1330" s="198"/>
      <c r="M1330" s="198"/>
      <c r="N1330" s="198"/>
      <c r="O1330" s="198"/>
    </row>
    <row r="1331" spans="2:15" hidden="1" x14ac:dyDescent="0.35">
      <c r="B1331" s="152" t="e">
        <f>VLOOKUP(C1331,#REF!,3,FALSE)</f>
        <v>#REF!</v>
      </c>
      <c r="C1331" s="198" t="s">
        <v>378</v>
      </c>
      <c r="D1331" s="198" t="s">
        <v>321</v>
      </c>
      <c r="E1331" s="198" t="s">
        <v>814</v>
      </c>
      <c r="G1331" s="198"/>
      <c r="H1331" s="198"/>
      <c r="I1331" s="152"/>
      <c r="J1331" s="273" t="s">
        <v>91</v>
      </c>
      <c r="K1331" s="198">
        <v>39785535</v>
      </c>
      <c r="L1331" s="198"/>
      <c r="M1331" s="198"/>
      <c r="N1331" s="198"/>
      <c r="O1331" s="198"/>
    </row>
    <row r="1332" spans="2:15" hidden="1" x14ac:dyDescent="0.35">
      <c r="B1332" s="152" t="e">
        <f>VLOOKUP(C1332,#REF!,3,FALSE)</f>
        <v>#REF!</v>
      </c>
      <c r="C1332" s="198" t="s">
        <v>378</v>
      </c>
      <c r="D1332" s="198" t="s">
        <v>308</v>
      </c>
      <c r="E1332" s="198" t="s">
        <v>788</v>
      </c>
      <c r="G1332" s="198"/>
      <c r="H1332" s="198"/>
      <c r="I1332" s="152"/>
      <c r="J1332" s="15" t="s">
        <v>91</v>
      </c>
      <c r="K1332" s="198">
        <v>1575300000</v>
      </c>
      <c r="L1332" s="198"/>
      <c r="M1332" s="198"/>
      <c r="N1332" s="198"/>
      <c r="O1332" s="198"/>
    </row>
    <row r="1333" spans="2:15" hidden="1" x14ac:dyDescent="0.35">
      <c r="B1333" s="152" t="e">
        <f>VLOOKUP(C1333,#REF!,3,FALSE)</f>
        <v>#REF!</v>
      </c>
      <c r="C1333" s="198" t="s">
        <v>378</v>
      </c>
      <c r="D1333" s="198" t="s">
        <v>308</v>
      </c>
      <c r="E1333" s="198" t="s">
        <v>800</v>
      </c>
      <c r="G1333" s="198"/>
      <c r="H1333" s="198"/>
      <c r="I1333" s="152"/>
      <c r="J1333" s="273" t="s">
        <v>91</v>
      </c>
      <c r="K1333" s="198">
        <v>712200</v>
      </c>
      <c r="L1333" s="198"/>
      <c r="M1333" s="198"/>
      <c r="N1333" s="198"/>
      <c r="O1333" s="198"/>
    </row>
    <row r="1334" spans="2:15" hidden="1" x14ac:dyDescent="0.35">
      <c r="B1334" s="152" t="e">
        <f>VLOOKUP(C1334,#REF!,3,FALSE)</f>
        <v>#REF!</v>
      </c>
      <c r="C1334" s="198" t="s">
        <v>378</v>
      </c>
      <c r="D1334" s="198" t="s">
        <v>313</v>
      </c>
      <c r="E1334" s="198" t="s">
        <v>312</v>
      </c>
      <c r="G1334" s="198"/>
      <c r="H1334" s="198"/>
      <c r="I1334" s="152"/>
      <c r="J1334" s="15" t="s">
        <v>91</v>
      </c>
      <c r="K1334" s="198">
        <v>102186630</v>
      </c>
      <c r="L1334" s="198"/>
      <c r="M1334" s="198"/>
      <c r="N1334" s="198"/>
      <c r="O1334" s="198"/>
    </row>
    <row r="1335" spans="2:15" x14ac:dyDescent="0.35">
      <c r="B1335" s="152" t="e">
        <f>VLOOKUP(C1335,#REF!,3,FALSE)</f>
        <v>#REF!</v>
      </c>
      <c r="C1335" s="198" t="s">
        <v>378</v>
      </c>
      <c r="D1335" s="198" t="s">
        <v>311</v>
      </c>
      <c r="E1335" s="198" t="s">
        <v>872</v>
      </c>
      <c r="G1335" s="198"/>
      <c r="H1335" s="198"/>
      <c r="I1335" s="152"/>
      <c r="J1335" s="273" t="s">
        <v>91</v>
      </c>
      <c r="K1335" s="198">
        <v>659483137.59000003</v>
      </c>
      <c r="L1335" s="198"/>
      <c r="M1335" s="198"/>
      <c r="N1335" s="198"/>
      <c r="O1335" s="198"/>
    </row>
    <row r="1336" spans="2:15" hidden="1" x14ac:dyDescent="0.35">
      <c r="B1336" s="152" t="e">
        <f>VLOOKUP(C1336,#REF!,3,FALSE)</f>
        <v>#REF!</v>
      </c>
      <c r="C1336" s="198" t="s">
        <v>408</v>
      </c>
      <c r="D1336" s="198" t="s">
        <v>316</v>
      </c>
      <c r="E1336" s="198" t="s">
        <v>782</v>
      </c>
      <c r="G1336" s="198"/>
      <c r="H1336" s="198"/>
      <c r="I1336" s="152"/>
      <c r="J1336" s="15" t="s">
        <v>91</v>
      </c>
      <c r="K1336" s="198">
        <v>169643021.55000001</v>
      </c>
      <c r="L1336" s="198"/>
      <c r="M1336" s="198"/>
      <c r="N1336" s="198"/>
      <c r="O1336" s="198"/>
    </row>
    <row r="1337" spans="2:15" hidden="1" x14ac:dyDescent="0.35">
      <c r="B1337" s="152" t="e">
        <f>VLOOKUP(C1337,#REF!,3,FALSE)</f>
        <v>#REF!</v>
      </c>
      <c r="C1337" s="198" t="s">
        <v>408</v>
      </c>
      <c r="D1337" s="198" t="s">
        <v>316</v>
      </c>
      <c r="E1337" s="198" t="s">
        <v>805</v>
      </c>
      <c r="G1337" s="198"/>
      <c r="H1337" s="198"/>
      <c r="I1337" s="152"/>
      <c r="J1337" s="273" t="s">
        <v>91</v>
      </c>
      <c r="K1337" s="198">
        <v>12175579.949999999</v>
      </c>
      <c r="L1337" s="198"/>
      <c r="M1337" s="198"/>
      <c r="N1337" s="198"/>
      <c r="O1337" s="198"/>
    </row>
    <row r="1338" spans="2:15" hidden="1" x14ac:dyDescent="0.35">
      <c r="B1338" s="152" t="e">
        <f>VLOOKUP(C1338,#REF!,3,FALSE)</f>
        <v>#REF!</v>
      </c>
      <c r="C1338" s="198" t="s">
        <v>408</v>
      </c>
      <c r="D1338" s="198" t="s">
        <v>316</v>
      </c>
      <c r="E1338" s="286" t="s">
        <v>794</v>
      </c>
      <c r="G1338" s="198"/>
      <c r="H1338" s="198"/>
      <c r="I1338" s="152"/>
      <c r="J1338" s="15" t="s">
        <v>91</v>
      </c>
      <c r="K1338" s="198">
        <v>72196341.680000007</v>
      </c>
      <c r="L1338" s="198"/>
      <c r="M1338" s="198"/>
      <c r="N1338" s="198"/>
      <c r="O1338" s="198"/>
    </row>
    <row r="1339" spans="2:15" hidden="1" x14ac:dyDescent="0.35">
      <c r="B1339" s="152" t="e">
        <f>VLOOKUP(C1339,#REF!,3,FALSE)</f>
        <v>#REF!</v>
      </c>
      <c r="C1339" s="198" t="s">
        <v>408</v>
      </c>
      <c r="D1339" s="198" t="s">
        <v>321</v>
      </c>
      <c r="E1339" s="198" t="s">
        <v>814</v>
      </c>
      <c r="G1339" s="198"/>
      <c r="H1339" s="198"/>
      <c r="I1339" s="152"/>
      <c r="J1339" s="273" t="s">
        <v>91</v>
      </c>
      <c r="K1339" s="198">
        <v>13727338.5</v>
      </c>
      <c r="L1339" s="198"/>
      <c r="M1339" s="198"/>
      <c r="N1339" s="198"/>
      <c r="O1339" s="198"/>
    </row>
    <row r="1340" spans="2:15" hidden="1" x14ac:dyDescent="0.35">
      <c r="B1340" s="152" t="e">
        <f>VLOOKUP(C1340,#REF!,3,FALSE)</f>
        <v>#REF!</v>
      </c>
      <c r="C1340" s="198" t="s">
        <v>408</v>
      </c>
      <c r="D1340" s="198" t="s">
        <v>308</v>
      </c>
      <c r="E1340" s="198" t="s">
        <v>788</v>
      </c>
      <c r="G1340" s="198"/>
      <c r="H1340" s="198"/>
      <c r="I1340" s="152"/>
      <c r="J1340" s="15" t="s">
        <v>91</v>
      </c>
      <c r="K1340" s="198">
        <v>643178805.88</v>
      </c>
      <c r="L1340" s="198"/>
      <c r="M1340" s="198"/>
      <c r="N1340" s="198"/>
      <c r="O1340" s="198"/>
    </row>
    <row r="1341" spans="2:15" hidden="1" x14ac:dyDescent="0.35">
      <c r="B1341" s="152" t="e">
        <f>VLOOKUP(C1341,#REF!,3,FALSE)</f>
        <v>#REF!</v>
      </c>
      <c r="C1341" s="198" t="s">
        <v>408</v>
      </c>
      <c r="D1341" s="198" t="s">
        <v>308</v>
      </c>
      <c r="E1341" s="198" t="s">
        <v>800</v>
      </c>
      <c r="G1341" s="198"/>
      <c r="H1341" s="198"/>
      <c r="I1341" s="152"/>
      <c r="J1341" s="273" t="s">
        <v>91</v>
      </c>
      <c r="K1341" s="198">
        <v>48000</v>
      </c>
      <c r="L1341" s="198"/>
      <c r="M1341" s="198"/>
      <c r="N1341" s="198"/>
      <c r="O1341" s="198"/>
    </row>
    <row r="1342" spans="2:15" hidden="1" x14ac:dyDescent="0.35">
      <c r="B1342" s="152" t="e">
        <f>VLOOKUP(C1342,#REF!,3,FALSE)</f>
        <v>#REF!</v>
      </c>
      <c r="C1342" s="198" t="s">
        <v>408</v>
      </c>
      <c r="D1342" s="198" t="s">
        <v>313</v>
      </c>
      <c r="E1342" s="198" t="s">
        <v>312</v>
      </c>
      <c r="G1342" s="198"/>
      <c r="H1342" s="198"/>
      <c r="I1342" s="152"/>
      <c r="J1342" s="15" t="s">
        <v>91</v>
      </c>
      <c r="K1342" s="198">
        <v>13200</v>
      </c>
      <c r="L1342" s="198"/>
      <c r="M1342" s="198"/>
      <c r="N1342" s="198"/>
      <c r="O1342" s="198"/>
    </row>
    <row r="1343" spans="2:15" x14ac:dyDescent="0.35">
      <c r="B1343" s="152" t="e">
        <f>VLOOKUP(C1343,#REF!,3,FALSE)</f>
        <v>#REF!</v>
      </c>
      <c r="C1343" s="198" t="s">
        <v>408</v>
      </c>
      <c r="D1343" s="198" t="s">
        <v>311</v>
      </c>
      <c r="E1343" s="198" t="s">
        <v>872</v>
      </c>
      <c r="G1343" s="198"/>
      <c r="H1343" s="198"/>
      <c r="I1343" s="152"/>
      <c r="J1343" s="273" t="s">
        <v>91</v>
      </c>
      <c r="K1343" s="198">
        <v>207574890.19</v>
      </c>
      <c r="L1343" s="198"/>
      <c r="M1343" s="198"/>
      <c r="N1343" s="198"/>
      <c r="O1343" s="198"/>
    </row>
    <row r="1344" spans="2:15" hidden="1" x14ac:dyDescent="0.35">
      <c r="B1344" s="152" t="e">
        <f>VLOOKUP(C1344,#REF!,3,FALSE)</f>
        <v>#REF!</v>
      </c>
      <c r="C1344" s="198" t="s">
        <v>423</v>
      </c>
      <c r="D1344" s="198" t="s">
        <v>316</v>
      </c>
      <c r="E1344" s="198" t="s">
        <v>782</v>
      </c>
      <c r="G1344" s="198"/>
      <c r="H1344" s="198"/>
      <c r="I1344" s="152"/>
      <c r="J1344" s="15" t="s">
        <v>91</v>
      </c>
      <c r="K1344" s="198">
        <v>800000000</v>
      </c>
      <c r="L1344" s="198"/>
      <c r="M1344" s="198"/>
      <c r="N1344" s="198"/>
      <c r="O1344" s="198"/>
    </row>
    <row r="1345" spans="2:15" hidden="1" x14ac:dyDescent="0.35">
      <c r="B1345" s="152" t="e">
        <f>VLOOKUP(C1345,#REF!,3,FALSE)</f>
        <v>#REF!</v>
      </c>
      <c r="C1345" s="198" t="s">
        <v>423</v>
      </c>
      <c r="D1345" s="198" t="s">
        <v>316</v>
      </c>
      <c r="E1345" s="198" t="s">
        <v>805</v>
      </c>
      <c r="G1345" s="198"/>
      <c r="H1345" s="198"/>
      <c r="I1345" s="152"/>
      <c r="J1345" s="273" t="s">
        <v>91</v>
      </c>
      <c r="K1345" s="198">
        <v>768964.38</v>
      </c>
      <c r="L1345" s="198"/>
      <c r="M1345" s="198"/>
      <c r="N1345" s="198"/>
      <c r="O1345" s="198"/>
    </row>
    <row r="1346" spans="2:15" hidden="1" x14ac:dyDescent="0.35">
      <c r="B1346" s="152" t="e">
        <f>VLOOKUP(C1346,#REF!,3,FALSE)</f>
        <v>#REF!</v>
      </c>
      <c r="C1346" s="198" t="s">
        <v>423</v>
      </c>
      <c r="D1346" s="198" t="s">
        <v>316</v>
      </c>
      <c r="E1346" s="286" t="s">
        <v>794</v>
      </c>
      <c r="G1346" s="198"/>
      <c r="H1346" s="198"/>
      <c r="I1346" s="152"/>
      <c r="J1346" s="15" t="s">
        <v>91</v>
      </c>
      <c r="K1346" s="198">
        <v>845860.82</v>
      </c>
      <c r="L1346" s="198"/>
      <c r="M1346" s="198"/>
      <c r="N1346" s="198"/>
      <c r="O1346" s="198"/>
    </row>
    <row r="1347" spans="2:15" hidden="1" x14ac:dyDescent="0.35">
      <c r="B1347" s="152" t="e">
        <f>VLOOKUP(C1347,#REF!,3,FALSE)</f>
        <v>#REF!</v>
      </c>
      <c r="C1347" s="198" t="s">
        <v>423</v>
      </c>
      <c r="D1347" s="198" t="s">
        <v>321</v>
      </c>
      <c r="E1347" s="198" t="s">
        <v>814</v>
      </c>
      <c r="G1347" s="198"/>
      <c r="H1347" s="198"/>
      <c r="I1347" s="152"/>
      <c r="J1347" s="273" t="s">
        <v>91</v>
      </c>
      <c r="K1347" s="198">
        <v>6431700</v>
      </c>
      <c r="L1347" s="198"/>
      <c r="M1347" s="198"/>
      <c r="N1347" s="198"/>
      <c r="O1347" s="198"/>
    </row>
    <row r="1348" spans="2:15" hidden="1" x14ac:dyDescent="0.35">
      <c r="B1348" s="152" t="e">
        <f>VLOOKUP(C1348,#REF!,3,FALSE)</f>
        <v>#REF!</v>
      </c>
      <c r="C1348" s="198" t="s">
        <v>423</v>
      </c>
      <c r="D1348" s="198" t="s">
        <v>308</v>
      </c>
      <c r="E1348" s="198" t="s">
        <v>788</v>
      </c>
      <c r="G1348" s="198"/>
      <c r="H1348" s="198"/>
      <c r="I1348" s="152"/>
      <c r="J1348" s="15" t="s">
        <v>91</v>
      </c>
      <c r="K1348" s="198">
        <v>59316799.960000001</v>
      </c>
      <c r="L1348" s="198"/>
      <c r="M1348" s="198"/>
      <c r="N1348" s="198"/>
      <c r="O1348" s="198"/>
    </row>
    <row r="1349" spans="2:15" hidden="1" x14ac:dyDescent="0.35">
      <c r="B1349" s="152" t="e">
        <f>VLOOKUP(C1349,#REF!,3,FALSE)</f>
        <v>#REF!</v>
      </c>
      <c r="C1349" s="198" t="s">
        <v>423</v>
      </c>
      <c r="D1349" s="198" t="s">
        <v>308</v>
      </c>
      <c r="E1349" s="198" t="s">
        <v>800</v>
      </c>
      <c r="G1349" s="198"/>
      <c r="H1349" s="198"/>
      <c r="I1349" s="152"/>
      <c r="J1349" s="273" t="s">
        <v>91</v>
      </c>
      <c r="K1349" s="198">
        <v>7000</v>
      </c>
      <c r="L1349" s="198"/>
      <c r="M1349" s="198"/>
      <c r="N1349" s="198"/>
      <c r="O1349" s="198"/>
    </row>
    <row r="1350" spans="2:15" hidden="1" x14ac:dyDescent="0.35">
      <c r="B1350" s="152" t="e">
        <f>VLOOKUP(C1350,#REF!,3,FALSE)</f>
        <v>#REF!</v>
      </c>
      <c r="C1350" s="198" t="s">
        <v>423</v>
      </c>
      <c r="D1350" s="198" t="s">
        <v>313</v>
      </c>
      <c r="E1350" s="198" t="s">
        <v>312</v>
      </c>
      <c r="G1350" s="198"/>
      <c r="H1350" s="198"/>
      <c r="I1350" s="152"/>
      <c r="J1350" s="15" t="s">
        <v>91</v>
      </c>
      <c r="K1350" s="198">
        <v>1200</v>
      </c>
      <c r="L1350" s="198"/>
      <c r="M1350" s="198"/>
      <c r="N1350" s="198"/>
      <c r="O1350" s="198"/>
    </row>
    <row r="1351" spans="2:15" x14ac:dyDescent="0.35">
      <c r="B1351" s="152" t="e">
        <f>VLOOKUP(C1351,#REF!,3,FALSE)</f>
        <v>#REF!</v>
      </c>
      <c r="C1351" s="198" t="s">
        <v>423</v>
      </c>
      <c r="D1351" s="198" t="s">
        <v>311</v>
      </c>
      <c r="E1351" s="198" t="s">
        <v>872</v>
      </c>
      <c r="G1351" s="198"/>
      <c r="H1351" s="198"/>
      <c r="I1351" s="152"/>
      <c r="J1351" s="273" t="s">
        <v>91</v>
      </c>
      <c r="K1351" s="198">
        <v>22433143.899999999</v>
      </c>
      <c r="L1351" s="198"/>
      <c r="M1351" s="198"/>
      <c r="N1351" s="198"/>
      <c r="O1351" s="198"/>
    </row>
    <row r="1352" spans="2:15" hidden="1" x14ac:dyDescent="0.35">
      <c r="B1352" s="152" t="e">
        <f>VLOOKUP(#REF!,#REF!,3,FALSE)</f>
        <v>#REF!</v>
      </c>
      <c r="C1352" s="198" t="s">
        <v>385</v>
      </c>
      <c r="D1352" s="198" t="s">
        <v>316</v>
      </c>
      <c r="E1352" s="198" t="s">
        <v>782</v>
      </c>
      <c r="G1352" s="198"/>
      <c r="H1352" s="198"/>
      <c r="I1352" s="152"/>
      <c r="J1352" s="15" t="s">
        <v>91</v>
      </c>
      <c r="K1352" s="198">
        <v>2606456.1800000002</v>
      </c>
      <c r="L1352" s="198"/>
      <c r="M1352" s="198"/>
      <c r="N1352" s="198"/>
      <c r="O1352" s="198"/>
    </row>
    <row r="1353" spans="2:15" hidden="1" x14ac:dyDescent="0.35">
      <c r="B1353" s="152" t="e">
        <f>VLOOKUP(C1353,#REF!,3,FALSE)</f>
        <v>#REF!</v>
      </c>
      <c r="C1353" s="198" t="s">
        <v>385</v>
      </c>
      <c r="D1353" s="198" t="s">
        <v>311</v>
      </c>
      <c r="E1353" s="152" t="s">
        <v>778</v>
      </c>
      <c r="G1353" s="198"/>
      <c r="H1353" s="198"/>
      <c r="I1353" s="152"/>
      <c r="J1353" s="273" t="s">
        <v>91</v>
      </c>
      <c r="K1353" s="198">
        <v>2124704001.7600002</v>
      </c>
      <c r="L1353" s="198"/>
      <c r="M1353" s="198"/>
      <c r="N1353" s="198"/>
      <c r="O1353" s="198"/>
    </row>
    <row r="1354" spans="2:15" hidden="1" x14ac:dyDescent="0.35">
      <c r="B1354" s="152" t="e">
        <f>VLOOKUP(C1354,#REF!,3,FALSE)</f>
        <v>#REF!</v>
      </c>
      <c r="C1354" s="198" t="s">
        <v>385</v>
      </c>
      <c r="D1354" s="198" t="s">
        <v>321</v>
      </c>
      <c r="E1354" s="198" t="s">
        <v>814</v>
      </c>
      <c r="G1354" s="198"/>
      <c r="H1354" s="198"/>
      <c r="I1354" s="152"/>
      <c r="J1354" s="15" t="s">
        <v>91</v>
      </c>
      <c r="K1354" s="198">
        <v>672500</v>
      </c>
      <c r="L1354" s="198"/>
      <c r="M1354" s="198"/>
      <c r="N1354" s="198"/>
      <c r="O1354" s="198"/>
    </row>
    <row r="1355" spans="2:15" hidden="1" x14ac:dyDescent="0.35">
      <c r="B1355" s="152" t="e">
        <f>VLOOKUP(C1355,#REF!,3,FALSE)</f>
        <v>#REF!</v>
      </c>
      <c r="C1355" s="198" t="s">
        <v>385</v>
      </c>
      <c r="D1355" s="198" t="s">
        <v>311</v>
      </c>
      <c r="E1355" s="198" t="s">
        <v>809</v>
      </c>
      <c r="G1355" s="198"/>
      <c r="H1355" s="198"/>
      <c r="I1355" s="152"/>
      <c r="J1355" s="273" t="s">
        <v>91</v>
      </c>
      <c r="K1355" s="198">
        <v>251875330</v>
      </c>
      <c r="L1355" s="198"/>
      <c r="M1355" s="198"/>
      <c r="N1355" s="198"/>
      <c r="O1355" s="198"/>
    </row>
    <row r="1356" spans="2:15" hidden="1" x14ac:dyDescent="0.35">
      <c r="B1356" s="152" t="e">
        <f>VLOOKUP(C1356,#REF!,3,FALSE)</f>
        <v>#REF!</v>
      </c>
      <c r="C1356" s="198" t="s">
        <v>385</v>
      </c>
      <c r="D1356" s="198" t="s">
        <v>308</v>
      </c>
      <c r="E1356" s="198" t="s">
        <v>788</v>
      </c>
      <c r="G1356" s="198"/>
      <c r="H1356" s="198"/>
      <c r="I1356" s="152"/>
      <c r="J1356" s="15" t="s">
        <v>91</v>
      </c>
      <c r="K1356" s="198">
        <v>108824430.69</v>
      </c>
      <c r="L1356" s="198"/>
      <c r="M1356" s="198"/>
      <c r="N1356" s="198"/>
      <c r="O1356" s="198"/>
    </row>
    <row r="1357" spans="2:15" x14ac:dyDescent="0.35">
      <c r="B1357" s="152" t="e">
        <f>VLOOKUP(C1357,#REF!,3,FALSE)</f>
        <v>#REF!</v>
      </c>
      <c r="C1357" s="198" t="s">
        <v>385</v>
      </c>
      <c r="D1357" s="198" t="s">
        <v>311</v>
      </c>
      <c r="E1357" s="198" t="s">
        <v>872</v>
      </c>
      <c r="G1357" s="198"/>
      <c r="H1357" s="198"/>
      <c r="I1357" s="152"/>
      <c r="J1357" s="273" t="s">
        <v>91</v>
      </c>
      <c r="K1357" s="198">
        <v>413735213.43000001</v>
      </c>
      <c r="L1357" s="198"/>
      <c r="M1357" s="198"/>
      <c r="N1357" s="198"/>
      <c r="O1357" s="198"/>
    </row>
    <row r="1358" spans="2:15" hidden="1" x14ac:dyDescent="0.35">
      <c r="B1358" s="152" t="e">
        <f>VLOOKUP(C1358,#REF!,3,FALSE)</f>
        <v>#REF!</v>
      </c>
      <c r="C1358" s="198" t="s">
        <v>389</v>
      </c>
      <c r="D1358" s="198" t="s">
        <v>316</v>
      </c>
      <c r="E1358" s="198" t="s">
        <v>782</v>
      </c>
      <c r="G1358" s="198"/>
      <c r="H1358" s="198"/>
      <c r="I1358" s="152"/>
      <c r="J1358" s="15" t="s">
        <v>91</v>
      </c>
      <c r="K1358" s="198">
        <v>196504858.08000001</v>
      </c>
      <c r="L1358" s="198"/>
      <c r="M1358" s="198"/>
      <c r="N1358" s="198"/>
      <c r="O1358" s="198"/>
    </row>
    <row r="1359" spans="2:15" hidden="1" x14ac:dyDescent="0.35">
      <c r="B1359" s="152" t="e">
        <f>VLOOKUP(C1359,#REF!,3,FALSE)</f>
        <v>#REF!</v>
      </c>
      <c r="C1359" s="198" t="s">
        <v>389</v>
      </c>
      <c r="D1359" s="198" t="s">
        <v>316</v>
      </c>
      <c r="E1359" s="198" t="s">
        <v>805</v>
      </c>
      <c r="G1359" s="198"/>
      <c r="H1359" s="198"/>
      <c r="I1359" s="152"/>
      <c r="J1359" s="273" t="s">
        <v>91</v>
      </c>
      <c r="K1359" s="198">
        <v>9832449.75</v>
      </c>
      <c r="L1359" s="198"/>
      <c r="M1359" s="198"/>
      <c r="N1359" s="198"/>
      <c r="O1359" s="198"/>
    </row>
    <row r="1360" spans="2:15" hidden="1" x14ac:dyDescent="0.35">
      <c r="B1360" s="152" t="e">
        <f>VLOOKUP(C1360,#REF!,3,FALSE)</f>
        <v>#REF!</v>
      </c>
      <c r="C1360" s="198" t="s">
        <v>389</v>
      </c>
      <c r="D1360" s="198" t="s">
        <v>316</v>
      </c>
      <c r="E1360" s="286" t="s">
        <v>794</v>
      </c>
      <c r="G1360" s="198"/>
      <c r="H1360" s="198"/>
      <c r="I1360" s="152"/>
      <c r="J1360" s="15" t="s">
        <v>91</v>
      </c>
      <c r="K1360" s="198">
        <v>20648144.460000001</v>
      </c>
      <c r="L1360" s="198"/>
      <c r="M1360" s="198"/>
      <c r="N1360" s="198"/>
      <c r="O1360" s="198"/>
    </row>
    <row r="1361" spans="2:15" hidden="1" x14ac:dyDescent="0.35">
      <c r="B1361" s="152" t="e">
        <f>VLOOKUP(C1361,#REF!,3,FALSE)</f>
        <v>#REF!</v>
      </c>
      <c r="C1361" s="198" t="s">
        <v>389</v>
      </c>
      <c r="D1361" s="198" t="s">
        <v>321</v>
      </c>
      <c r="E1361" s="198" t="s">
        <v>814</v>
      </c>
      <c r="G1361" s="198"/>
      <c r="H1361" s="198"/>
      <c r="I1361" s="152"/>
      <c r="J1361" s="273" t="s">
        <v>91</v>
      </c>
      <c r="K1361" s="198">
        <v>27244050</v>
      </c>
      <c r="L1361" s="198"/>
      <c r="M1361" s="198"/>
      <c r="N1361" s="198"/>
      <c r="O1361" s="198"/>
    </row>
    <row r="1362" spans="2:15" hidden="1" x14ac:dyDescent="0.35">
      <c r="B1362" s="152" t="e">
        <f>VLOOKUP(C1362,#REF!,3,FALSE)</f>
        <v>#REF!</v>
      </c>
      <c r="C1362" s="198" t="s">
        <v>389</v>
      </c>
      <c r="D1362" s="198" t="s">
        <v>308</v>
      </c>
      <c r="E1362" s="198" t="s">
        <v>788</v>
      </c>
      <c r="G1362" s="198"/>
      <c r="H1362" s="198"/>
      <c r="I1362" s="152"/>
      <c r="J1362" s="15" t="s">
        <v>91</v>
      </c>
      <c r="K1362" s="198">
        <v>1516944574.9100001</v>
      </c>
      <c r="L1362" s="198"/>
      <c r="M1362" s="198"/>
      <c r="N1362" s="198"/>
      <c r="O1362" s="198"/>
    </row>
    <row r="1363" spans="2:15" hidden="1" x14ac:dyDescent="0.35">
      <c r="B1363" s="152" t="e">
        <f>VLOOKUP(C1363,#REF!,3,FALSE)</f>
        <v>#REF!</v>
      </c>
      <c r="C1363" s="198" t="s">
        <v>389</v>
      </c>
      <c r="D1363" s="198" t="s">
        <v>308</v>
      </c>
      <c r="E1363" s="198" t="s">
        <v>800</v>
      </c>
      <c r="G1363" s="198"/>
      <c r="H1363" s="198"/>
      <c r="I1363" s="152"/>
      <c r="J1363" s="273" t="s">
        <v>91</v>
      </c>
      <c r="K1363" s="198">
        <v>29200</v>
      </c>
      <c r="L1363" s="198"/>
      <c r="M1363" s="198"/>
      <c r="N1363" s="198"/>
      <c r="O1363" s="198"/>
    </row>
    <row r="1364" spans="2:15" hidden="1" x14ac:dyDescent="0.35">
      <c r="B1364" s="152" t="e">
        <f>VLOOKUP(C1364,#REF!,3,FALSE)</f>
        <v>#REF!</v>
      </c>
      <c r="C1364" s="198" t="s">
        <v>389</v>
      </c>
      <c r="D1364" s="198" t="s">
        <v>313</v>
      </c>
      <c r="E1364" s="198" t="s">
        <v>312</v>
      </c>
      <c r="G1364" s="198"/>
      <c r="H1364" s="198"/>
      <c r="I1364" s="152"/>
      <c r="J1364" s="15" t="s">
        <v>91</v>
      </c>
      <c r="K1364" s="198">
        <v>56933490</v>
      </c>
      <c r="L1364" s="198"/>
      <c r="M1364" s="198"/>
      <c r="N1364" s="198"/>
      <c r="O1364" s="198"/>
    </row>
    <row r="1365" spans="2:15" x14ac:dyDescent="0.35">
      <c r="B1365" s="152" t="e">
        <f>VLOOKUP(C1365,#REF!,3,FALSE)</f>
        <v>#REF!</v>
      </c>
      <c r="C1365" s="198" t="s">
        <v>389</v>
      </c>
      <c r="D1365" s="198" t="s">
        <v>311</v>
      </c>
      <c r="E1365" s="198" t="s">
        <v>872</v>
      </c>
      <c r="G1365" s="198"/>
      <c r="H1365" s="198"/>
      <c r="I1365" s="152"/>
      <c r="J1365" s="273" t="s">
        <v>91</v>
      </c>
      <c r="K1365" s="198">
        <v>103579661.16</v>
      </c>
      <c r="L1365" s="198"/>
      <c r="M1365" s="198"/>
      <c r="N1365" s="198"/>
      <c r="O1365" s="198"/>
    </row>
    <row r="1366" spans="2:15" hidden="1" x14ac:dyDescent="0.35">
      <c r="B1366" s="152" t="e">
        <f>VLOOKUP(C1366,#REF!,3,FALSE)</f>
        <v>#REF!</v>
      </c>
      <c r="C1366" s="198" t="s">
        <v>375</v>
      </c>
      <c r="D1366" s="198" t="s">
        <v>316</v>
      </c>
      <c r="E1366" s="198" t="s">
        <v>805</v>
      </c>
      <c r="G1366" s="198"/>
      <c r="H1366" s="198"/>
      <c r="I1366" s="152"/>
      <c r="J1366" s="15" t="s">
        <v>91</v>
      </c>
      <c r="K1366" s="198">
        <v>1237951982.0699999</v>
      </c>
      <c r="L1366" s="198"/>
      <c r="M1366" s="198"/>
      <c r="N1366" s="198"/>
      <c r="O1366" s="198"/>
    </row>
    <row r="1367" spans="2:15" hidden="1" x14ac:dyDescent="0.35">
      <c r="B1367" s="152" t="e">
        <f>VLOOKUP(C1367,#REF!,3,FALSE)</f>
        <v>#REF!</v>
      </c>
      <c r="C1367" s="198" t="s">
        <v>375</v>
      </c>
      <c r="D1367" s="198" t="s">
        <v>316</v>
      </c>
      <c r="E1367" s="286" t="s">
        <v>794</v>
      </c>
      <c r="G1367" s="198"/>
      <c r="H1367" s="198"/>
      <c r="I1367" s="152"/>
      <c r="J1367" s="273" t="s">
        <v>91</v>
      </c>
      <c r="K1367" s="198">
        <v>2627160484.6900001</v>
      </c>
      <c r="L1367" s="198"/>
      <c r="M1367" s="198"/>
      <c r="N1367" s="198"/>
      <c r="O1367" s="198"/>
    </row>
    <row r="1368" spans="2:15" hidden="1" x14ac:dyDescent="0.35">
      <c r="B1368" s="152" t="e">
        <f>VLOOKUP(C1368,#REF!,3,FALSE)</f>
        <v>#REF!</v>
      </c>
      <c r="C1368" s="198" t="s">
        <v>375</v>
      </c>
      <c r="D1368" s="198" t="s">
        <v>321</v>
      </c>
      <c r="E1368" s="198" t="s">
        <v>814</v>
      </c>
      <c r="G1368" s="198"/>
      <c r="H1368" s="198"/>
      <c r="I1368" s="152"/>
      <c r="J1368" s="15" t="s">
        <v>91</v>
      </c>
      <c r="K1368" s="198">
        <v>147753840</v>
      </c>
      <c r="L1368" s="198"/>
      <c r="M1368" s="198"/>
      <c r="N1368" s="198"/>
      <c r="O1368" s="198"/>
    </row>
    <row r="1369" spans="2:15" hidden="1" x14ac:dyDescent="0.35">
      <c r="B1369" s="152" t="e">
        <f>VLOOKUP(C1369,#REF!,3,FALSE)</f>
        <v>#REF!</v>
      </c>
      <c r="C1369" s="198" t="s">
        <v>375</v>
      </c>
      <c r="D1369" s="198" t="s">
        <v>308</v>
      </c>
      <c r="E1369" s="198" t="s">
        <v>788</v>
      </c>
      <c r="G1369" s="198"/>
      <c r="H1369" s="198"/>
      <c r="I1369" s="152"/>
      <c r="J1369" s="273" t="s">
        <v>91</v>
      </c>
      <c r="K1369" s="198">
        <v>1066197498.05</v>
      </c>
      <c r="L1369" s="198"/>
      <c r="M1369" s="198"/>
      <c r="N1369" s="198"/>
      <c r="O1369" s="198"/>
    </row>
    <row r="1370" spans="2:15" hidden="1" x14ac:dyDescent="0.35">
      <c r="B1370" s="152" t="e">
        <f>VLOOKUP(C1370,#REF!,3,FALSE)</f>
        <v>#REF!</v>
      </c>
      <c r="C1370" s="198" t="s">
        <v>375</v>
      </c>
      <c r="D1370" s="198" t="s">
        <v>308</v>
      </c>
      <c r="E1370" s="198" t="s">
        <v>800</v>
      </c>
      <c r="G1370" s="198"/>
      <c r="H1370" s="198"/>
      <c r="I1370" s="152"/>
      <c r="J1370" s="15" t="s">
        <v>91</v>
      </c>
      <c r="K1370" s="198">
        <v>1056200</v>
      </c>
      <c r="L1370" s="198"/>
      <c r="M1370" s="198"/>
      <c r="N1370" s="198"/>
      <c r="O1370" s="198"/>
    </row>
    <row r="1371" spans="2:15" hidden="1" x14ac:dyDescent="0.35">
      <c r="B1371" s="152" t="e">
        <f>VLOOKUP(C1371,#REF!,3,FALSE)</f>
        <v>#REF!</v>
      </c>
      <c r="C1371" s="198" t="s">
        <v>375</v>
      </c>
      <c r="D1371" s="198" t="s">
        <v>313</v>
      </c>
      <c r="E1371" s="198" t="s">
        <v>817</v>
      </c>
      <c r="G1371" s="198"/>
      <c r="H1371" s="198"/>
      <c r="I1371" s="152"/>
      <c r="J1371" s="273" t="s">
        <v>91</v>
      </c>
      <c r="K1371" s="198">
        <v>1000999.9999999999</v>
      </c>
      <c r="L1371" s="198"/>
      <c r="M1371" s="198"/>
      <c r="N1371" s="198"/>
      <c r="O1371" s="198"/>
    </row>
    <row r="1372" spans="2:15" hidden="1" x14ac:dyDescent="0.35">
      <c r="B1372" s="152" t="e">
        <f>VLOOKUP(C1372,#REF!,3,FALSE)</f>
        <v>#REF!</v>
      </c>
      <c r="C1372" s="198" t="s">
        <v>375</v>
      </c>
      <c r="D1372" s="198" t="s">
        <v>313</v>
      </c>
      <c r="E1372" s="198" t="s">
        <v>312</v>
      </c>
      <c r="G1372" s="198"/>
      <c r="H1372" s="198"/>
      <c r="I1372" s="152"/>
      <c r="J1372" s="15" t="s">
        <v>91</v>
      </c>
      <c r="K1372" s="198">
        <v>344400</v>
      </c>
      <c r="L1372" s="198"/>
      <c r="M1372" s="198"/>
      <c r="N1372" s="198"/>
      <c r="O1372" s="198"/>
    </row>
    <row r="1373" spans="2:15" x14ac:dyDescent="0.35">
      <c r="B1373" s="152" t="e">
        <f>VLOOKUP(C1373,#REF!,3,FALSE)</f>
        <v>#REF!</v>
      </c>
      <c r="C1373" s="198" t="s">
        <v>375</v>
      </c>
      <c r="D1373" s="198" t="s">
        <v>311</v>
      </c>
      <c r="E1373" s="198" t="s">
        <v>872</v>
      </c>
      <c r="G1373" s="198"/>
      <c r="H1373" s="198"/>
      <c r="I1373" s="152"/>
      <c r="J1373" s="273" t="s">
        <v>91</v>
      </c>
      <c r="K1373" s="198">
        <v>374614373.81</v>
      </c>
      <c r="L1373" s="198"/>
      <c r="M1373" s="198"/>
      <c r="N1373" s="198"/>
      <c r="O1373" s="198"/>
    </row>
    <row r="1374" spans="2:15" hidden="1" x14ac:dyDescent="0.35">
      <c r="B1374" s="152" t="e">
        <f>VLOOKUP(C1374,#REF!,3,FALSE)</f>
        <v>#REF!</v>
      </c>
      <c r="C1374" s="198" t="s">
        <v>356</v>
      </c>
      <c r="D1374" s="198" t="s">
        <v>316</v>
      </c>
      <c r="E1374" s="198" t="s">
        <v>782</v>
      </c>
      <c r="G1374" s="198"/>
      <c r="H1374" s="198"/>
      <c r="I1374" s="152"/>
      <c r="J1374" s="15" t="s">
        <v>91</v>
      </c>
      <c r="K1374" s="198">
        <v>1894119828.4400001</v>
      </c>
      <c r="L1374" s="198"/>
      <c r="M1374" s="198"/>
      <c r="N1374" s="198"/>
      <c r="O1374" s="198"/>
    </row>
    <row r="1375" spans="2:15" hidden="1" x14ac:dyDescent="0.35">
      <c r="B1375" s="152" t="e">
        <f>VLOOKUP(C1375,#REF!,3,FALSE)</f>
        <v>#REF!</v>
      </c>
      <c r="C1375" s="198" t="s">
        <v>356</v>
      </c>
      <c r="D1375" s="198" t="s">
        <v>316</v>
      </c>
      <c r="E1375" s="286" t="s">
        <v>794</v>
      </c>
      <c r="G1375" s="198"/>
      <c r="H1375" s="198"/>
      <c r="I1375" s="152"/>
      <c r="J1375" s="273" t="s">
        <v>91</v>
      </c>
      <c r="K1375" s="198">
        <v>60095983.18</v>
      </c>
      <c r="L1375" s="198"/>
      <c r="M1375" s="198"/>
      <c r="N1375" s="198"/>
      <c r="O1375" s="198"/>
    </row>
    <row r="1376" spans="2:15" hidden="1" x14ac:dyDescent="0.35">
      <c r="B1376" s="152" t="e">
        <f>VLOOKUP(C1376,#REF!,3,FALSE)</f>
        <v>#REF!</v>
      </c>
      <c r="C1376" s="198" t="s">
        <v>356</v>
      </c>
      <c r="D1376" s="198" t="s">
        <v>311</v>
      </c>
      <c r="E1376" s="152" t="s">
        <v>778</v>
      </c>
      <c r="G1376" s="198"/>
      <c r="H1376" s="198"/>
      <c r="I1376" s="152"/>
      <c r="J1376" s="15" t="s">
        <v>91</v>
      </c>
      <c r="K1376" s="198">
        <v>24992959922.779999</v>
      </c>
      <c r="L1376" s="198"/>
      <c r="M1376" s="198"/>
      <c r="N1376" s="198"/>
      <c r="O1376" s="198"/>
    </row>
    <row r="1377" spans="2:15" hidden="1" x14ac:dyDescent="0.35">
      <c r="B1377" s="152" t="e">
        <f>VLOOKUP(C1377,#REF!,3,FALSE)</f>
        <v>#REF!</v>
      </c>
      <c r="C1377" s="198" t="s">
        <v>356</v>
      </c>
      <c r="D1377" s="198" t="s">
        <v>321</v>
      </c>
      <c r="E1377" s="198" t="s">
        <v>814</v>
      </c>
      <c r="G1377" s="198"/>
      <c r="H1377" s="198"/>
      <c r="I1377" s="152"/>
      <c r="J1377" s="273" t="s">
        <v>91</v>
      </c>
      <c r="K1377" s="198">
        <v>92958268</v>
      </c>
      <c r="L1377" s="198"/>
      <c r="M1377" s="198"/>
      <c r="N1377" s="198"/>
      <c r="O1377" s="198"/>
    </row>
    <row r="1378" spans="2:15" hidden="1" x14ac:dyDescent="0.35">
      <c r="B1378" s="152" t="e">
        <f>VLOOKUP(C1378,#REF!,3,FALSE)</f>
        <v>#REF!</v>
      </c>
      <c r="C1378" s="198" t="s">
        <v>356</v>
      </c>
      <c r="D1378" s="198" t="s">
        <v>311</v>
      </c>
      <c r="E1378" s="198" t="s">
        <v>809</v>
      </c>
      <c r="G1378" s="198"/>
      <c r="H1378" s="198"/>
      <c r="I1378" s="152"/>
      <c r="J1378" s="15" t="s">
        <v>91</v>
      </c>
      <c r="K1378" s="198">
        <v>323642000</v>
      </c>
      <c r="L1378" s="198"/>
      <c r="M1378" s="198"/>
      <c r="N1378" s="198"/>
      <c r="O1378" s="198"/>
    </row>
    <row r="1379" spans="2:15" hidden="1" x14ac:dyDescent="0.35">
      <c r="B1379" s="152" t="e">
        <f>VLOOKUP(C1379,#REF!,3,FALSE)</f>
        <v>#REF!</v>
      </c>
      <c r="C1379" s="198" t="s">
        <v>356</v>
      </c>
      <c r="D1379" s="198" t="s">
        <v>308</v>
      </c>
      <c r="E1379" s="198" t="s">
        <v>788</v>
      </c>
      <c r="G1379" s="198"/>
      <c r="H1379" s="198"/>
      <c r="I1379" s="152"/>
      <c r="J1379" s="273" t="s">
        <v>91</v>
      </c>
      <c r="K1379" s="198">
        <v>7084800</v>
      </c>
      <c r="L1379" s="198"/>
      <c r="M1379" s="198"/>
      <c r="N1379" s="198"/>
      <c r="O1379" s="198"/>
    </row>
    <row r="1380" spans="2:15" hidden="1" x14ac:dyDescent="0.35">
      <c r="B1380" s="152" t="e">
        <f>VLOOKUP(C1380,#REF!,3,FALSE)</f>
        <v>#REF!</v>
      </c>
      <c r="C1380" s="198" t="s">
        <v>442</v>
      </c>
      <c r="D1380" s="198" t="s">
        <v>321</v>
      </c>
      <c r="E1380" s="198" t="s">
        <v>814</v>
      </c>
      <c r="G1380" s="198"/>
      <c r="H1380" s="198"/>
      <c r="I1380" s="152"/>
      <c r="J1380" s="15" t="s">
        <v>91</v>
      </c>
      <c r="K1380" s="198">
        <v>4608000</v>
      </c>
      <c r="L1380" s="198"/>
      <c r="M1380" s="198"/>
      <c r="N1380" s="198"/>
      <c r="O1380" s="198"/>
    </row>
    <row r="1381" spans="2:15" hidden="1" x14ac:dyDescent="0.35">
      <c r="B1381" s="152" t="e">
        <f>VLOOKUP(#REF!,#REF!,3,FALSE)</f>
        <v>#REF!</v>
      </c>
      <c r="C1381" s="198" t="s">
        <v>403</v>
      </c>
      <c r="D1381" s="198" t="s">
        <v>316</v>
      </c>
      <c r="E1381" s="198" t="s">
        <v>782</v>
      </c>
      <c r="G1381" s="198"/>
      <c r="H1381" s="198"/>
      <c r="I1381" s="152"/>
      <c r="J1381" s="273" t="s">
        <v>91</v>
      </c>
      <c r="K1381" s="198">
        <v>132999999.94000001</v>
      </c>
      <c r="L1381" s="198"/>
      <c r="M1381" s="198"/>
      <c r="N1381" s="198"/>
      <c r="O1381" s="198"/>
    </row>
    <row r="1382" spans="2:15" hidden="1" x14ac:dyDescent="0.35">
      <c r="B1382" s="152" t="e">
        <f>VLOOKUP(C1382,#REF!,3,FALSE)</f>
        <v>#REF!</v>
      </c>
      <c r="C1382" s="198" t="s">
        <v>403</v>
      </c>
      <c r="D1382" s="198" t="s">
        <v>316</v>
      </c>
      <c r="E1382" s="198" t="s">
        <v>805</v>
      </c>
      <c r="G1382" s="198"/>
      <c r="H1382" s="198"/>
      <c r="I1382" s="152"/>
      <c r="J1382" s="15" t="s">
        <v>91</v>
      </c>
      <c r="K1382" s="198">
        <v>30123729.129999999</v>
      </c>
      <c r="L1382" s="198"/>
      <c r="M1382" s="198"/>
      <c r="N1382" s="198"/>
      <c r="O1382" s="198"/>
    </row>
    <row r="1383" spans="2:15" hidden="1" x14ac:dyDescent="0.35">
      <c r="B1383" s="152" t="e">
        <f>VLOOKUP(C1383,#REF!,3,FALSE)</f>
        <v>#REF!</v>
      </c>
      <c r="C1383" s="198" t="s">
        <v>403</v>
      </c>
      <c r="D1383" s="198" t="s">
        <v>316</v>
      </c>
      <c r="E1383" s="286" t="s">
        <v>794</v>
      </c>
      <c r="G1383" s="198"/>
      <c r="H1383" s="198"/>
      <c r="I1383" s="152"/>
      <c r="J1383" s="273" t="s">
        <v>91</v>
      </c>
      <c r="K1383" s="198">
        <v>63259831.189999998</v>
      </c>
      <c r="L1383" s="198"/>
      <c r="M1383" s="198"/>
      <c r="N1383" s="198"/>
      <c r="O1383" s="198"/>
    </row>
    <row r="1384" spans="2:15" hidden="1" x14ac:dyDescent="0.35">
      <c r="B1384" s="152" t="e">
        <f>VLOOKUP(C1384,#REF!,3,FALSE)</f>
        <v>#REF!</v>
      </c>
      <c r="C1384" s="198" t="s">
        <v>403</v>
      </c>
      <c r="D1384" s="198" t="s">
        <v>311</v>
      </c>
      <c r="E1384" s="152" t="s">
        <v>778</v>
      </c>
      <c r="G1384" s="198"/>
      <c r="H1384" s="198"/>
      <c r="I1384" s="152"/>
      <c r="J1384" s="15" t="s">
        <v>91</v>
      </c>
      <c r="K1384" s="198">
        <v>7.0000000000000007E-2</v>
      </c>
      <c r="L1384" s="198"/>
      <c r="M1384" s="198"/>
      <c r="N1384" s="198"/>
      <c r="O1384" s="198"/>
    </row>
    <row r="1385" spans="2:15" hidden="1" x14ac:dyDescent="0.35">
      <c r="B1385" s="152" t="e">
        <f>VLOOKUP(C1385,#REF!,3,FALSE)</f>
        <v>#REF!</v>
      </c>
      <c r="C1385" s="198" t="s">
        <v>403</v>
      </c>
      <c r="D1385" s="198" t="s">
        <v>321</v>
      </c>
      <c r="E1385" s="198" t="s">
        <v>814</v>
      </c>
      <c r="G1385" s="198"/>
      <c r="H1385" s="198"/>
      <c r="I1385" s="152"/>
      <c r="J1385" s="273" t="s">
        <v>91</v>
      </c>
      <c r="K1385" s="198">
        <v>31493849</v>
      </c>
      <c r="L1385" s="198"/>
      <c r="M1385" s="198"/>
      <c r="N1385" s="198"/>
      <c r="O1385" s="198"/>
    </row>
    <row r="1386" spans="2:15" hidden="1" x14ac:dyDescent="0.35">
      <c r="B1386" s="152" t="e">
        <f>VLOOKUP(C1386,#REF!,3,FALSE)</f>
        <v>#REF!</v>
      </c>
      <c r="C1386" s="198" t="s">
        <v>403</v>
      </c>
      <c r="D1386" s="198" t="s">
        <v>308</v>
      </c>
      <c r="E1386" s="198" t="s">
        <v>788</v>
      </c>
      <c r="G1386" s="198"/>
      <c r="H1386" s="198"/>
      <c r="I1386" s="152"/>
      <c r="J1386" s="15" t="s">
        <v>91</v>
      </c>
      <c r="K1386" s="198">
        <v>622810943</v>
      </c>
      <c r="L1386" s="198"/>
      <c r="M1386" s="198"/>
      <c r="N1386" s="198"/>
      <c r="O1386" s="198"/>
    </row>
    <row r="1387" spans="2:15" hidden="1" x14ac:dyDescent="0.35">
      <c r="B1387" s="152" t="e">
        <f>VLOOKUP(C1387,#REF!,3,FALSE)</f>
        <v>#REF!</v>
      </c>
      <c r="C1387" s="198" t="s">
        <v>403</v>
      </c>
      <c r="D1387" s="198" t="s">
        <v>308</v>
      </c>
      <c r="E1387" s="198" t="s">
        <v>800</v>
      </c>
      <c r="G1387" s="198"/>
      <c r="H1387" s="198"/>
      <c r="I1387" s="152"/>
      <c r="J1387" s="273" t="s">
        <v>91</v>
      </c>
      <c r="K1387" s="198">
        <v>34000</v>
      </c>
      <c r="L1387" s="198"/>
      <c r="M1387" s="198"/>
      <c r="N1387" s="198"/>
      <c r="O1387" s="198"/>
    </row>
    <row r="1388" spans="2:15" hidden="1" x14ac:dyDescent="0.35">
      <c r="B1388" s="152" t="e">
        <f>VLOOKUP(C1388,#REF!,3,FALSE)</f>
        <v>#REF!</v>
      </c>
      <c r="C1388" s="198" t="s">
        <v>403</v>
      </c>
      <c r="D1388" s="198" t="s">
        <v>313</v>
      </c>
      <c r="E1388" s="198" t="s">
        <v>312</v>
      </c>
      <c r="G1388" s="198"/>
      <c r="H1388" s="198"/>
      <c r="I1388" s="152"/>
      <c r="J1388" s="15" t="s">
        <v>91</v>
      </c>
      <c r="K1388" s="198">
        <v>10800</v>
      </c>
      <c r="L1388" s="198"/>
      <c r="M1388" s="198"/>
      <c r="N1388" s="198"/>
      <c r="O1388" s="198"/>
    </row>
    <row r="1389" spans="2:15" x14ac:dyDescent="0.35">
      <c r="B1389" s="152" t="e">
        <f>VLOOKUP(C1389,#REF!,3,FALSE)</f>
        <v>#REF!</v>
      </c>
      <c r="C1389" s="198" t="s">
        <v>403</v>
      </c>
      <c r="D1389" s="198" t="s">
        <v>311</v>
      </c>
      <c r="E1389" s="198" t="s">
        <v>872</v>
      </c>
      <c r="G1389" s="198"/>
      <c r="H1389" s="198"/>
      <c r="I1389" s="152"/>
      <c r="J1389" s="273" t="s">
        <v>91</v>
      </c>
      <c r="K1389" s="198">
        <v>229792317.99000001</v>
      </c>
      <c r="L1389" s="198"/>
      <c r="M1389" s="198"/>
      <c r="N1389" s="198"/>
      <c r="O1389" s="198"/>
    </row>
    <row r="1390" spans="2:15" hidden="1" x14ac:dyDescent="0.35">
      <c r="B1390" s="152" t="e">
        <f>VLOOKUP(C1390,#REF!,3,FALSE)</f>
        <v>#REF!</v>
      </c>
      <c r="C1390" s="198" t="s">
        <v>433</v>
      </c>
      <c r="D1390" s="198" t="s">
        <v>316</v>
      </c>
      <c r="E1390" s="198" t="s">
        <v>782</v>
      </c>
      <c r="G1390" s="198"/>
      <c r="H1390" s="198"/>
      <c r="I1390" s="152"/>
      <c r="J1390" s="15" t="s">
        <v>91</v>
      </c>
      <c r="K1390" s="198">
        <v>26203745.600000001</v>
      </c>
      <c r="L1390" s="198"/>
      <c r="M1390" s="198"/>
      <c r="N1390" s="198"/>
      <c r="O1390" s="198"/>
    </row>
    <row r="1391" spans="2:15" hidden="1" x14ac:dyDescent="0.35">
      <c r="B1391" s="152" t="e">
        <f>VLOOKUP(C1391,#REF!,3,FALSE)</f>
        <v>#REF!</v>
      </c>
      <c r="C1391" s="198" t="s">
        <v>433</v>
      </c>
      <c r="D1391" s="198" t="s">
        <v>316</v>
      </c>
      <c r="E1391" s="286" t="s">
        <v>794</v>
      </c>
      <c r="G1391" s="198"/>
      <c r="H1391" s="198"/>
      <c r="I1391" s="152"/>
      <c r="J1391" s="273" t="s">
        <v>91</v>
      </c>
      <c r="K1391" s="198">
        <v>213573100.71000001</v>
      </c>
      <c r="L1391" s="198"/>
      <c r="M1391" s="198"/>
      <c r="N1391" s="198"/>
      <c r="O1391" s="198"/>
    </row>
    <row r="1392" spans="2:15" hidden="1" x14ac:dyDescent="0.35">
      <c r="B1392" s="152" t="e">
        <f>VLOOKUP(C1392,#REF!,3,FALSE)</f>
        <v>#REF!</v>
      </c>
      <c r="C1392" s="198" t="s">
        <v>433</v>
      </c>
      <c r="D1392" s="198" t="s">
        <v>311</v>
      </c>
      <c r="E1392" s="152" t="s">
        <v>778</v>
      </c>
      <c r="G1392" s="198"/>
      <c r="H1392" s="198"/>
      <c r="I1392" s="152"/>
      <c r="J1392" s="15" t="s">
        <v>91</v>
      </c>
      <c r="K1392" s="198">
        <v>115727690.53</v>
      </c>
      <c r="L1392" s="198"/>
      <c r="M1392" s="198"/>
      <c r="N1392" s="198"/>
      <c r="O1392" s="198"/>
    </row>
    <row r="1393" spans="2:15" hidden="1" x14ac:dyDescent="0.35">
      <c r="B1393" s="152" t="e">
        <f>VLOOKUP(C1393,#REF!,3,FALSE)</f>
        <v>#REF!</v>
      </c>
      <c r="C1393" s="198" t="s">
        <v>433</v>
      </c>
      <c r="D1393" s="198" t="s">
        <v>321</v>
      </c>
      <c r="E1393" s="198" t="s">
        <v>814</v>
      </c>
      <c r="G1393" s="198"/>
      <c r="H1393" s="198"/>
      <c r="I1393" s="152"/>
      <c r="J1393" s="273" t="s">
        <v>91</v>
      </c>
      <c r="K1393" s="198">
        <v>1061183</v>
      </c>
      <c r="L1393" s="198"/>
      <c r="M1393" s="198"/>
      <c r="N1393" s="198"/>
      <c r="O1393" s="198"/>
    </row>
    <row r="1394" spans="2:15" hidden="1" x14ac:dyDescent="0.35">
      <c r="B1394" s="152" t="e">
        <f>VLOOKUP(C1394,#REF!,3,FALSE)</f>
        <v>#REF!</v>
      </c>
      <c r="C1394" s="198" t="s">
        <v>433</v>
      </c>
      <c r="D1394" s="198" t="s">
        <v>311</v>
      </c>
      <c r="E1394" s="198" t="s">
        <v>809</v>
      </c>
      <c r="G1394" s="198"/>
      <c r="H1394" s="198"/>
      <c r="I1394" s="152"/>
      <c r="J1394" s="15" t="s">
        <v>91</v>
      </c>
      <c r="K1394" s="198">
        <v>60417900</v>
      </c>
      <c r="L1394" s="198"/>
      <c r="M1394" s="198"/>
      <c r="N1394" s="198"/>
      <c r="O1394" s="198"/>
    </row>
    <row r="1395" spans="2:15" hidden="1" x14ac:dyDescent="0.35">
      <c r="B1395" s="152" t="e">
        <f>VLOOKUP(C1395,#REF!,3,FALSE)</f>
        <v>#REF!</v>
      </c>
      <c r="C1395" s="198" t="s">
        <v>433</v>
      </c>
      <c r="D1395" s="198" t="s">
        <v>308</v>
      </c>
      <c r="E1395" s="198" t="s">
        <v>788</v>
      </c>
      <c r="G1395" s="198"/>
      <c r="H1395" s="198"/>
      <c r="I1395" s="152"/>
      <c r="J1395" s="273" t="s">
        <v>91</v>
      </c>
      <c r="K1395" s="198">
        <v>185510448</v>
      </c>
      <c r="L1395" s="198"/>
      <c r="M1395" s="198"/>
      <c r="N1395" s="198"/>
      <c r="O1395" s="198"/>
    </row>
    <row r="1396" spans="2:15" x14ac:dyDescent="0.35">
      <c r="B1396" s="152" t="e">
        <f>VLOOKUP(C1396,#REF!,3,FALSE)</f>
        <v>#REF!</v>
      </c>
      <c r="C1396" s="198" t="s">
        <v>433</v>
      </c>
      <c r="D1396" s="198" t="s">
        <v>311</v>
      </c>
      <c r="E1396" s="198" t="s">
        <v>872</v>
      </c>
      <c r="G1396" s="198"/>
      <c r="H1396" s="198"/>
      <c r="I1396" s="152"/>
      <c r="J1396" s="15" t="s">
        <v>91</v>
      </c>
      <c r="K1396" s="198">
        <v>55849125.630000003</v>
      </c>
      <c r="L1396" s="198"/>
      <c r="M1396" s="198"/>
      <c r="N1396" s="198"/>
      <c r="O1396" s="198"/>
    </row>
    <row r="1397" spans="2:15" hidden="1" x14ac:dyDescent="0.35">
      <c r="B1397" s="152" t="e">
        <f>VLOOKUP(C1397,#REF!,3,FALSE)</f>
        <v>#REF!</v>
      </c>
      <c r="C1397" s="198" t="s">
        <v>410</v>
      </c>
      <c r="D1397" s="198" t="s">
        <v>316</v>
      </c>
      <c r="E1397" s="198" t="s">
        <v>782</v>
      </c>
      <c r="G1397" s="198"/>
      <c r="H1397" s="198"/>
      <c r="I1397" s="152"/>
      <c r="J1397" s="273" t="s">
        <v>91</v>
      </c>
      <c r="K1397" s="198">
        <v>68518302.969999999</v>
      </c>
      <c r="L1397" s="198"/>
      <c r="M1397" s="198"/>
      <c r="N1397" s="198"/>
      <c r="O1397" s="198"/>
    </row>
    <row r="1398" spans="2:15" hidden="1" x14ac:dyDescent="0.35">
      <c r="B1398" s="152" t="e">
        <f>VLOOKUP(C1398,#REF!,3,FALSE)</f>
        <v>#REF!</v>
      </c>
      <c r="C1398" s="198" t="s">
        <v>410</v>
      </c>
      <c r="D1398" s="198" t="s">
        <v>316</v>
      </c>
      <c r="E1398" s="198" t="s">
        <v>805</v>
      </c>
      <c r="G1398" s="198"/>
      <c r="H1398" s="198"/>
      <c r="I1398" s="152"/>
      <c r="J1398" s="15" t="s">
        <v>91</v>
      </c>
      <c r="K1398" s="198">
        <v>36953828.140000001</v>
      </c>
      <c r="L1398" s="198"/>
      <c r="M1398" s="198"/>
      <c r="N1398" s="198"/>
      <c r="O1398" s="198"/>
    </row>
    <row r="1399" spans="2:15" hidden="1" x14ac:dyDescent="0.35">
      <c r="B1399" s="152" t="e">
        <f>VLOOKUP(C1399,#REF!,3,FALSE)</f>
        <v>#REF!</v>
      </c>
      <c r="C1399" s="198" t="s">
        <v>410</v>
      </c>
      <c r="D1399" s="198" t="s">
        <v>316</v>
      </c>
      <c r="E1399" s="286" t="s">
        <v>794</v>
      </c>
      <c r="G1399" s="198"/>
      <c r="H1399" s="198"/>
      <c r="I1399" s="152"/>
      <c r="J1399" s="273" t="s">
        <v>91</v>
      </c>
      <c r="K1399" s="198">
        <v>77603039.079999998</v>
      </c>
      <c r="L1399" s="198"/>
      <c r="M1399" s="198"/>
      <c r="N1399" s="198"/>
      <c r="O1399" s="198"/>
    </row>
    <row r="1400" spans="2:15" hidden="1" x14ac:dyDescent="0.35">
      <c r="B1400" s="152" t="e">
        <f>VLOOKUP(C1400,#REF!,3,FALSE)</f>
        <v>#REF!</v>
      </c>
      <c r="C1400" s="198" t="s">
        <v>410</v>
      </c>
      <c r="D1400" s="198" t="s">
        <v>311</v>
      </c>
      <c r="E1400" s="152" t="s">
        <v>778</v>
      </c>
      <c r="G1400" s="198"/>
      <c r="H1400" s="198"/>
      <c r="I1400" s="152"/>
      <c r="J1400" s="15" t="s">
        <v>91</v>
      </c>
      <c r="K1400" s="198">
        <v>240440202.29000002</v>
      </c>
      <c r="L1400" s="198"/>
      <c r="M1400" s="198"/>
      <c r="N1400" s="198"/>
      <c r="O1400" s="198"/>
    </row>
    <row r="1401" spans="2:15" hidden="1" x14ac:dyDescent="0.35">
      <c r="B1401" s="152" t="e">
        <f>VLOOKUP(C1401,#REF!,3,FALSE)</f>
        <v>#REF!</v>
      </c>
      <c r="C1401" s="198" t="s">
        <v>410</v>
      </c>
      <c r="D1401" s="198" t="s">
        <v>321</v>
      </c>
      <c r="E1401" s="198" t="s">
        <v>814</v>
      </c>
      <c r="G1401" s="198"/>
      <c r="H1401" s="198"/>
      <c r="I1401" s="152"/>
      <c r="J1401" s="273" t="s">
        <v>91</v>
      </c>
      <c r="K1401" s="198">
        <v>8193439.2000000002</v>
      </c>
      <c r="L1401" s="198"/>
      <c r="M1401" s="198"/>
      <c r="N1401" s="198"/>
      <c r="O1401" s="198"/>
    </row>
    <row r="1402" spans="2:15" hidden="1" x14ac:dyDescent="0.35">
      <c r="B1402" s="152" t="e">
        <f>VLOOKUP(C1402,#REF!,3,FALSE)</f>
        <v>#REF!</v>
      </c>
      <c r="C1402" s="198" t="s">
        <v>410</v>
      </c>
      <c r="D1402" s="198" t="s">
        <v>308</v>
      </c>
      <c r="E1402" s="198" t="s">
        <v>788</v>
      </c>
      <c r="G1402" s="198"/>
      <c r="H1402" s="198"/>
      <c r="I1402" s="152"/>
      <c r="J1402" s="15" t="s">
        <v>91</v>
      </c>
      <c r="K1402" s="198">
        <v>482083934.57999998</v>
      </c>
      <c r="L1402" s="198"/>
      <c r="M1402" s="198"/>
      <c r="N1402" s="198"/>
      <c r="O1402" s="198"/>
    </row>
    <row r="1403" spans="2:15" hidden="1" x14ac:dyDescent="0.35">
      <c r="B1403" s="152" t="e">
        <f>VLOOKUP(C1403,#REF!,3,FALSE)</f>
        <v>#REF!</v>
      </c>
      <c r="C1403" s="198" t="s">
        <v>410</v>
      </c>
      <c r="D1403" s="198" t="s">
        <v>308</v>
      </c>
      <c r="E1403" s="198" t="s">
        <v>800</v>
      </c>
      <c r="G1403" s="198"/>
      <c r="H1403" s="198"/>
      <c r="I1403" s="152"/>
      <c r="J1403" s="273" t="s">
        <v>91</v>
      </c>
      <c r="K1403" s="198">
        <v>6657153</v>
      </c>
      <c r="L1403" s="198"/>
      <c r="M1403" s="198"/>
      <c r="N1403" s="198"/>
      <c r="O1403" s="198"/>
    </row>
    <row r="1404" spans="2:15" hidden="1" x14ac:dyDescent="0.35">
      <c r="B1404" s="152" t="e">
        <f>VLOOKUP(C1404,#REF!,3,FALSE)</f>
        <v>#REF!</v>
      </c>
      <c r="C1404" s="198" t="s">
        <v>410</v>
      </c>
      <c r="D1404" s="198" t="s">
        <v>313</v>
      </c>
      <c r="E1404" s="198" t="s">
        <v>817</v>
      </c>
      <c r="G1404" s="198"/>
      <c r="H1404" s="198"/>
      <c r="I1404" s="152"/>
      <c r="J1404" s="15" t="s">
        <v>91</v>
      </c>
      <c r="K1404" s="198">
        <v>2005000</v>
      </c>
      <c r="L1404" s="198"/>
      <c r="M1404" s="198"/>
      <c r="N1404" s="198"/>
      <c r="O1404" s="198"/>
    </row>
    <row r="1405" spans="2:15" hidden="1" x14ac:dyDescent="0.35">
      <c r="B1405" s="152" t="e">
        <f>VLOOKUP(C1405,#REF!,3,FALSE)</f>
        <v>#REF!</v>
      </c>
      <c r="C1405" s="198" t="s">
        <v>410</v>
      </c>
      <c r="D1405" s="198" t="s">
        <v>313</v>
      </c>
      <c r="E1405" s="198" t="s">
        <v>312</v>
      </c>
      <c r="G1405" s="198"/>
      <c r="H1405" s="198"/>
      <c r="I1405" s="152"/>
      <c r="J1405" s="273" t="s">
        <v>91</v>
      </c>
      <c r="K1405" s="198">
        <v>89400</v>
      </c>
      <c r="L1405" s="198"/>
      <c r="M1405" s="198"/>
      <c r="N1405" s="198"/>
      <c r="O1405" s="198"/>
    </row>
    <row r="1406" spans="2:15" x14ac:dyDescent="0.35">
      <c r="B1406" s="152" t="e">
        <f>VLOOKUP(C1406,#REF!,3,FALSE)</f>
        <v>#REF!</v>
      </c>
      <c r="C1406" s="198" t="s">
        <v>410</v>
      </c>
      <c r="D1406" s="198" t="s">
        <v>311</v>
      </c>
      <c r="E1406" s="198" t="s">
        <v>872</v>
      </c>
      <c r="G1406" s="198"/>
      <c r="H1406" s="198"/>
      <c r="I1406" s="152"/>
      <c r="J1406" s="15" t="s">
        <v>91</v>
      </c>
      <c r="K1406" s="198">
        <v>148410741.28999999</v>
      </c>
      <c r="L1406" s="198"/>
      <c r="M1406" s="198"/>
      <c r="N1406" s="198"/>
      <c r="O1406" s="198"/>
    </row>
    <row r="1407" spans="2:15" hidden="1" x14ac:dyDescent="0.35">
      <c r="B1407" s="152" t="e">
        <f>VLOOKUP(C1407,#REF!,3,FALSE)</f>
        <v>#REF!</v>
      </c>
      <c r="C1407" s="198" t="s">
        <v>366</v>
      </c>
      <c r="D1407" s="198" t="s">
        <v>316</v>
      </c>
      <c r="E1407" s="198" t="s">
        <v>805</v>
      </c>
      <c r="G1407" s="198"/>
      <c r="H1407" s="198"/>
      <c r="I1407" s="152"/>
      <c r="J1407" s="273" t="s">
        <v>91</v>
      </c>
      <c r="K1407" s="198">
        <v>268207570.99999997</v>
      </c>
      <c r="L1407" s="198"/>
      <c r="M1407" s="198"/>
      <c r="N1407" s="198"/>
      <c r="O1407" s="198"/>
    </row>
    <row r="1408" spans="2:15" hidden="1" x14ac:dyDescent="0.35">
      <c r="B1408" s="152" t="e">
        <f>VLOOKUP(C1408,#REF!,3,FALSE)</f>
        <v>#REF!</v>
      </c>
      <c r="C1408" s="198" t="s">
        <v>366</v>
      </c>
      <c r="D1408" s="198" t="s">
        <v>316</v>
      </c>
      <c r="E1408" s="286" t="s">
        <v>794</v>
      </c>
      <c r="G1408" s="198"/>
      <c r="H1408" s="198"/>
      <c r="I1408" s="152"/>
      <c r="J1408" s="15" t="s">
        <v>91</v>
      </c>
      <c r="K1408" s="198">
        <v>548735451.42999995</v>
      </c>
      <c r="L1408" s="198"/>
      <c r="M1408" s="198"/>
      <c r="N1408" s="198"/>
      <c r="O1408" s="198"/>
    </row>
    <row r="1409" spans="2:15" hidden="1" x14ac:dyDescent="0.35">
      <c r="B1409" s="152" t="e">
        <f>VLOOKUP(C1409,#REF!,3,FALSE)</f>
        <v>#REF!</v>
      </c>
      <c r="C1409" s="198" t="s">
        <v>366</v>
      </c>
      <c r="D1409" s="198" t="s">
        <v>311</v>
      </c>
      <c r="E1409" s="152" t="s">
        <v>778</v>
      </c>
      <c r="G1409" s="198"/>
      <c r="H1409" s="198"/>
      <c r="I1409" s="152"/>
      <c r="J1409" s="273" t="s">
        <v>91</v>
      </c>
      <c r="K1409" s="198">
        <v>6438003399.0799999</v>
      </c>
      <c r="L1409" s="198"/>
      <c r="M1409" s="198"/>
      <c r="N1409" s="198"/>
      <c r="O1409" s="198"/>
    </row>
    <row r="1410" spans="2:15" hidden="1" x14ac:dyDescent="0.35">
      <c r="B1410" s="152" t="e">
        <f>VLOOKUP(C1410,#REF!,3,FALSE)</f>
        <v>#REF!</v>
      </c>
      <c r="C1410" s="198" t="s">
        <v>366</v>
      </c>
      <c r="D1410" s="198" t="s">
        <v>321</v>
      </c>
      <c r="E1410" s="198" t="s">
        <v>814</v>
      </c>
      <c r="G1410" s="198"/>
      <c r="H1410" s="198"/>
      <c r="I1410" s="152"/>
      <c r="J1410" s="15" t="s">
        <v>91</v>
      </c>
      <c r="K1410" s="198">
        <v>7867700</v>
      </c>
      <c r="L1410" s="198"/>
      <c r="M1410" s="198"/>
      <c r="N1410" s="198"/>
      <c r="O1410" s="198"/>
    </row>
    <row r="1411" spans="2:15" hidden="1" x14ac:dyDescent="0.35">
      <c r="B1411" s="152" t="e">
        <f>VLOOKUP(C1411,#REF!,3,FALSE)</f>
        <v>#REF!</v>
      </c>
      <c r="C1411" s="198" t="s">
        <v>366</v>
      </c>
      <c r="D1411" s="198" t="s">
        <v>311</v>
      </c>
      <c r="E1411" s="198" t="s">
        <v>809</v>
      </c>
      <c r="G1411" s="198"/>
      <c r="H1411" s="198"/>
      <c r="I1411" s="152"/>
      <c r="J1411" s="273" t="s">
        <v>91</v>
      </c>
      <c r="K1411" s="198">
        <v>98126600</v>
      </c>
      <c r="L1411" s="198"/>
      <c r="M1411" s="198"/>
      <c r="N1411" s="198"/>
      <c r="O1411" s="198"/>
    </row>
    <row r="1412" spans="2:15" hidden="1" x14ac:dyDescent="0.35">
      <c r="B1412" s="152" t="e">
        <f>VLOOKUP(C1412,#REF!,3,FALSE)</f>
        <v>#REF!</v>
      </c>
      <c r="C1412" s="198" t="s">
        <v>366</v>
      </c>
      <c r="D1412" s="198" t="s">
        <v>308</v>
      </c>
      <c r="E1412" s="198" t="s">
        <v>788</v>
      </c>
      <c r="G1412" s="198"/>
      <c r="H1412" s="198"/>
      <c r="I1412" s="152"/>
      <c r="J1412" s="15" t="s">
        <v>91</v>
      </c>
      <c r="K1412" s="198">
        <v>750892026.05999994</v>
      </c>
      <c r="L1412" s="198"/>
      <c r="M1412" s="198"/>
      <c r="N1412" s="198"/>
      <c r="O1412" s="198"/>
    </row>
    <row r="1413" spans="2:15" hidden="1" x14ac:dyDescent="0.35">
      <c r="B1413" s="152" t="e">
        <f>VLOOKUP(C1413,#REF!,3,FALSE)</f>
        <v>#REF!</v>
      </c>
      <c r="C1413" s="198" t="s">
        <v>366</v>
      </c>
      <c r="D1413" s="198" t="s">
        <v>308</v>
      </c>
      <c r="E1413" s="198" t="s">
        <v>800</v>
      </c>
      <c r="G1413" s="198"/>
      <c r="H1413" s="198"/>
      <c r="I1413" s="152"/>
      <c r="J1413" s="273" t="s">
        <v>91</v>
      </c>
      <c r="K1413" s="198">
        <v>210049200</v>
      </c>
      <c r="L1413" s="198"/>
      <c r="M1413" s="198"/>
      <c r="N1413" s="198"/>
      <c r="O1413" s="198"/>
    </row>
    <row r="1414" spans="2:15" hidden="1" x14ac:dyDescent="0.35">
      <c r="B1414" s="152" t="e">
        <f>VLOOKUP(C1414,#REF!,3,FALSE)</f>
        <v>#REF!</v>
      </c>
      <c r="C1414" s="198" t="s">
        <v>366</v>
      </c>
      <c r="D1414" s="198" t="s">
        <v>313</v>
      </c>
      <c r="E1414" s="198" t="s">
        <v>817</v>
      </c>
      <c r="G1414" s="198"/>
      <c r="H1414" s="198"/>
      <c r="I1414" s="152"/>
      <c r="J1414" s="15" t="s">
        <v>91</v>
      </c>
      <c r="K1414" s="198">
        <v>27878200</v>
      </c>
      <c r="L1414" s="198"/>
      <c r="M1414" s="198"/>
      <c r="N1414" s="198"/>
      <c r="O1414" s="198"/>
    </row>
    <row r="1415" spans="2:15" hidden="1" x14ac:dyDescent="0.35">
      <c r="B1415" s="152" t="e">
        <f>VLOOKUP(C1415,#REF!,3,FALSE)</f>
        <v>#REF!</v>
      </c>
      <c r="C1415" s="198" t="s">
        <v>366</v>
      </c>
      <c r="D1415" s="198" t="s">
        <v>313</v>
      </c>
      <c r="E1415" s="198" t="s">
        <v>312</v>
      </c>
      <c r="G1415" s="198"/>
      <c r="H1415" s="198"/>
      <c r="I1415" s="152"/>
      <c r="J1415" s="273" t="s">
        <v>91</v>
      </c>
      <c r="K1415" s="198">
        <v>3014400</v>
      </c>
      <c r="L1415" s="198"/>
      <c r="M1415" s="198"/>
      <c r="N1415" s="198"/>
      <c r="O1415" s="198"/>
    </row>
    <row r="1416" spans="2:15" hidden="1" x14ac:dyDescent="0.35">
      <c r="B1416" s="152" t="e">
        <f>VLOOKUP(C1416,#REF!,3,FALSE)</f>
        <v>#REF!</v>
      </c>
      <c r="C1416" s="198" t="s">
        <v>354</v>
      </c>
      <c r="D1416" s="198" t="s">
        <v>316</v>
      </c>
      <c r="E1416" s="198" t="s">
        <v>782</v>
      </c>
      <c r="G1416" s="198"/>
      <c r="H1416" s="198"/>
      <c r="I1416" s="152"/>
      <c r="J1416" s="15" t="s">
        <v>91</v>
      </c>
      <c r="K1416" s="198">
        <v>19431757547.549999</v>
      </c>
      <c r="L1416" s="198"/>
      <c r="M1416" s="198"/>
      <c r="N1416" s="198"/>
      <c r="O1416" s="198"/>
    </row>
    <row r="1417" spans="2:15" hidden="1" x14ac:dyDescent="0.35">
      <c r="B1417" s="152" t="e">
        <f>VLOOKUP(C1417,#REF!,3,FALSE)</f>
        <v>#REF!</v>
      </c>
      <c r="C1417" s="198" t="s">
        <v>354</v>
      </c>
      <c r="D1417" s="198" t="s">
        <v>316</v>
      </c>
      <c r="E1417" s="198" t="s">
        <v>805</v>
      </c>
      <c r="G1417" s="198"/>
      <c r="H1417" s="198"/>
      <c r="I1417" s="152"/>
      <c r="J1417" s="273" t="s">
        <v>91</v>
      </c>
      <c r="K1417" s="198">
        <v>18604294.59</v>
      </c>
      <c r="L1417" s="198"/>
      <c r="M1417" s="198"/>
      <c r="N1417" s="198"/>
      <c r="O1417" s="198"/>
    </row>
    <row r="1418" spans="2:15" hidden="1" x14ac:dyDescent="0.35">
      <c r="B1418" s="152" t="e">
        <f>VLOOKUP(C1418,#REF!,3,FALSE)</f>
        <v>#REF!</v>
      </c>
      <c r="C1418" s="198" t="s">
        <v>354</v>
      </c>
      <c r="D1418" s="198" t="s">
        <v>316</v>
      </c>
      <c r="E1418" s="286" t="s">
        <v>794</v>
      </c>
      <c r="G1418" s="198"/>
      <c r="H1418" s="198"/>
      <c r="I1418" s="152"/>
      <c r="J1418" s="15" t="s">
        <v>91</v>
      </c>
      <c r="K1418" s="198">
        <v>39069018.640000001</v>
      </c>
      <c r="L1418" s="198"/>
      <c r="M1418" s="198"/>
      <c r="N1418" s="198"/>
      <c r="O1418" s="198"/>
    </row>
    <row r="1419" spans="2:15" hidden="1" x14ac:dyDescent="0.35">
      <c r="B1419" s="152" t="e">
        <f>VLOOKUP(C1419,#REF!,3,FALSE)</f>
        <v>#REF!</v>
      </c>
      <c r="C1419" s="198" t="s">
        <v>354</v>
      </c>
      <c r="D1419" s="198" t="s">
        <v>311</v>
      </c>
      <c r="E1419" s="152" t="s">
        <v>778</v>
      </c>
      <c r="G1419" s="198"/>
      <c r="H1419" s="198"/>
      <c r="I1419" s="152"/>
      <c r="J1419" s="273" t="s">
        <v>91</v>
      </c>
      <c r="K1419" s="198">
        <v>10985000000</v>
      </c>
      <c r="L1419" s="198"/>
      <c r="M1419" s="198"/>
      <c r="N1419" s="198"/>
      <c r="O1419" s="198"/>
    </row>
    <row r="1420" spans="2:15" hidden="1" x14ac:dyDescent="0.35">
      <c r="B1420" s="152" t="e">
        <f>VLOOKUP(C1420,#REF!,3,FALSE)</f>
        <v>#REF!</v>
      </c>
      <c r="C1420" s="198" t="s">
        <v>354</v>
      </c>
      <c r="D1420" s="198" t="s">
        <v>321</v>
      </c>
      <c r="E1420" s="198" t="s">
        <v>814</v>
      </c>
      <c r="G1420" s="198"/>
      <c r="H1420" s="198"/>
      <c r="I1420" s="152"/>
      <c r="J1420" s="15" t="s">
        <v>91</v>
      </c>
      <c r="K1420" s="198">
        <v>510907.49999999994</v>
      </c>
      <c r="L1420" s="198"/>
      <c r="M1420" s="198"/>
      <c r="N1420" s="198"/>
      <c r="O1420" s="198"/>
    </row>
    <row r="1421" spans="2:15" hidden="1" x14ac:dyDescent="0.35">
      <c r="B1421" s="152" t="e">
        <f>VLOOKUP(C1421,#REF!,3,FALSE)</f>
        <v>#REF!</v>
      </c>
      <c r="C1421" s="198" t="s">
        <v>354</v>
      </c>
      <c r="D1421" s="198" t="s">
        <v>311</v>
      </c>
      <c r="E1421" s="198" t="s">
        <v>809</v>
      </c>
      <c r="G1421" s="198"/>
      <c r="H1421" s="198"/>
      <c r="I1421" s="152"/>
      <c r="J1421" s="273" t="s">
        <v>91</v>
      </c>
      <c r="K1421" s="198">
        <v>750646400</v>
      </c>
      <c r="L1421" s="198"/>
      <c r="M1421" s="198"/>
      <c r="N1421" s="198"/>
      <c r="O1421" s="198"/>
    </row>
    <row r="1422" spans="2:15" hidden="1" x14ac:dyDescent="0.35">
      <c r="B1422" s="152" t="e">
        <f>VLOOKUP(C1422,#REF!,3,FALSE)</f>
        <v>#REF!</v>
      </c>
      <c r="C1422" s="198" t="s">
        <v>354</v>
      </c>
      <c r="D1422" s="198" t="s">
        <v>308</v>
      </c>
      <c r="E1422" s="198" t="s">
        <v>788</v>
      </c>
      <c r="G1422" s="198"/>
      <c r="H1422" s="198"/>
      <c r="I1422" s="152"/>
      <c r="J1422" s="15" t="s">
        <v>91</v>
      </c>
      <c r="K1422" s="198">
        <v>1051950883.49</v>
      </c>
      <c r="L1422" s="198"/>
      <c r="M1422" s="198"/>
      <c r="N1422" s="198"/>
      <c r="O1422" s="198"/>
    </row>
    <row r="1423" spans="2:15" hidden="1" x14ac:dyDescent="0.35">
      <c r="B1423" s="152" t="e">
        <f>VLOOKUP(C1423,#REF!,3,FALSE)</f>
        <v>#REF!</v>
      </c>
      <c r="C1423" s="198" t="s">
        <v>354</v>
      </c>
      <c r="D1423" s="198" t="s">
        <v>308</v>
      </c>
      <c r="E1423" s="198" t="s">
        <v>800</v>
      </c>
      <c r="G1423" s="198"/>
      <c r="H1423" s="198"/>
      <c r="I1423" s="152"/>
      <c r="J1423" s="273" t="s">
        <v>91</v>
      </c>
      <c r="K1423" s="198">
        <v>1200024600</v>
      </c>
      <c r="L1423" s="198"/>
      <c r="M1423" s="198"/>
      <c r="N1423" s="198"/>
      <c r="O1423" s="198"/>
    </row>
    <row r="1424" spans="2:15" hidden="1" x14ac:dyDescent="0.35">
      <c r="B1424" s="152" t="e">
        <f>VLOOKUP(C1424,#REF!,3,FALSE)</f>
        <v>#REF!</v>
      </c>
      <c r="C1424" s="198" t="s">
        <v>354</v>
      </c>
      <c r="D1424" s="198" t="s">
        <v>313</v>
      </c>
      <c r="E1424" s="198" t="s">
        <v>817</v>
      </c>
      <c r="G1424" s="198"/>
      <c r="H1424" s="198"/>
      <c r="I1424" s="152"/>
      <c r="J1424" s="15" t="s">
        <v>91</v>
      </c>
      <c r="K1424" s="198">
        <v>10965200</v>
      </c>
      <c r="L1424" s="198"/>
      <c r="M1424" s="198"/>
      <c r="N1424" s="198"/>
      <c r="O1424" s="198"/>
    </row>
    <row r="1425" spans="2:15" hidden="1" x14ac:dyDescent="0.35">
      <c r="B1425" s="152" t="e">
        <f>VLOOKUP(C1425,#REF!,3,FALSE)</f>
        <v>#REF!</v>
      </c>
      <c r="C1425" s="198" t="s">
        <v>354</v>
      </c>
      <c r="D1425" s="198" t="s">
        <v>313</v>
      </c>
      <c r="E1425" s="198" t="s">
        <v>312</v>
      </c>
      <c r="G1425" s="198"/>
      <c r="H1425" s="198"/>
      <c r="I1425" s="152"/>
      <c r="J1425" s="273" t="s">
        <v>91</v>
      </c>
      <c r="K1425" s="198">
        <v>15507200</v>
      </c>
      <c r="L1425" s="198"/>
      <c r="M1425" s="198"/>
      <c r="N1425" s="198"/>
      <c r="O1425" s="198"/>
    </row>
    <row r="1426" spans="2:15" x14ac:dyDescent="0.35">
      <c r="B1426" s="152" t="e">
        <f>VLOOKUP(C1426,#REF!,3,FALSE)</f>
        <v>#REF!</v>
      </c>
      <c r="C1426" s="198" t="s">
        <v>354</v>
      </c>
      <c r="D1426" s="198" t="s">
        <v>311</v>
      </c>
      <c r="E1426" s="198" t="s">
        <v>872</v>
      </c>
      <c r="G1426" s="198"/>
      <c r="H1426" s="198"/>
      <c r="I1426" s="152"/>
      <c r="J1426" s="15" t="s">
        <v>91</v>
      </c>
      <c r="K1426" s="198">
        <v>538202015.72000003</v>
      </c>
      <c r="L1426" s="198"/>
      <c r="M1426" s="198"/>
      <c r="N1426" s="198"/>
      <c r="O1426" s="198"/>
    </row>
    <row r="1427" spans="2:15" hidden="1" x14ac:dyDescent="0.35">
      <c r="B1427" s="152" t="e">
        <f>VLOOKUP(C1427,#REF!,3,FALSE)</f>
        <v>#REF!</v>
      </c>
      <c r="C1427" s="198" t="s">
        <v>871</v>
      </c>
      <c r="D1427" s="198" t="s">
        <v>316</v>
      </c>
      <c r="E1427" s="286" t="s">
        <v>794</v>
      </c>
      <c r="G1427" s="198"/>
      <c r="H1427" s="198"/>
      <c r="I1427" s="152"/>
      <c r="J1427" s="273" t="s">
        <v>91</v>
      </c>
      <c r="K1427" s="198">
        <v>309407717.31</v>
      </c>
      <c r="L1427" s="198"/>
      <c r="M1427" s="198"/>
      <c r="N1427" s="198"/>
      <c r="O1427" s="198"/>
    </row>
    <row r="1428" spans="2:15" hidden="1" x14ac:dyDescent="0.35">
      <c r="B1428" s="152" t="e">
        <f>VLOOKUP(C1428,#REF!,3,FALSE)</f>
        <v>#REF!</v>
      </c>
      <c r="C1428" s="198" t="s">
        <v>871</v>
      </c>
      <c r="D1428" s="198" t="s">
        <v>308</v>
      </c>
      <c r="E1428" s="198" t="s">
        <v>788</v>
      </c>
      <c r="G1428" s="198"/>
      <c r="H1428" s="198"/>
      <c r="I1428" s="152"/>
      <c r="J1428" s="15" t="s">
        <v>91</v>
      </c>
      <c r="K1428" s="198">
        <v>557202325.25999999</v>
      </c>
      <c r="L1428" s="198"/>
      <c r="M1428" s="198"/>
      <c r="N1428" s="198"/>
      <c r="O1428" s="198"/>
    </row>
    <row r="1429" spans="2:15" x14ac:dyDescent="0.35">
      <c r="B1429" s="152" t="e">
        <f>VLOOKUP(C1429,#REF!,3,FALSE)</f>
        <v>#REF!</v>
      </c>
      <c r="C1429" s="198" t="s">
        <v>871</v>
      </c>
      <c r="D1429" s="198" t="s">
        <v>311</v>
      </c>
      <c r="E1429" s="198" t="s">
        <v>872</v>
      </c>
      <c r="G1429" s="198"/>
      <c r="H1429" s="198"/>
      <c r="I1429" s="152"/>
      <c r="J1429" s="273" t="s">
        <v>91</v>
      </c>
      <c r="K1429" s="198">
        <v>139338715.13999999</v>
      </c>
      <c r="L1429" s="198"/>
      <c r="M1429" s="198"/>
      <c r="N1429" s="198"/>
      <c r="O1429" s="198"/>
    </row>
    <row r="1430" spans="2:15" hidden="1" x14ac:dyDescent="0.35">
      <c r="B1430" s="152" t="e">
        <f>VLOOKUP(C1430,#REF!,3,FALSE)</f>
        <v>#REF!</v>
      </c>
      <c r="C1430" s="198" t="s">
        <v>405</v>
      </c>
      <c r="D1430" s="198" t="s">
        <v>316</v>
      </c>
      <c r="E1430" s="198" t="s">
        <v>782</v>
      </c>
      <c r="G1430" s="198"/>
      <c r="H1430" s="198"/>
      <c r="I1430" s="152"/>
      <c r="J1430" s="15" t="s">
        <v>91</v>
      </c>
      <c r="K1430" s="198">
        <v>1289350000</v>
      </c>
      <c r="L1430" s="198"/>
      <c r="M1430" s="198"/>
      <c r="N1430" s="198"/>
      <c r="O1430" s="198"/>
    </row>
    <row r="1431" spans="2:15" hidden="1" x14ac:dyDescent="0.35">
      <c r="B1431" s="152" t="e">
        <f>VLOOKUP(C1431,#REF!,3,FALSE)</f>
        <v>#REF!</v>
      </c>
      <c r="C1431" s="198" t="s">
        <v>405</v>
      </c>
      <c r="D1431" s="198" t="s">
        <v>321</v>
      </c>
      <c r="E1431" s="198" t="s">
        <v>814</v>
      </c>
      <c r="G1431" s="198"/>
      <c r="H1431" s="198"/>
      <c r="I1431" s="152"/>
      <c r="J1431" s="273" t="s">
        <v>91</v>
      </c>
      <c r="K1431" s="198">
        <v>688170</v>
      </c>
      <c r="L1431" s="198"/>
      <c r="M1431" s="198"/>
      <c r="N1431" s="198"/>
      <c r="O1431" s="198"/>
    </row>
    <row r="1432" spans="2:15" hidden="1" x14ac:dyDescent="0.35">
      <c r="B1432" s="152" t="e">
        <f>VLOOKUP(C1432,#REF!,3,FALSE)</f>
        <v>#REF!</v>
      </c>
      <c r="C1432" s="198" t="s">
        <v>405</v>
      </c>
      <c r="D1432" s="198" t="s">
        <v>308</v>
      </c>
      <c r="E1432" s="198" t="s">
        <v>788</v>
      </c>
      <c r="G1432" s="198"/>
      <c r="H1432" s="198"/>
      <c r="I1432" s="152"/>
      <c r="J1432" s="15" t="s">
        <v>91</v>
      </c>
      <c r="K1432" s="198">
        <v>3519070</v>
      </c>
      <c r="L1432" s="198"/>
      <c r="M1432" s="198"/>
      <c r="N1432" s="198"/>
      <c r="O1432" s="198"/>
    </row>
    <row r="1433" spans="2:15" x14ac:dyDescent="0.35">
      <c r="B1433" s="152" t="e">
        <f>VLOOKUP(C1433,#REF!,3,FALSE)</f>
        <v>#REF!</v>
      </c>
      <c r="C1433" s="198" t="s">
        <v>405</v>
      </c>
      <c r="D1433" s="198" t="s">
        <v>311</v>
      </c>
      <c r="E1433" s="198" t="s">
        <v>872</v>
      </c>
      <c r="G1433" s="198"/>
      <c r="H1433" s="198"/>
      <c r="I1433" s="152"/>
      <c r="J1433" s="273" t="s">
        <v>91</v>
      </c>
      <c r="K1433" s="198">
        <v>1199337.22</v>
      </c>
      <c r="L1433" s="198"/>
      <c r="M1433" s="198"/>
      <c r="N1433" s="198"/>
      <c r="O1433" s="198"/>
    </row>
    <row r="1434" spans="2:15" hidden="1" x14ac:dyDescent="0.35">
      <c r="B1434" s="152" t="e">
        <f>VLOOKUP(C1434,#REF!,3,FALSE)</f>
        <v>#REF!</v>
      </c>
      <c r="C1434" s="198" t="s">
        <v>373</v>
      </c>
      <c r="D1434" s="198" t="s">
        <v>316</v>
      </c>
      <c r="E1434" s="286" t="s">
        <v>794</v>
      </c>
      <c r="G1434" s="198"/>
      <c r="H1434" s="198"/>
      <c r="I1434" s="152"/>
      <c r="J1434" s="15" t="s">
        <v>91</v>
      </c>
      <c r="K1434" s="198">
        <v>86271900.709999993</v>
      </c>
      <c r="L1434" s="198"/>
      <c r="M1434" s="198"/>
      <c r="N1434" s="198"/>
      <c r="O1434" s="198"/>
    </row>
    <row r="1435" spans="2:15" hidden="1" x14ac:dyDescent="0.35">
      <c r="B1435" s="152" t="e">
        <f>VLOOKUP(C1435,#REF!,3,FALSE)</f>
        <v>#REF!</v>
      </c>
      <c r="C1435" s="198" t="s">
        <v>373</v>
      </c>
      <c r="D1435" s="198" t="s">
        <v>311</v>
      </c>
      <c r="E1435" s="152" t="s">
        <v>778</v>
      </c>
      <c r="G1435" s="198"/>
      <c r="H1435" s="198"/>
      <c r="I1435" s="152"/>
      <c r="J1435" s="273" t="s">
        <v>91</v>
      </c>
      <c r="K1435" s="198">
        <v>3067754209.9299998</v>
      </c>
      <c r="L1435" s="198"/>
      <c r="M1435" s="198"/>
      <c r="N1435" s="198"/>
      <c r="O1435" s="198"/>
    </row>
    <row r="1436" spans="2:15" hidden="1" x14ac:dyDescent="0.35">
      <c r="B1436" s="152" t="e">
        <f>VLOOKUP(C1436,#REF!,3,FALSE)</f>
        <v>#REF!</v>
      </c>
      <c r="C1436" s="198" t="s">
        <v>373</v>
      </c>
      <c r="D1436" s="198" t="s">
        <v>321</v>
      </c>
      <c r="E1436" s="198" t="s">
        <v>814</v>
      </c>
      <c r="G1436" s="198"/>
      <c r="H1436" s="198"/>
      <c r="I1436" s="152"/>
      <c r="J1436" s="15" t="s">
        <v>91</v>
      </c>
      <c r="K1436" s="198">
        <v>168411410</v>
      </c>
      <c r="L1436" s="198"/>
      <c r="M1436" s="198"/>
      <c r="N1436" s="198"/>
      <c r="O1436" s="198"/>
    </row>
    <row r="1437" spans="2:15" hidden="1" x14ac:dyDescent="0.35">
      <c r="B1437" s="152" t="e">
        <f>VLOOKUP(C1437,#REF!,3,FALSE)</f>
        <v>#REF!</v>
      </c>
      <c r="C1437" s="198" t="s">
        <v>373</v>
      </c>
      <c r="D1437" s="198" t="s">
        <v>311</v>
      </c>
      <c r="E1437" s="198" t="s">
        <v>809</v>
      </c>
      <c r="G1437" s="198"/>
      <c r="H1437" s="198"/>
      <c r="I1437" s="152"/>
      <c r="J1437" s="273" t="s">
        <v>91</v>
      </c>
      <c r="K1437" s="198">
        <v>262846480</v>
      </c>
      <c r="L1437" s="198"/>
      <c r="M1437" s="198"/>
      <c r="N1437" s="198"/>
      <c r="O1437" s="198"/>
    </row>
    <row r="1438" spans="2:15" hidden="1" x14ac:dyDescent="0.35">
      <c r="B1438" s="152" t="e">
        <f>VLOOKUP(C1438,#REF!,3,FALSE)</f>
        <v>#REF!</v>
      </c>
      <c r="C1438" s="198" t="s">
        <v>373</v>
      </c>
      <c r="D1438" s="198" t="s">
        <v>308</v>
      </c>
      <c r="E1438" s="198" t="s">
        <v>788</v>
      </c>
      <c r="G1438" s="198"/>
      <c r="H1438" s="198"/>
      <c r="I1438" s="152"/>
      <c r="J1438" s="15" t="s">
        <v>91</v>
      </c>
      <c r="K1438" s="198">
        <v>1546384185.02</v>
      </c>
      <c r="L1438" s="198"/>
      <c r="M1438" s="198"/>
      <c r="N1438" s="198"/>
      <c r="O1438" s="198"/>
    </row>
    <row r="1439" spans="2:15" x14ac:dyDescent="0.35">
      <c r="B1439" s="152" t="e">
        <f>VLOOKUP(C1439,#REF!,3,FALSE)</f>
        <v>#REF!</v>
      </c>
      <c r="C1439" s="198" t="s">
        <v>373</v>
      </c>
      <c r="D1439" s="198" t="s">
        <v>311</v>
      </c>
      <c r="E1439" s="198" t="s">
        <v>872</v>
      </c>
      <c r="G1439" s="198"/>
      <c r="H1439" s="198"/>
      <c r="I1439" s="152"/>
      <c r="J1439" s="273" t="s">
        <v>91</v>
      </c>
      <c r="K1439" s="198">
        <v>434814058.31</v>
      </c>
      <c r="L1439" s="198"/>
      <c r="M1439" s="198"/>
      <c r="N1439" s="198"/>
      <c r="O1439" s="198"/>
    </row>
    <row r="1440" spans="2:15" hidden="1" x14ac:dyDescent="0.35">
      <c r="B1440" s="152" t="e">
        <f>VLOOKUP(C1440,#REF!,3,FALSE)</f>
        <v>#REF!</v>
      </c>
      <c r="C1440" s="198" t="s">
        <v>348</v>
      </c>
      <c r="D1440" s="198" t="s">
        <v>316</v>
      </c>
      <c r="E1440" s="198" t="s">
        <v>782</v>
      </c>
      <c r="G1440" s="198"/>
      <c r="H1440" s="198"/>
      <c r="I1440" s="152"/>
      <c r="J1440" s="15" t="s">
        <v>91</v>
      </c>
      <c r="K1440" s="198">
        <v>58338940250.910004</v>
      </c>
      <c r="L1440" s="198"/>
      <c r="M1440" s="198"/>
      <c r="N1440" s="198"/>
      <c r="O1440" s="198"/>
    </row>
    <row r="1441" spans="2:15" hidden="1" x14ac:dyDescent="0.35">
      <c r="B1441" s="152" t="e">
        <f>VLOOKUP(C1441,#REF!,3,FALSE)</f>
        <v>#REF!</v>
      </c>
      <c r="C1441" s="198" t="s">
        <v>348</v>
      </c>
      <c r="D1441" s="198" t="s">
        <v>316</v>
      </c>
      <c r="E1441" s="198" t="s">
        <v>805</v>
      </c>
      <c r="G1441" s="198"/>
      <c r="H1441" s="198"/>
      <c r="I1441" s="152"/>
      <c r="J1441" s="273" t="s">
        <v>91</v>
      </c>
      <c r="K1441" s="198">
        <v>443581624.50999999</v>
      </c>
      <c r="L1441" s="198"/>
      <c r="M1441" s="198"/>
      <c r="N1441" s="198"/>
      <c r="O1441" s="198"/>
    </row>
    <row r="1442" spans="2:15" hidden="1" x14ac:dyDescent="0.35">
      <c r="B1442" s="152" t="e">
        <f>VLOOKUP(C1442,#REF!,3,FALSE)</f>
        <v>#REF!</v>
      </c>
      <c r="C1442" s="198" t="s">
        <v>348</v>
      </c>
      <c r="D1442" s="198" t="s">
        <v>316</v>
      </c>
      <c r="E1442" s="286" t="s">
        <v>794</v>
      </c>
      <c r="G1442" s="198"/>
      <c r="H1442" s="198"/>
      <c r="I1442" s="152"/>
      <c r="J1442" s="15" t="s">
        <v>91</v>
      </c>
      <c r="K1442" s="198">
        <v>2187610866.0100002</v>
      </c>
      <c r="L1442" s="198"/>
      <c r="M1442" s="198"/>
      <c r="N1442" s="198"/>
      <c r="O1442" s="198"/>
    </row>
    <row r="1443" spans="2:15" hidden="1" x14ac:dyDescent="0.35">
      <c r="B1443" s="152" t="e">
        <f>VLOOKUP(C1443,#REF!,3,FALSE)</f>
        <v>#REF!</v>
      </c>
      <c r="C1443" s="198" t="s">
        <v>348</v>
      </c>
      <c r="D1443" s="198" t="s">
        <v>311</v>
      </c>
      <c r="E1443" s="152" t="s">
        <v>778</v>
      </c>
      <c r="G1443" s="198"/>
      <c r="H1443" s="198"/>
      <c r="I1443" s="152"/>
      <c r="J1443" s="273" t="s">
        <v>91</v>
      </c>
      <c r="K1443" s="198">
        <v>37111289974.660004</v>
      </c>
      <c r="L1443" s="198"/>
      <c r="M1443" s="198"/>
      <c r="N1443" s="198"/>
      <c r="O1443" s="198"/>
    </row>
    <row r="1444" spans="2:15" hidden="1" x14ac:dyDescent="0.35">
      <c r="B1444" s="152" t="e">
        <f>VLOOKUP(C1444,#REF!,3,FALSE)</f>
        <v>#REF!</v>
      </c>
      <c r="C1444" s="198" t="s">
        <v>348</v>
      </c>
      <c r="D1444" s="198" t="s">
        <v>321</v>
      </c>
      <c r="E1444" s="198" t="s">
        <v>814</v>
      </c>
      <c r="G1444" s="198"/>
      <c r="H1444" s="198"/>
      <c r="I1444" s="152"/>
      <c r="J1444" s="15" t="s">
        <v>91</v>
      </c>
      <c r="K1444" s="198">
        <v>12801642.050000001</v>
      </c>
      <c r="L1444" s="198"/>
      <c r="M1444" s="198"/>
      <c r="N1444" s="198"/>
      <c r="O1444" s="198"/>
    </row>
    <row r="1445" spans="2:15" hidden="1" x14ac:dyDescent="0.35">
      <c r="B1445" s="152" t="e">
        <f>VLOOKUP(C1445,#REF!,3,FALSE)</f>
        <v>#REF!</v>
      </c>
      <c r="C1445" s="198" t="s">
        <v>348</v>
      </c>
      <c r="D1445" s="198" t="s">
        <v>308</v>
      </c>
      <c r="E1445" s="198" t="s">
        <v>788</v>
      </c>
      <c r="G1445" s="198"/>
      <c r="H1445" s="198"/>
      <c r="I1445" s="152"/>
      <c r="J1445" s="273" t="s">
        <v>91</v>
      </c>
      <c r="K1445" s="198">
        <v>2777898366.8600001</v>
      </c>
      <c r="L1445" s="198"/>
      <c r="M1445" s="198"/>
      <c r="N1445" s="198"/>
      <c r="O1445" s="198"/>
    </row>
    <row r="1446" spans="2:15" hidden="1" x14ac:dyDescent="0.35">
      <c r="B1446" s="152" t="e">
        <f>VLOOKUP(C1446,#REF!,3,FALSE)</f>
        <v>#REF!</v>
      </c>
      <c r="C1446" s="198" t="s">
        <v>348</v>
      </c>
      <c r="D1446" s="198" t="s">
        <v>308</v>
      </c>
      <c r="E1446" s="198" t="s">
        <v>800</v>
      </c>
      <c r="G1446" s="198"/>
      <c r="H1446" s="198"/>
      <c r="I1446" s="152"/>
      <c r="J1446" s="15" t="s">
        <v>91</v>
      </c>
      <c r="K1446" s="198">
        <v>122031020</v>
      </c>
      <c r="L1446" s="198"/>
      <c r="M1446" s="198"/>
      <c r="N1446" s="198"/>
      <c r="O1446" s="198"/>
    </row>
    <row r="1447" spans="2:15" hidden="1" x14ac:dyDescent="0.35">
      <c r="B1447" s="152" t="e">
        <f>VLOOKUP(C1447,#REF!,3,FALSE)</f>
        <v>#REF!</v>
      </c>
      <c r="C1447" s="198" t="s">
        <v>348</v>
      </c>
      <c r="D1447" s="198" t="s">
        <v>313</v>
      </c>
      <c r="E1447" s="198" t="s">
        <v>817</v>
      </c>
      <c r="G1447" s="198"/>
      <c r="H1447" s="198"/>
      <c r="I1447" s="152"/>
      <c r="J1447" s="273" t="s">
        <v>91</v>
      </c>
      <c r="K1447" s="198">
        <v>3968000</v>
      </c>
      <c r="L1447" s="198"/>
      <c r="M1447" s="198"/>
      <c r="N1447" s="198"/>
      <c r="O1447" s="198"/>
    </row>
    <row r="1448" spans="2:15" hidden="1" x14ac:dyDescent="0.35">
      <c r="B1448" s="152" t="e">
        <f>VLOOKUP(C1448,#REF!,3,FALSE)</f>
        <v>#REF!</v>
      </c>
      <c r="C1448" s="198" t="s">
        <v>348</v>
      </c>
      <c r="D1448" s="198" t="s">
        <v>313</v>
      </c>
      <c r="E1448" s="198" t="s">
        <v>312</v>
      </c>
      <c r="G1448" s="198"/>
      <c r="H1448" s="198"/>
      <c r="I1448" s="152"/>
      <c r="J1448" s="15" t="s">
        <v>91</v>
      </c>
      <c r="K1448" s="198">
        <v>2075200.0000000002</v>
      </c>
      <c r="L1448" s="198"/>
      <c r="M1448" s="198"/>
      <c r="N1448" s="198"/>
      <c r="O1448" s="198"/>
    </row>
    <row r="1449" spans="2:15" x14ac:dyDescent="0.35">
      <c r="B1449" s="152" t="e">
        <f>VLOOKUP(C1449,#REF!,3,FALSE)</f>
        <v>#REF!</v>
      </c>
      <c r="C1449" s="198" t="s">
        <v>348</v>
      </c>
      <c r="D1449" s="198" t="s">
        <v>311</v>
      </c>
      <c r="E1449" s="198" t="s">
        <v>872</v>
      </c>
      <c r="G1449" s="198"/>
      <c r="H1449" s="198"/>
      <c r="I1449" s="152"/>
      <c r="J1449" s="273" t="s">
        <v>91</v>
      </c>
      <c r="K1449" s="198">
        <v>923951287.66999996</v>
      </c>
      <c r="L1449" s="198"/>
      <c r="M1449" s="198"/>
      <c r="N1449" s="198"/>
      <c r="O1449" s="198"/>
    </row>
    <row r="1450" spans="2:15" hidden="1" x14ac:dyDescent="0.35">
      <c r="B1450" s="152" t="e">
        <f>VLOOKUP(C1450,#REF!,3,FALSE)</f>
        <v>#REF!</v>
      </c>
      <c r="C1450" s="198" t="s">
        <v>359</v>
      </c>
      <c r="D1450" s="198" t="s">
        <v>316</v>
      </c>
      <c r="E1450" s="198" t="s">
        <v>782</v>
      </c>
      <c r="G1450" s="198"/>
      <c r="H1450" s="198"/>
      <c r="I1450" s="152"/>
      <c r="J1450" s="15" t="s">
        <v>91</v>
      </c>
      <c r="K1450" s="198">
        <v>1777144939.8900001</v>
      </c>
      <c r="L1450" s="198"/>
      <c r="M1450" s="198"/>
      <c r="N1450" s="198"/>
      <c r="O1450" s="198"/>
    </row>
    <row r="1451" spans="2:15" hidden="1" x14ac:dyDescent="0.35">
      <c r="B1451" s="152" t="e">
        <f>VLOOKUP(C1451,#REF!,3,FALSE)</f>
        <v>#REF!</v>
      </c>
      <c r="C1451" s="198" t="s">
        <v>359</v>
      </c>
      <c r="D1451" s="198" t="s">
        <v>316</v>
      </c>
      <c r="E1451" s="198" t="s">
        <v>805</v>
      </c>
      <c r="G1451" s="198"/>
      <c r="H1451" s="198"/>
      <c r="I1451" s="152"/>
      <c r="J1451" s="273" t="s">
        <v>91</v>
      </c>
      <c r="K1451" s="198">
        <v>275732761.44999999</v>
      </c>
      <c r="L1451" s="198"/>
      <c r="M1451" s="198"/>
      <c r="N1451" s="198"/>
      <c r="O1451" s="198"/>
    </row>
    <row r="1452" spans="2:15" hidden="1" x14ac:dyDescent="0.35">
      <c r="B1452" s="152" t="e">
        <f>VLOOKUP(C1452,#REF!,3,FALSE)</f>
        <v>#REF!</v>
      </c>
      <c r="C1452" s="198" t="s">
        <v>359</v>
      </c>
      <c r="D1452" s="198" t="s">
        <v>316</v>
      </c>
      <c r="E1452" s="286" t="s">
        <v>794</v>
      </c>
      <c r="G1452" s="198"/>
      <c r="H1452" s="198"/>
      <c r="I1452" s="152"/>
      <c r="J1452" s="15" t="s">
        <v>91</v>
      </c>
      <c r="K1452" s="198">
        <v>7116210922.8400002</v>
      </c>
      <c r="L1452" s="198"/>
      <c r="M1452" s="198"/>
      <c r="N1452" s="198"/>
      <c r="O1452" s="198"/>
    </row>
    <row r="1453" spans="2:15" hidden="1" x14ac:dyDescent="0.35">
      <c r="B1453" s="152" t="e">
        <f>VLOOKUP(C1453,#REF!,3,FALSE)</f>
        <v>#REF!</v>
      </c>
      <c r="C1453" s="198" t="s">
        <v>359</v>
      </c>
      <c r="D1453" s="198" t="s">
        <v>311</v>
      </c>
      <c r="E1453" s="152" t="s">
        <v>778</v>
      </c>
      <c r="G1453" s="198"/>
      <c r="H1453" s="198"/>
      <c r="I1453" s="152"/>
      <c r="J1453" s="273" t="s">
        <v>91</v>
      </c>
      <c r="K1453" s="198">
        <v>514085545.94999999</v>
      </c>
      <c r="L1453" s="198"/>
      <c r="M1453" s="198"/>
      <c r="N1453" s="198"/>
      <c r="O1453" s="198"/>
    </row>
    <row r="1454" spans="2:15" hidden="1" x14ac:dyDescent="0.35">
      <c r="B1454" s="152" t="e">
        <f>VLOOKUP(C1454,#REF!,3,FALSE)</f>
        <v>#REF!</v>
      </c>
      <c r="C1454" s="198" t="s">
        <v>359</v>
      </c>
      <c r="D1454" s="198" t="s">
        <v>321</v>
      </c>
      <c r="E1454" s="198" t="s">
        <v>814</v>
      </c>
      <c r="G1454" s="198"/>
      <c r="H1454" s="198"/>
      <c r="I1454" s="152"/>
      <c r="J1454" s="15" t="s">
        <v>91</v>
      </c>
      <c r="K1454" s="198">
        <v>1424915</v>
      </c>
      <c r="L1454" s="198"/>
      <c r="M1454" s="198"/>
      <c r="N1454" s="198"/>
      <c r="O1454" s="198"/>
    </row>
    <row r="1455" spans="2:15" hidden="1" x14ac:dyDescent="0.35">
      <c r="B1455" s="152" t="e">
        <f>VLOOKUP(C1455,#REF!,3,FALSE)</f>
        <v>#REF!</v>
      </c>
      <c r="C1455" s="198" t="s">
        <v>359</v>
      </c>
      <c r="D1455" s="198" t="s">
        <v>308</v>
      </c>
      <c r="E1455" s="198" t="s">
        <v>788</v>
      </c>
      <c r="G1455" s="198"/>
      <c r="H1455" s="198"/>
      <c r="I1455" s="152"/>
      <c r="J1455" s="273" t="s">
        <v>91</v>
      </c>
      <c r="K1455" s="198">
        <v>10831421816.73</v>
      </c>
      <c r="L1455" s="198"/>
      <c r="M1455" s="198"/>
      <c r="N1455" s="198"/>
      <c r="O1455" s="198"/>
    </row>
    <row r="1456" spans="2:15" hidden="1" x14ac:dyDescent="0.35">
      <c r="B1456" s="152" t="e">
        <f>VLOOKUP(C1456,#REF!,3,FALSE)</f>
        <v>#REF!</v>
      </c>
      <c r="C1456" s="198" t="s">
        <v>359</v>
      </c>
      <c r="D1456" s="198" t="s">
        <v>308</v>
      </c>
      <c r="E1456" s="198" t="s">
        <v>800</v>
      </c>
      <c r="G1456" s="198"/>
      <c r="H1456" s="198"/>
      <c r="I1456" s="152"/>
      <c r="J1456" s="15" t="s">
        <v>91</v>
      </c>
      <c r="K1456" s="198">
        <v>200000</v>
      </c>
      <c r="L1456" s="198"/>
      <c r="M1456" s="198"/>
      <c r="N1456" s="198"/>
      <c r="O1456" s="198"/>
    </row>
    <row r="1457" spans="2:15" hidden="1" x14ac:dyDescent="0.35">
      <c r="B1457" s="152" t="e">
        <f>VLOOKUP(C1457,#REF!,3,FALSE)</f>
        <v>#REF!</v>
      </c>
      <c r="C1457" s="198" t="s">
        <v>359</v>
      </c>
      <c r="D1457" s="198" t="s">
        <v>313</v>
      </c>
      <c r="E1457" s="198" t="s">
        <v>817</v>
      </c>
      <c r="G1457" s="198"/>
      <c r="H1457" s="198"/>
      <c r="I1457" s="152"/>
      <c r="J1457" s="273" t="s">
        <v>91</v>
      </c>
      <c r="K1457" s="198">
        <v>310000</v>
      </c>
      <c r="L1457" s="198"/>
      <c r="M1457" s="198"/>
      <c r="N1457" s="198"/>
      <c r="O1457" s="198"/>
    </row>
    <row r="1458" spans="2:15" hidden="1" x14ac:dyDescent="0.35">
      <c r="B1458" s="152" t="e">
        <f>VLOOKUP(C1458,#REF!,3,FALSE)</f>
        <v>#REF!</v>
      </c>
      <c r="C1458" s="198" t="s">
        <v>359</v>
      </c>
      <c r="D1458" s="198" t="s">
        <v>313</v>
      </c>
      <c r="E1458" s="198" t="s">
        <v>312</v>
      </c>
      <c r="G1458" s="198"/>
      <c r="H1458" s="198"/>
      <c r="I1458" s="152"/>
      <c r="J1458" s="15" t="s">
        <v>91</v>
      </c>
      <c r="K1458" s="198">
        <v>33600</v>
      </c>
      <c r="L1458" s="198"/>
      <c r="M1458" s="198"/>
      <c r="N1458" s="198"/>
      <c r="O1458" s="198"/>
    </row>
    <row r="1459" spans="2:15" x14ac:dyDescent="0.35">
      <c r="B1459" s="152" t="e">
        <f>VLOOKUP(C1459,#REF!,3,FALSE)</f>
        <v>#REF!</v>
      </c>
      <c r="C1459" s="198" t="s">
        <v>359</v>
      </c>
      <c r="D1459" s="198" t="s">
        <v>311</v>
      </c>
      <c r="E1459" s="198" t="s">
        <v>872</v>
      </c>
      <c r="G1459" s="198"/>
      <c r="H1459" s="198"/>
      <c r="I1459" s="152"/>
      <c r="J1459" s="273" t="s">
        <v>91</v>
      </c>
      <c r="K1459" s="198">
        <v>2869268697.3399997</v>
      </c>
      <c r="L1459" s="198"/>
      <c r="M1459" s="198"/>
      <c r="N1459" s="198"/>
      <c r="O1459" s="198"/>
    </row>
    <row r="1460" spans="2:15" hidden="1" x14ac:dyDescent="0.35">
      <c r="B1460" s="152" t="e">
        <f>VLOOKUP(C1460,#REF!,3,FALSE)</f>
        <v>#REF!</v>
      </c>
      <c r="C1460" s="198" t="s">
        <v>419</v>
      </c>
      <c r="D1460" s="198" t="s">
        <v>316</v>
      </c>
      <c r="E1460" s="198" t="s">
        <v>805</v>
      </c>
      <c r="G1460" s="198"/>
      <c r="H1460" s="198"/>
      <c r="I1460" s="152"/>
      <c r="J1460" s="15" t="s">
        <v>91</v>
      </c>
      <c r="K1460" s="198">
        <v>10731115.470000001</v>
      </c>
      <c r="L1460" s="198"/>
      <c r="M1460" s="198"/>
      <c r="N1460" s="198"/>
      <c r="O1460" s="198"/>
    </row>
    <row r="1461" spans="2:15" hidden="1" x14ac:dyDescent="0.35">
      <c r="B1461" s="152" t="e">
        <f>VLOOKUP(C1461,#REF!,3,FALSE)</f>
        <v>#REF!</v>
      </c>
      <c r="C1461" s="198" t="s">
        <v>419</v>
      </c>
      <c r="D1461" s="198" t="s">
        <v>316</v>
      </c>
      <c r="E1461" s="286" t="s">
        <v>794</v>
      </c>
      <c r="G1461" s="198"/>
      <c r="H1461" s="198"/>
      <c r="I1461" s="152"/>
      <c r="J1461" s="273" t="s">
        <v>91</v>
      </c>
      <c r="K1461" s="198">
        <v>22535342.489999998</v>
      </c>
      <c r="L1461" s="198"/>
      <c r="M1461" s="198"/>
      <c r="N1461" s="198"/>
      <c r="O1461" s="198"/>
    </row>
    <row r="1462" spans="2:15" hidden="1" x14ac:dyDescent="0.35">
      <c r="B1462" s="152" t="e">
        <f>VLOOKUP(C1462,#REF!,3,FALSE)</f>
        <v>#REF!</v>
      </c>
      <c r="C1462" s="198" t="s">
        <v>419</v>
      </c>
      <c r="D1462" s="198" t="s">
        <v>311</v>
      </c>
      <c r="E1462" s="152" t="s">
        <v>778</v>
      </c>
      <c r="G1462" s="198"/>
      <c r="H1462" s="198"/>
      <c r="I1462" s="152"/>
      <c r="J1462" s="15" t="s">
        <v>91</v>
      </c>
      <c r="K1462" s="198">
        <v>72834927.769999996</v>
      </c>
      <c r="L1462" s="198"/>
      <c r="M1462" s="198"/>
      <c r="N1462" s="198"/>
      <c r="O1462" s="198"/>
    </row>
    <row r="1463" spans="2:15" hidden="1" x14ac:dyDescent="0.35">
      <c r="B1463" s="152" t="e">
        <f>VLOOKUP(C1463,#REF!,3,FALSE)</f>
        <v>#REF!</v>
      </c>
      <c r="C1463" s="198" t="s">
        <v>419</v>
      </c>
      <c r="D1463" s="198" t="s">
        <v>321</v>
      </c>
      <c r="E1463" s="198" t="s">
        <v>814</v>
      </c>
      <c r="G1463" s="198"/>
      <c r="H1463" s="198"/>
      <c r="I1463" s="152"/>
      <c r="J1463" s="273" t="s">
        <v>91</v>
      </c>
      <c r="K1463" s="198">
        <v>2422442.5</v>
      </c>
      <c r="L1463" s="198"/>
      <c r="M1463" s="198"/>
      <c r="N1463" s="198"/>
      <c r="O1463" s="198"/>
    </row>
    <row r="1464" spans="2:15" hidden="1" x14ac:dyDescent="0.35">
      <c r="B1464" s="152" t="e">
        <f>VLOOKUP(C1464,#REF!,3,FALSE)</f>
        <v>#REF!</v>
      </c>
      <c r="C1464" s="198" t="s">
        <v>419</v>
      </c>
      <c r="D1464" s="198" t="s">
        <v>311</v>
      </c>
      <c r="E1464" s="198" t="s">
        <v>809</v>
      </c>
      <c r="G1464" s="198"/>
      <c r="H1464" s="198"/>
      <c r="I1464" s="152"/>
      <c r="J1464" s="15" t="s">
        <v>91</v>
      </c>
      <c r="K1464" s="198">
        <v>38094450</v>
      </c>
      <c r="L1464" s="198"/>
      <c r="M1464" s="198"/>
      <c r="N1464" s="198"/>
      <c r="O1464" s="198"/>
    </row>
    <row r="1465" spans="2:15" hidden="1" x14ac:dyDescent="0.35">
      <c r="B1465" s="152" t="e">
        <f>VLOOKUP(C1465,#REF!,3,FALSE)</f>
        <v>#REF!</v>
      </c>
      <c r="C1465" s="198" t="s">
        <v>419</v>
      </c>
      <c r="D1465" s="198" t="s">
        <v>308</v>
      </c>
      <c r="E1465" s="198" t="s">
        <v>788</v>
      </c>
      <c r="G1465" s="198"/>
      <c r="H1465" s="198"/>
      <c r="I1465" s="152"/>
      <c r="J1465" s="273" t="s">
        <v>91</v>
      </c>
      <c r="K1465" s="198">
        <v>557000000</v>
      </c>
      <c r="L1465" s="198"/>
      <c r="M1465" s="198"/>
      <c r="N1465" s="198"/>
      <c r="O1465" s="198"/>
    </row>
    <row r="1466" spans="2:15" hidden="1" x14ac:dyDescent="0.35">
      <c r="B1466" s="152" t="e">
        <f>VLOOKUP(C1466,#REF!,3,FALSE)</f>
        <v>#REF!</v>
      </c>
      <c r="C1466" s="198" t="s">
        <v>419</v>
      </c>
      <c r="D1466" s="198" t="s">
        <v>308</v>
      </c>
      <c r="E1466" s="198" t="s">
        <v>800</v>
      </c>
      <c r="G1466" s="198"/>
      <c r="H1466" s="198"/>
      <c r="I1466" s="152"/>
      <c r="J1466" s="15" t="s">
        <v>91</v>
      </c>
      <c r="K1466" s="198">
        <v>23400</v>
      </c>
      <c r="L1466" s="198"/>
      <c r="M1466" s="198"/>
      <c r="N1466" s="198"/>
      <c r="O1466" s="198"/>
    </row>
    <row r="1467" spans="2:15" hidden="1" x14ac:dyDescent="0.35">
      <c r="B1467" s="152" t="e">
        <f>VLOOKUP(C1467,#REF!,3,FALSE)</f>
        <v>#REF!</v>
      </c>
      <c r="C1467" s="198" t="s">
        <v>419</v>
      </c>
      <c r="D1467" s="198" t="s">
        <v>313</v>
      </c>
      <c r="E1467" s="198" t="s">
        <v>817</v>
      </c>
      <c r="G1467" s="198"/>
      <c r="H1467" s="198"/>
      <c r="I1467" s="152"/>
      <c r="J1467" s="273" t="s">
        <v>91</v>
      </c>
      <c r="K1467" s="198">
        <v>20000</v>
      </c>
      <c r="L1467" s="198"/>
      <c r="M1467" s="198"/>
      <c r="N1467" s="198"/>
      <c r="O1467" s="198"/>
    </row>
    <row r="1468" spans="2:15" hidden="1" x14ac:dyDescent="0.35">
      <c r="B1468" s="152" t="e">
        <f>VLOOKUP(C1468,#REF!,3,FALSE)</f>
        <v>#REF!</v>
      </c>
      <c r="C1468" s="198" t="s">
        <v>419</v>
      </c>
      <c r="D1468" s="198" t="s">
        <v>313</v>
      </c>
      <c r="E1468" s="198" t="s">
        <v>312</v>
      </c>
      <c r="G1468" s="198"/>
      <c r="H1468" s="198"/>
      <c r="I1468" s="152"/>
      <c r="J1468" s="15" t="s">
        <v>91</v>
      </c>
      <c r="K1468" s="198">
        <v>6000</v>
      </c>
      <c r="L1468" s="198"/>
      <c r="M1468" s="198"/>
      <c r="N1468" s="198"/>
      <c r="O1468" s="198"/>
    </row>
    <row r="1469" spans="2:15" x14ac:dyDescent="0.35">
      <c r="B1469" s="152" t="e">
        <f>VLOOKUP(C1469,#REF!,3,FALSE)</f>
        <v>#REF!</v>
      </c>
      <c r="C1469" s="198" t="s">
        <v>419</v>
      </c>
      <c r="D1469" s="198" t="s">
        <v>311</v>
      </c>
      <c r="E1469" s="198" t="s">
        <v>872</v>
      </c>
      <c r="G1469" s="198"/>
      <c r="H1469" s="198"/>
      <c r="I1469" s="152"/>
      <c r="J1469" s="273" t="s">
        <v>91</v>
      </c>
      <c r="K1469" s="198">
        <v>253672375.11000001</v>
      </c>
      <c r="L1469" s="198"/>
      <c r="M1469" s="198"/>
      <c r="N1469" s="198"/>
      <c r="O1469" s="198"/>
    </row>
    <row r="1470" spans="2:15" hidden="1" x14ac:dyDescent="0.35">
      <c r="B1470" s="152" t="e">
        <f>VLOOKUP(C1470,#REF!,3,FALSE)</f>
        <v>#REF!</v>
      </c>
      <c r="C1470" s="198" t="s">
        <v>425</v>
      </c>
      <c r="D1470" s="198" t="s">
        <v>316</v>
      </c>
      <c r="E1470" s="198" t="s">
        <v>782</v>
      </c>
      <c r="G1470" s="198"/>
      <c r="H1470" s="198"/>
      <c r="I1470" s="152"/>
      <c r="J1470" s="15" t="s">
        <v>91</v>
      </c>
      <c r="K1470" s="198">
        <v>351658081.45999998</v>
      </c>
      <c r="L1470" s="198"/>
      <c r="M1470" s="198"/>
      <c r="N1470" s="198"/>
      <c r="O1470" s="198"/>
    </row>
    <row r="1471" spans="2:15" hidden="1" x14ac:dyDescent="0.35">
      <c r="B1471" s="152" t="e">
        <f>VLOOKUP(C1471,#REF!,3,FALSE)</f>
        <v>#REF!</v>
      </c>
      <c r="C1471" s="198" t="s">
        <v>425</v>
      </c>
      <c r="D1471" s="198" t="s">
        <v>316</v>
      </c>
      <c r="E1471" s="198" t="s">
        <v>805</v>
      </c>
      <c r="G1471" s="198"/>
      <c r="H1471" s="198"/>
      <c r="I1471" s="152"/>
      <c r="J1471" s="273" t="s">
        <v>91</v>
      </c>
      <c r="K1471" s="198">
        <v>48858237.100000001</v>
      </c>
      <c r="L1471" s="198"/>
      <c r="M1471" s="198"/>
      <c r="N1471" s="198"/>
      <c r="O1471" s="198"/>
    </row>
    <row r="1472" spans="2:15" hidden="1" x14ac:dyDescent="0.35">
      <c r="B1472" s="152" t="e">
        <f>VLOOKUP(C1472,#REF!,3,FALSE)</f>
        <v>#REF!</v>
      </c>
      <c r="C1472" s="198" t="s">
        <v>425</v>
      </c>
      <c r="D1472" s="198" t="s">
        <v>316</v>
      </c>
      <c r="E1472" s="286" t="s">
        <v>794</v>
      </c>
      <c r="G1472" s="198"/>
      <c r="H1472" s="198"/>
      <c r="I1472" s="152"/>
      <c r="J1472" s="15" t="s">
        <v>91</v>
      </c>
      <c r="K1472" s="198">
        <v>102602297.93000001</v>
      </c>
      <c r="L1472" s="198"/>
      <c r="M1472" s="198"/>
      <c r="N1472" s="198"/>
      <c r="O1472" s="198"/>
    </row>
    <row r="1473" spans="2:15" hidden="1" x14ac:dyDescent="0.35">
      <c r="B1473" s="152" t="e">
        <f>VLOOKUP(C1473,#REF!,3,FALSE)</f>
        <v>#REF!</v>
      </c>
      <c r="C1473" s="198" t="s">
        <v>425</v>
      </c>
      <c r="D1473" s="198" t="s">
        <v>311</v>
      </c>
      <c r="E1473" s="152" t="s">
        <v>778</v>
      </c>
      <c r="G1473" s="198"/>
      <c r="H1473" s="198"/>
      <c r="I1473" s="152"/>
      <c r="J1473" s="273" t="s">
        <v>91</v>
      </c>
      <c r="K1473" s="198">
        <v>48913065.18</v>
      </c>
      <c r="L1473" s="198"/>
      <c r="M1473" s="198"/>
      <c r="N1473" s="198"/>
      <c r="O1473" s="198"/>
    </row>
    <row r="1474" spans="2:15" hidden="1" x14ac:dyDescent="0.35">
      <c r="B1474" s="152" t="e">
        <f>VLOOKUP(C1474,#REF!,3,FALSE)</f>
        <v>#REF!</v>
      </c>
      <c r="C1474" s="198" t="s">
        <v>425</v>
      </c>
      <c r="D1474" s="198" t="s">
        <v>321</v>
      </c>
      <c r="E1474" s="198" t="s">
        <v>814</v>
      </c>
      <c r="G1474" s="198"/>
      <c r="H1474" s="198"/>
      <c r="I1474" s="152"/>
      <c r="J1474" s="15" t="s">
        <v>91</v>
      </c>
      <c r="K1474" s="198">
        <v>1735650</v>
      </c>
      <c r="L1474" s="198"/>
      <c r="M1474" s="198"/>
      <c r="N1474" s="198"/>
      <c r="O1474" s="198"/>
    </row>
    <row r="1475" spans="2:15" hidden="1" x14ac:dyDescent="0.35">
      <c r="B1475" s="152" t="e">
        <f>VLOOKUP(C1475,#REF!,3,FALSE)</f>
        <v>#REF!</v>
      </c>
      <c r="C1475" s="198" t="s">
        <v>425</v>
      </c>
      <c r="D1475" s="198" t="s">
        <v>308</v>
      </c>
      <c r="E1475" s="198" t="s">
        <v>788</v>
      </c>
      <c r="G1475" s="198"/>
      <c r="H1475" s="198"/>
      <c r="I1475" s="152"/>
      <c r="J1475" s="273" t="s">
        <v>91</v>
      </c>
      <c r="K1475" s="198">
        <v>175994756.69</v>
      </c>
      <c r="L1475" s="198"/>
      <c r="M1475" s="198"/>
      <c r="N1475" s="198"/>
      <c r="O1475" s="198"/>
    </row>
    <row r="1476" spans="2:15" hidden="1" x14ac:dyDescent="0.35">
      <c r="B1476" s="152" t="e">
        <f>VLOOKUP(C1476,#REF!,3,FALSE)</f>
        <v>#REF!</v>
      </c>
      <c r="C1476" s="198" t="s">
        <v>425</v>
      </c>
      <c r="D1476" s="198" t="s">
        <v>308</v>
      </c>
      <c r="E1476" s="198" t="s">
        <v>800</v>
      </c>
      <c r="G1476" s="198"/>
      <c r="H1476" s="198"/>
      <c r="I1476" s="152"/>
      <c r="J1476" s="15" t="s">
        <v>91</v>
      </c>
      <c r="K1476" s="198">
        <v>80315300</v>
      </c>
      <c r="L1476" s="198"/>
      <c r="M1476" s="198"/>
      <c r="N1476" s="198"/>
      <c r="O1476" s="198"/>
    </row>
    <row r="1477" spans="2:15" hidden="1" x14ac:dyDescent="0.35">
      <c r="B1477" s="152" t="e">
        <f>VLOOKUP(C1477,#REF!,3,FALSE)</f>
        <v>#REF!</v>
      </c>
      <c r="C1477" s="198" t="s">
        <v>425</v>
      </c>
      <c r="D1477" s="198" t="s">
        <v>313</v>
      </c>
      <c r="E1477" s="198" t="s">
        <v>817</v>
      </c>
      <c r="G1477" s="198"/>
      <c r="H1477" s="198"/>
      <c r="I1477" s="152"/>
      <c r="J1477" s="273" t="s">
        <v>91</v>
      </c>
      <c r="K1477" s="198">
        <v>222000</v>
      </c>
      <c r="L1477" s="198"/>
      <c r="M1477" s="198"/>
      <c r="N1477" s="198"/>
      <c r="O1477" s="198"/>
    </row>
    <row r="1478" spans="2:15" hidden="1" x14ac:dyDescent="0.35">
      <c r="B1478" s="152" t="e">
        <f>VLOOKUP(C1478,#REF!,3,FALSE)</f>
        <v>#REF!</v>
      </c>
      <c r="C1478" s="198" t="s">
        <v>425</v>
      </c>
      <c r="D1478" s="198" t="s">
        <v>313</v>
      </c>
      <c r="E1478" s="198" t="s">
        <v>312</v>
      </c>
      <c r="G1478" s="198"/>
      <c r="H1478" s="198"/>
      <c r="I1478" s="152"/>
      <c r="J1478" s="15" t="s">
        <v>91</v>
      </c>
      <c r="K1478" s="198">
        <v>92200</v>
      </c>
      <c r="L1478" s="198"/>
      <c r="M1478" s="198"/>
      <c r="N1478" s="198"/>
      <c r="O1478" s="198"/>
    </row>
    <row r="1479" spans="2:15" x14ac:dyDescent="0.35">
      <c r="B1479" s="152" t="e">
        <f>VLOOKUP(C1479,#REF!,3,FALSE)</f>
        <v>#REF!</v>
      </c>
      <c r="C1479" s="198" t="s">
        <v>425</v>
      </c>
      <c r="D1479" s="198" t="s">
        <v>311</v>
      </c>
      <c r="E1479" s="198" t="s">
        <v>872</v>
      </c>
      <c r="G1479" s="198"/>
      <c r="H1479" s="198"/>
      <c r="I1479" s="152"/>
      <c r="J1479" s="273" t="s">
        <v>91</v>
      </c>
      <c r="K1479" s="198">
        <v>53921919.32</v>
      </c>
      <c r="L1479" s="198"/>
      <c r="M1479" s="198"/>
      <c r="N1479" s="198"/>
      <c r="O1479" s="198"/>
    </row>
    <row r="1480" spans="2:15" hidden="1" x14ac:dyDescent="0.35">
      <c r="B1480" s="152" t="e">
        <f>VLOOKUP(C1480,#REF!,3,FALSE)</f>
        <v>#REF!</v>
      </c>
      <c r="C1480" s="198" t="s">
        <v>413</v>
      </c>
      <c r="D1480" s="198" t="s">
        <v>316</v>
      </c>
      <c r="E1480" s="198" t="s">
        <v>782</v>
      </c>
      <c r="G1480" s="198"/>
      <c r="H1480" s="198"/>
      <c r="I1480" s="152"/>
      <c r="J1480" s="15" t="s">
        <v>91</v>
      </c>
      <c r="K1480" s="198">
        <v>123555046.05</v>
      </c>
      <c r="L1480" s="198"/>
      <c r="M1480" s="198"/>
      <c r="N1480" s="198"/>
      <c r="O1480" s="198"/>
    </row>
    <row r="1481" spans="2:15" hidden="1" x14ac:dyDescent="0.35">
      <c r="B1481" s="152" t="e">
        <f>VLOOKUP(C1481,#REF!,3,FALSE)</f>
        <v>#REF!</v>
      </c>
      <c r="C1481" s="198" t="s">
        <v>413</v>
      </c>
      <c r="D1481" s="198" t="s">
        <v>316</v>
      </c>
      <c r="E1481" s="198" t="s">
        <v>805</v>
      </c>
      <c r="G1481" s="198"/>
      <c r="H1481" s="198"/>
      <c r="I1481" s="152"/>
      <c r="J1481" s="273" t="s">
        <v>91</v>
      </c>
      <c r="K1481" s="198">
        <v>23193600.59</v>
      </c>
      <c r="L1481" s="198"/>
      <c r="M1481" s="198"/>
      <c r="N1481" s="198"/>
      <c r="O1481" s="198"/>
    </row>
    <row r="1482" spans="2:15" hidden="1" x14ac:dyDescent="0.35">
      <c r="B1482" s="152" t="e">
        <f>VLOOKUP(C1482,#REF!,3,FALSE)</f>
        <v>#REF!</v>
      </c>
      <c r="C1482" s="198" t="s">
        <v>413</v>
      </c>
      <c r="D1482" s="198" t="s">
        <v>316</v>
      </c>
      <c r="E1482" s="286" t="s">
        <v>794</v>
      </c>
      <c r="G1482" s="198"/>
      <c r="H1482" s="198"/>
      <c r="I1482" s="152"/>
      <c r="J1482" s="15" t="s">
        <v>91</v>
      </c>
      <c r="K1482" s="198">
        <v>48713868.979999997</v>
      </c>
      <c r="L1482" s="198"/>
      <c r="M1482" s="198"/>
      <c r="N1482" s="198"/>
      <c r="O1482" s="198"/>
    </row>
    <row r="1483" spans="2:15" hidden="1" x14ac:dyDescent="0.35">
      <c r="B1483" s="152" t="e">
        <f>VLOOKUP(C1483,#REF!,3,FALSE)</f>
        <v>#REF!</v>
      </c>
      <c r="C1483" s="198" t="s">
        <v>413</v>
      </c>
      <c r="D1483" s="198" t="s">
        <v>321</v>
      </c>
      <c r="E1483" s="198" t="s">
        <v>814</v>
      </c>
      <c r="G1483" s="198"/>
      <c r="H1483" s="198"/>
      <c r="I1483" s="152"/>
      <c r="J1483" s="273" t="s">
        <v>91</v>
      </c>
      <c r="K1483" s="198">
        <v>9415576</v>
      </c>
      <c r="L1483" s="198"/>
      <c r="M1483" s="198"/>
      <c r="N1483" s="198"/>
      <c r="O1483" s="198"/>
    </row>
    <row r="1484" spans="2:15" hidden="1" x14ac:dyDescent="0.35">
      <c r="B1484" s="152" t="e">
        <f>VLOOKUP(C1484,#REF!,3,FALSE)</f>
        <v>#REF!</v>
      </c>
      <c r="C1484" s="198" t="s">
        <v>413</v>
      </c>
      <c r="D1484" s="198" t="s">
        <v>308</v>
      </c>
      <c r="E1484" s="198" t="s">
        <v>788</v>
      </c>
      <c r="G1484" s="198"/>
      <c r="H1484" s="198"/>
      <c r="I1484" s="152"/>
      <c r="J1484" s="15" t="s">
        <v>91</v>
      </c>
      <c r="K1484" s="198">
        <v>591809224</v>
      </c>
      <c r="L1484" s="198"/>
      <c r="M1484" s="198"/>
      <c r="N1484" s="198"/>
      <c r="O1484" s="198"/>
    </row>
    <row r="1485" spans="2:15" hidden="1" x14ac:dyDescent="0.35">
      <c r="B1485" s="152" t="e">
        <f>VLOOKUP(C1485,#REF!,3,FALSE)</f>
        <v>#REF!</v>
      </c>
      <c r="C1485" s="198" t="s">
        <v>413</v>
      </c>
      <c r="D1485" s="198" t="s">
        <v>308</v>
      </c>
      <c r="E1485" s="198" t="s">
        <v>800</v>
      </c>
      <c r="G1485" s="198"/>
      <c r="H1485" s="198"/>
      <c r="I1485" s="152"/>
      <c r="J1485" s="273" t="s">
        <v>91</v>
      </c>
      <c r="K1485" s="198">
        <v>64800</v>
      </c>
      <c r="L1485" s="198"/>
      <c r="M1485" s="198"/>
      <c r="N1485" s="198"/>
      <c r="O1485" s="198"/>
    </row>
    <row r="1486" spans="2:15" hidden="1" x14ac:dyDescent="0.35">
      <c r="B1486" s="152" t="e">
        <f>VLOOKUP(C1486,#REF!,3,FALSE)</f>
        <v>#REF!</v>
      </c>
      <c r="C1486" s="198" t="s">
        <v>413</v>
      </c>
      <c r="D1486" s="198" t="s">
        <v>313</v>
      </c>
      <c r="E1486" s="198" t="s">
        <v>312</v>
      </c>
      <c r="G1486" s="198"/>
      <c r="H1486" s="198"/>
      <c r="I1486" s="152"/>
      <c r="J1486" s="15" t="s">
        <v>91</v>
      </c>
      <c r="K1486" s="198">
        <v>11379750</v>
      </c>
      <c r="L1486" s="198"/>
      <c r="M1486" s="198"/>
      <c r="N1486" s="198"/>
      <c r="O1486" s="198"/>
    </row>
    <row r="1487" spans="2:15" x14ac:dyDescent="0.35">
      <c r="B1487" s="152" t="e">
        <f>VLOOKUP(C1487,#REF!,3,FALSE)</f>
        <v>#REF!</v>
      </c>
      <c r="C1487" s="198" t="s">
        <v>413</v>
      </c>
      <c r="D1487" s="198" t="s">
        <v>311</v>
      </c>
      <c r="E1487" s="198" t="s">
        <v>872</v>
      </c>
      <c r="G1487" s="198"/>
      <c r="H1487" s="198"/>
      <c r="I1487" s="152"/>
      <c r="J1487" s="273" t="s">
        <v>91</v>
      </c>
      <c r="K1487" s="198">
        <v>227238397.78999999</v>
      </c>
      <c r="L1487" s="198"/>
      <c r="M1487" s="198"/>
      <c r="N1487" s="198"/>
      <c r="O1487" s="198"/>
    </row>
    <row r="1488" spans="2:15" hidden="1" x14ac:dyDescent="0.35">
      <c r="B1488" s="152" t="e">
        <f>VLOOKUP(C1488,#REF!,3,FALSE)</f>
        <v>#REF!</v>
      </c>
      <c r="C1488" s="198" t="s">
        <v>368</v>
      </c>
      <c r="D1488" s="198" t="s">
        <v>316</v>
      </c>
      <c r="E1488" s="198" t="s">
        <v>782</v>
      </c>
      <c r="G1488" s="198"/>
      <c r="H1488" s="198"/>
      <c r="I1488" s="152"/>
      <c r="J1488" s="15" t="s">
        <v>91</v>
      </c>
      <c r="K1488" s="198">
        <v>1037557358.97</v>
      </c>
      <c r="L1488" s="198"/>
      <c r="M1488" s="198"/>
      <c r="N1488" s="198"/>
      <c r="O1488" s="198"/>
    </row>
    <row r="1489" spans="2:15" hidden="1" x14ac:dyDescent="0.35">
      <c r="B1489" s="152" t="e">
        <f>VLOOKUP(C1489,#REF!,3,FALSE)</f>
        <v>#REF!</v>
      </c>
      <c r="C1489" s="198" t="s">
        <v>368</v>
      </c>
      <c r="D1489" s="198" t="s">
        <v>316</v>
      </c>
      <c r="E1489" s="286" t="s">
        <v>794</v>
      </c>
      <c r="G1489" s="198"/>
      <c r="H1489" s="198"/>
      <c r="I1489" s="152"/>
      <c r="J1489" s="273" t="s">
        <v>91</v>
      </c>
      <c r="K1489" s="198">
        <v>1311509406.3299999</v>
      </c>
      <c r="L1489" s="198"/>
      <c r="M1489" s="198"/>
      <c r="N1489" s="198"/>
      <c r="O1489" s="198"/>
    </row>
    <row r="1490" spans="2:15" hidden="1" x14ac:dyDescent="0.35">
      <c r="B1490" s="152" t="e">
        <f>VLOOKUP(C1490,#REF!,3,FALSE)</f>
        <v>#REF!</v>
      </c>
      <c r="C1490" s="198" t="s">
        <v>368</v>
      </c>
      <c r="D1490" s="198" t="s">
        <v>311</v>
      </c>
      <c r="E1490" s="152" t="s">
        <v>778</v>
      </c>
      <c r="G1490" s="198"/>
      <c r="H1490" s="198"/>
      <c r="I1490" s="152"/>
      <c r="J1490" s="15" t="s">
        <v>91</v>
      </c>
      <c r="K1490" s="198">
        <v>1090000000</v>
      </c>
      <c r="L1490" s="198"/>
      <c r="M1490" s="198"/>
      <c r="N1490" s="198"/>
      <c r="O1490" s="198"/>
    </row>
    <row r="1491" spans="2:15" hidden="1" x14ac:dyDescent="0.35">
      <c r="B1491" s="152" t="e">
        <f>VLOOKUP(C1491,#REF!,3,FALSE)</f>
        <v>#REF!</v>
      </c>
      <c r="C1491" s="198" t="s">
        <v>368</v>
      </c>
      <c r="D1491" s="198" t="s">
        <v>321</v>
      </c>
      <c r="E1491" s="198" t="s">
        <v>814</v>
      </c>
      <c r="G1491" s="198"/>
      <c r="H1491" s="198"/>
      <c r="I1491" s="152"/>
      <c r="J1491" s="273" t="s">
        <v>91</v>
      </c>
      <c r="K1491" s="198">
        <v>12812127.5</v>
      </c>
      <c r="L1491" s="198"/>
      <c r="M1491" s="198"/>
      <c r="N1491" s="198"/>
      <c r="O1491" s="198"/>
    </row>
    <row r="1492" spans="2:15" hidden="1" x14ac:dyDescent="0.35">
      <c r="B1492" s="152" t="e">
        <f>VLOOKUP(C1492,#REF!,3,FALSE)</f>
        <v>#REF!</v>
      </c>
      <c r="C1492" s="198" t="s">
        <v>368</v>
      </c>
      <c r="D1492" s="198" t="s">
        <v>311</v>
      </c>
      <c r="E1492" s="198" t="s">
        <v>809</v>
      </c>
      <c r="G1492" s="198"/>
      <c r="H1492" s="198"/>
      <c r="I1492" s="152"/>
      <c r="J1492" s="15" t="s">
        <v>91</v>
      </c>
      <c r="K1492" s="198">
        <v>100234860</v>
      </c>
      <c r="L1492" s="198"/>
      <c r="M1492" s="198"/>
      <c r="N1492" s="198"/>
      <c r="O1492" s="198"/>
    </row>
    <row r="1493" spans="2:15" hidden="1" x14ac:dyDescent="0.35">
      <c r="B1493" s="152" t="e">
        <f>VLOOKUP(C1493,#REF!,3,FALSE)</f>
        <v>#REF!</v>
      </c>
      <c r="C1493" s="198" t="s">
        <v>368</v>
      </c>
      <c r="D1493" s="198" t="s">
        <v>308</v>
      </c>
      <c r="E1493" s="198" t="s">
        <v>788</v>
      </c>
      <c r="G1493" s="198"/>
      <c r="H1493" s="198"/>
      <c r="I1493" s="152"/>
      <c r="J1493" s="273" t="s">
        <v>91</v>
      </c>
      <c r="K1493" s="198">
        <v>2532587794.4400001</v>
      </c>
      <c r="L1493" s="198"/>
      <c r="M1493" s="198"/>
      <c r="N1493" s="198"/>
      <c r="O1493" s="198"/>
    </row>
    <row r="1494" spans="2:15" hidden="1" x14ac:dyDescent="0.35">
      <c r="B1494" s="152" t="e">
        <f>VLOOKUP(C1494,#REF!,3,FALSE)</f>
        <v>#REF!</v>
      </c>
      <c r="C1494" s="198" t="s">
        <v>368</v>
      </c>
      <c r="D1494" s="198" t="s">
        <v>313</v>
      </c>
      <c r="E1494" s="198" t="s">
        <v>312</v>
      </c>
      <c r="G1494" s="198"/>
      <c r="H1494" s="198"/>
      <c r="I1494" s="152"/>
      <c r="J1494" s="15" t="s">
        <v>91</v>
      </c>
      <c r="K1494" s="198">
        <v>5522255</v>
      </c>
      <c r="L1494" s="198"/>
      <c r="M1494" s="198"/>
      <c r="N1494" s="198"/>
      <c r="O1494" s="198"/>
    </row>
    <row r="1495" spans="2:15" x14ac:dyDescent="0.35">
      <c r="B1495" s="152" t="e">
        <f>VLOOKUP(C1495,#REF!,3,FALSE)</f>
        <v>#REF!</v>
      </c>
      <c r="C1495" s="198" t="s">
        <v>368</v>
      </c>
      <c r="D1495" s="198" t="s">
        <v>311</v>
      </c>
      <c r="E1495" s="198" t="s">
        <v>872</v>
      </c>
      <c r="G1495" s="198"/>
      <c r="H1495" s="198"/>
      <c r="I1495" s="152"/>
      <c r="J1495" s="273" t="s">
        <v>91</v>
      </c>
      <c r="K1495" s="198">
        <v>823278524.75</v>
      </c>
      <c r="L1495" s="198"/>
      <c r="M1495" s="198"/>
      <c r="N1495" s="198"/>
      <c r="O1495" s="198"/>
    </row>
    <row r="1496" spans="2:15" hidden="1" x14ac:dyDescent="0.35">
      <c r="B1496" s="152" t="e">
        <f>VLOOKUP(C1496,#REF!,3,FALSE)</f>
        <v>#REF!</v>
      </c>
      <c r="C1496" s="198" t="s">
        <v>370</v>
      </c>
      <c r="D1496" s="198" t="s">
        <v>316</v>
      </c>
      <c r="E1496" s="198" t="s">
        <v>782</v>
      </c>
      <c r="G1496" s="198"/>
      <c r="H1496" s="198"/>
      <c r="I1496" s="152"/>
      <c r="J1496" s="15" t="s">
        <v>91</v>
      </c>
      <c r="K1496" s="198">
        <v>1545346.58</v>
      </c>
      <c r="L1496" s="198"/>
      <c r="M1496" s="198"/>
      <c r="N1496" s="198"/>
      <c r="O1496" s="198"/>
    </row>
    <row r="1497" spans="2:15" hidden="1" x14ac:dyDescent="0.35">
      <c r="B1497" s="152" t="e">
        <f>VLOOKUP(C1497,#REF!,3,FALSE)</f>
        <v>#REF!</v>
      </c>
      <c r="C1497" s="198" t="s">
        <v>370</v>
      </c>
      <c r="D1497" s="198" t="s">
        <v>316</v>
      </c>
      <c r="E1497" s="198" t="s">
        <v>805</v>
      </c>
      <c r="G1497" s="198"/>
      <c r="H1497" s="198"/>
      <c r="I1497" s="152"/>
      <c r="J1497" s="273" t="s">
        <v>91</v>
      </c>
      <c r="K1497" s="198">
        <v>10098405.17</v>
      </c>
      <c r="L1497" s="198"/>
      <c r="M1497" s="198"/>
      <c r="N1497" s="198"/>
      <c r="O1497" s="198"/>
    </row>
    <row r="1498" spans="2:15" hidden="1" x14ac:dyDescent="0.35">
      <c r="B1498" s="152" t="e">
        <f>VLOOKUP(C1498,#REF!,3,FALSE)</f>
        <v>#REF!</v>
      </c>
      <c r="C1498" s="198" t="s">
        <v>370</v>
      </c>
      <c r="D1498" s="198" t="s">
        <v>316</v>
      </c>
      <c r="E1498" s="286" t="s">
        <v>794</v>
      </c>
      <c r="G1498" s="198"/>
      <c r="H1498" s="198"/>
      <c r="I1498" s="152"/>
      <c r="J1498" s="15" t="s">
        <v>91</v>
      </c>
      <c r="K1498" s="198">
        <v>849562982.33000004</v>
      </c>
      <c r="L1498" s="198"/>
      <c r="M1498" s="198"/>
      <c r="N1498" s="198"/>
      <c r="O1498" s="198"/>
    </row>
    <row r="1499" spans="2:15" hidden="1" x14ac:dyDescent="0.35">
      <c r="B1499" s="152" t="e">
        <f>VLOOKUP(C1499,#REF!,3,FALSE)</f>
        <v>#REF!</v>
      </c>
      <c r="C1499" s="198" t="s">
        <v>370</v>
      </c>
      <c r="D1499" s="198" t="s">
        <v>311</v>
      </c>
      <c r="E1499" s="152" t="s">
        <v>778</v>
      </c>
      <c r="G1499" s="198"/>
      <c r="H1499" s="198"/>
      <c r="I1499" s="152"/>
      <c r="J1499" s="273" t="s">
        <v>91</v>
      </c>
      <c r="K1499" s="198">
        <v>480217168.44999999</v>
      </c>
      <c r="L1499" s="198"/>
      <c r="M1499" s="198"/>
      <c r="N1499" s="198"/>
      <c r="O1499" s="198"/>
    </row>
    <row r="1500" spans="2:15" hidden="1" x14ac:dyDescent="0.35">
      <c r="B1500" s="152" t="e">
        <f>VLOOKUP(C1500,#REF!,3,FALSE)</f>
        <v>#REF!</v>
      </c>
      <c r="C1500" s="198" t="s">
        <v>370</v>
      </c>
      <c r="D1500" s="198" t="s">
        <v>321</v>
      </c>
      <c r="E1500" s="198" t="s">
        <v>814</v>
      </c>
      <c r="G1500" s="198"/>
      <c r="H1500" s="198"/>
      <c r="I1500" s="152"/>
      <c r="J1500" s="15" t="s">
        <v>91</v>
      </c>
      <c r="K1500" s="198">
        <v>659320</v>
      </c>
      <c r="L1500" s="198"/>
      <c r="M1500" s="198"/>
      <c r="N1500" s="198"/>
      <c r="O1500" s="198"/>
    </row>
    <row r="1501" spans="2:15" hidden="1" x14ac:dyDescent="0.35">
      <c r="B1501" s="152" t="e">
        <f>VLOOKUP(C1501,#REF!,3,FALSE)</f>
        <v>#REF!</v>
      </c>
      <c r="C1501" s="198" t="s">
        <v>370</v>
      </c>
      <c r="D1501" s="198" t="s">
        <v>308</v>
      </c>
      <c r="E1501" s="198" t="s">
        <v>788</v>
      </c>
      <c r="G1501" s="198"/>
      <c r="H1501" s="198"/>
      <c r="I1501" s="152"/>
      <c r="J1501" s="273" t="s">
        <v>91</v>
      </c>
      <c r="K1501" s="198">
        <v>3646000000</v>
      </c>
      <c r="L1501" s="198"/>
      <c r="M1501" s="198"/>
      <c r="N1501" s="198"/>
      <c r="O1501" s="198"/>
    </row>
    <row r="1502" spans="2:15" hidden="1" x14ac:dyDescent="0.35">
      <c r="B1502" s="152" t="e">
        <f>VLOOKUP(C1502,#REF!,3,FALSE)</f>
        <v>#REF!</v>
      </c>
      <c r="C1502" s="198" t="s">
        <v>370</v>
      </c>
      <c r="D1502" s="198" t="s">
        <v>308</v>
      </c>
      <c r="E1502" s="198" t="s">
        <v>800</v>
      </c>
      <c r="G1502" s="198"/>
      <c r="H1502" s="198"/>
      <c r="I1502" s="152"/>
      <c r="J1502" s="15" t="s">
        <v>91</v>
      </c>
      <c r="K1502" s="198">
        <v>23400</v>
      </c>
      <c r="L1502" s="198"/>
      <c r="M1502" s="198"/>
      <c r="N1502" s="198"/>
      <c r="O1502" s="198"/>
    </row>
    <row r="1503" spans="2:15" hidden="1" x14ac:dyDescent="0.35">
      <c r="B1503" s="152" t="e">
        <f>VLOOKUP(C1503,#REF!,3,FALSE)</f>
        <v>#REF!</v>
      </c>
      <c r="C1503" s="198" t="s">
        <v>370</v>
      </c>
      <c r="D1503" s="198" t="s">
        <v>313</v>
      </c>
      <c r="E1503" s="198" t="s">
        <v>312</v>
      </c>
      <c r="G1503" s="198"/>
      <c r="H1503" s="198"/>
      <c r="I1503" s="152"/>
      <c r="J1503" s="273" t="s">
        <v>91</v>
      </c>
      <c r="K1503" s="198">
        <v>6000</v>
      </c>
      <c r="L1503" s="198"/>
      <c r="M1503" s="198"/>
      <c r="N1503" s="198"/>
      <c r="O1503" s="198"/>
    </row>
    <row r="1504" spans="2:15" x14ac:dyDescent="0.35">
      <c r="B1504" s="152" t="e">
        <f>VLOOKUP(C1504,#REF!,3,FALSE)</f>
        <v>#REF!</v>
      </c>
      <c r="C1504" s="198" t="s">
        <v>370</v>
      </c>
      <c r="D1504" s="198" t="s">
        <v>311</v>
      </c>
      <c r="E1504" s="198" t="s">
        <v>872</v>
      </c>
      <c r="G1504" s="198"/>
      <c r="H1504" s="198"/>
      <c r="I1504" s="152"/>
      <c r="J1504" s="15" t="s">
        <v>91</v>
      </c>
      <c r="K1504" s="198">
        <v>1090411633.1199999</v>
      </c>
      <c r="L1504" s="198"/>
      <c r="M1504" s="198"/>
      <c r="N1504" s="198"/>
      <c r="O1504" s="198"/>
    </row>
    <row r="1505" spans="2:15" hidden="1" x14ac:dyDescent="0.35">
      <c r="B1505" s="152" t="e">
        <f>VLOOKUP(C1505,#REF!,3,FALSE)</f>
        <v>#REF!</v>
      </c>
      <c r="C1505" s="198" t="s">
        <v>350</v>
      </c>
      <c r="D1505" s="198" t="s">
        <v>316</v>
      </c>
      <c r="E1505" s="198" t="s">
        <v>782</v>
      </c>
      <c r="G1505" s="198"/>
      <c r="H1505" s="198"/>
      <c r="I1505" s="152"/>
      <c r="J1505" s="273" t="s">
        <v>91</v>
      </c>
      <c r="K1505" s="198">
        <v>23300678366.720001</v>
      </c>
      <c r="L1505" s="198"/>
      <c r="M1505" s="198"/>
      <c r="N1505" s="198"/>
      <c r="O1505" s="198"/>
    </row>
    <row r="1506" spans="2:15" hidden="1" x14ac:dyDescent="0.35">
      <c r="B1506" s="152" t="e">
        <f>VLOOKUP(C1506,#REF!,3,FALSE)</f>
        <v>#REF!</v>
      </c>
      <c r="C1506" s="198" t="s">
        <v>350</v>
      </c>
      <c r="D1506" s="198" t="s">
        <v>316</v>
      </c>
      <c r="E1506" s="198" t="s">
        <v>805</v>
      </c>
      <c r="G1506" s="198"/>
      <c r="H1506" s="198"/>
      <c r="I1506" s="152"/>
      <c r="J1506" s="15" t="s">
        <v>91</v>
      </c>
      <c r="K1506" s="198">
        <v>761875202.30999994</v>
      </c>
      <c r="L1506" s="198"/>
      <c r="M1506" s="198"/>
      <c r="N1506" s="198"/>
      <c r="O1506" s="198"/>
    </row>
    <row r="1507" spans="2:15" hidden="1" x14ac:dyDescent="0.35">
      <c r="B1507" s="152" t="e">
        <f>VLOOKUP(C1507,#REF!,3,FALSE)</f>
        <v>#REF!</v>
      </c>
      <c r="C1507" s="198" t="s">
        <v>350</v>
      </c>
      <c r="D1507" s="198" t="s">
        <v>316</v>
      </c>
      <c r="E1507" s="286" t="s">
        <v>794</v>
      </c>
      <c r="G1507" s="198"/>
      <c r="H1507" s="198"/>
      <c r="I1507" s="152"/>
      <c r="J1507" s="273" t="s">
        <v>91</v>
      </c>
      <c r="K1507" s="198">
        <v>3208992293.96</v>
      </c>
      <c r="L1507" s="198"/>
      <c r="M1507" s="198"/>
      <c r="N1507" s="198"/>
      <c r="O1507" s="198"/>
    </row>
    <row r="1508" spans="2:15" hidden="1" x14ac:dyDescent="0.35">
      <c r="B1508" s="152" t="e">
        <f>VLOOKUP(C1508,#REF!,3,FALSE)</f>
        <v>#REF!</v>
      </c>
      <c r="C1508" s="198" t="s">
        <v>350</v>
      </c>
      <c r="D1508" s="198" t="s">
        <v>311</v>
      </c>
      <c r="E1508" s="152" t="s">
        <v>778</v>
      </c>
      <c r="G1508" s="198"/>
      <c r="H1508" s="198"/>
      <c r="I1508" s="152"/>
      <c r="J1508" s="15" t="s">
        <v>91</v>
      </c>
      <c r="K1508" s="198">
        <v>41785047757.400002</v>
      </c>
      <c r="L1508" s="198"/>
      <c r="M1508" s="198"/>
      <c r="N1508" s="198"/>
      <c r="O1508" s="198"/>
    </row>
    <row r="1509" spans="2:15" hidden="1" x14ac:dyDescent="0.35">
      <c r="B1509" s="152" t="e">
        <f>VLOOKUP(C1509,#REF!,3,FALSE)</f>
        <v>#REF!</v>
      </c>
      <c r="C1509" s="198" t="s">
        <v>350</v>
      </c>
      <c r="D1509" s="198" t="s">
        <v>321</v>
      </c>
      <c r="E1509" s="198" t="s">
        <v>814</v>
      </c>
      <c r="G1509" s="198"/>
      <c r="H1509" s="198"/>
      <c r="I1509" s="152"/>
      <c r="J1509" s="273" t="s">
        <v>91</v>
      </c>
      <c r="K1509" s="198">
        <v>37144470</v>
      </c>
      <c r="L1509" s="198"/>
      <c r="M1509" s="198"/>
      <c r="N1509" s="198"/>
      <c r="O1509" s="198"/>
    </row>
    <row r="1510" spans="2:15" hidden="1" x14ac:dyDescent="0.35">
      <c r="B1510" s="152" t="e">
        <f>VLOOKUP(C1510,#REF!,3,FALSE)</f>
        <v>#REF!</v>
      </c>
      <c r="C1510" s="198" t="s">
        <v>350</v>
      </c>
      <c r="D1510" s="198" t="s">
        <v>308</v>
      </c>
      <c r="E1510" s="198" t="s">
        <v>788</v>
      </c>
      <c r="G1510" s="198"/>
      <c r="H1510" s="198"/>
      <c r="I1510" s="152"/>
      <c r="J1510" s="15" t="s">
        <v>91</v>
      </c>
      <c r="K1510" s="198">
        <v>4534466305.2700005</v>
      </c>
      <c r="L1510" s="198"/>
      <c r="M1510" s="198"/>
      <c r="N1510" s="198"/>
      <c r="O1510" s="198"/>
    </row>
    <row r="1511" spans="2:15" hidden="1" x14ac:dyDescent="0.35">
      <c r="B1511" s="152" t="e">
        <f>VLOOKUP(C1511,#REF!,3,FALSE)</f>
        <v>#REF!</v>
      </c>
      <c r="C1511" s="198" t="s">
        <v>350</v>
      </c>
      <c r="D1511" s="198" t="s">
        <v>308</v>
      </c>
      <c r="E1511" s="198" t="s">
        <v>800</v>
      </c>
      <c r="G1511" s="198"/>
      <c r="H1511" s="198"/>
      <c r="I1511" s="152"/>
      <c r="J1511" s="273" t="s">
        <v>91</v>
      </c>
      <c r="K1511" s="198">
        <v>120495600</v>
      </c>
      <c r="L1511" s="198"/>
      <c r="M1511" s="198"/>
      <c r="N1511" s="198"/>
      <c r="O1511" s="198"/>
    </row>
    <row r="1512" spans="2:15" hidden="1" x14ac:dyDescent="0.35">
      <c r="B1512" s="152" t="e">
        <f>VLOOKUP(C1512,#REF!,3,FALSE)</f>
        <v>#REF!</v>
      </c>
      <c r="C1512" s="198" t="s">
        <v>350</v>
      </c>
      <c r="D1512" s="198" t="s">
        <v>313</v>
      </c>
      <c r="E1512" s="198" t="s">
        <v>817</v>
      </c>
      <c r="G1512" s="198"/>
      <c r="H1512" s="198"/>
      <c r="I1512" s="152"/>
      <c r="J1512" s="15" t="s">
        <v>91</v>
      </c>
      <c r="K1512" s="198">
        <v>2112000</v>
      </c>
      <c r="L1512" s="198"/>
      <c r="M1512" s="198"/>
      <c r="N1512" s="198"/>
      <c r="O1512" s="198"/>
    </row>
    <row r="1513" spans="2:15" hidden="1" x14ac:dyDescent="0.35">
      <c r="B1513" s="152" t="e">
        <f>VLOOKUP(C1513,#REF!,3,FALSE)</f>
        <v>#REF!</v>
      </c>
      <c r="C1513" s="198" t="s">
        <v>350</v>
      </c>
      <c r="D1513" s="198" t="s">
        <v>313</v>
      </c>
      <c r="E1513" s="198" t="s">
        <v>312</v>
      </c>
      <c r="G1513" s="198"/>
      <c r="H1513" s="198"/>
      <c r="I1513" s="152"/>
      <c r="J1513" s="273" t="s">
        <v>91</v>
      </c>
      <c r="K1513" s="198">
        <v>39505400</v>
      </c>
      <c r="L1513" s="198"/>
      <c r="M1513" s="198"/>
      <c r="N1513" s="198"/>
      <c r="O1513" s="198"/>
    </row>
    <row r="1514" spans="2:15" x14ac:dyDescent="0.35">
      <c r="B1514" s="152" t="e">
        <f>VLOOKUP(C1514,#REF!,3,FALSE)</f>
        <v>#REF!</v>
      </c>
      <c r="C1514" s="198" t="s">
        <v>350</v>
      </c>
      <c r="D1514" s="198" t="s">
        <v>311</v>
      </c>
      <c r="E1514" s="198" t="s">
        <v>872</v>
      </c>
      <c r="G1514" s="198"/>
      <c r="H1514" s="198"/>
      <c r="I1514" s="152"/>
      <c r="J1514" s="15" t="s">
        <v>91</v>
      </c>
      <c r="K1514" s="198">
        <v>2209028708.1999998</v>
      </c>
      <c r="L1514" s="198"/>
      <c r="M1514" s="198"/>
      <c r="N1514" s="198"/>
      <c r="O1514" s="198"/>
    </row>
    <row r="1515" spans="2:15" hidden="1" x14ac:dyDescent="0.35">
      <c r="B1515" s="152" t="e">
        <f>VLOOKUP(C1515,#REF!,3,FALSE)</f>
        <v>#REF!</v>
      </c>
      <c r="C1515" s="198" t="s">
        <v>350</v>
      </c>
      <c r="D1515" s="198" t="s">
        <v>321</v>
      </c>
      <c r="E1515" s="198" t="s">
        <v>791</v>
      </c>
      <c r="G1515" s="198"/>
      <c r="H1515" s="198"/>
      <c r="I1515" s="152"/>
      <c r="J1515" s="273" t="s">
        <v>91</v>
      </c>
      <c r="K1515" s="198">
        <v>1616000000</v>
      </c>
      <c r="L1515" s="198"/>
      <c r="M1515" s="198"/>
      <c r="N1515" s="198"/>
      <c r="O1515" s="198"/>
    </row>
    <row r="1516" spans="2:15" hidden="1" x14ac:dyDescent="0.35">
      <c r="B1516" s="152" t="e">
        <f>VLOOKUP(C1516,#REF!,3,FALSE)</f>
        <v>#REF!</v>
      </c>
      <c r="C1516" s="198" t="s">
        <v>350</v>
      </c>
      <c r="D1516" s="198" t="s">
        <v>313</v>
      </c>
      <c r="E1516" s="198" t="s">
        <v>785</v>
      </c>
      <c r="G1516" s="198"/>
      <c r="H1516" s="198"/>
      <c r="I1516" s="152"/>
      <c r="J1516" s="15" t="s">
        <v>91</v>
      </c>
      <c r="K1516" s="198">
        <v>294515</v>
      </c>
      <c r="L1516" s="198"/>
      <c r="M1516" s="198"/>
      <c r="N1516" s="198"/>
      <c r="O1516" s="198"/>
    </row>
    <row r="1517" spans="2:15" hidden="1" x14ac:dyDescent="0.35">
      <c r="B1517" s="152" t="e">
        <f>VLOOKUP(C1517,#REF!,3,FALSE)</f>
        <v>#REF!</v>
      </c>
      <c r="C1517" s="198" t="s">
        <v>350</v>
      </c>
      <c r="D1517" s="198" t="s">
        <v>313</v>
      </c>
      <c r="E1517" s="198" t="s">
        <v>817</v>
      </c>
      <c r="G1517" s="198"/>
      <c r="H1517" s="198"/>
      <c r="I1517" s="152"/>
      <c r="J1517" s="273" t="s">
        <v>91</v>
      </c>
      <c r="K1517" s="198">
        <v>12014572.85</v>
      </c>
      <c r="L1517" s="198"/>
      <c r="M1517" s="198"/>
      <c r="N1517" s="198"/>
      <c r="O1517" s="198"/>
    </row>
    <row r="1518" spans="2:15" hidden="1" x14ac:dyDescent="0.35">
      <c r="B1518" s="152" t="e">
        <f>VLOOKUP(C1518,#REF!,3,FALSE)</f>
        <v>#REF!</v>
      </c>
      <c r="C1518" s="198" t="s">
        <v>350</v>
      </c>
      <c r="D1518" s="198" t="s">
        <v>308</v>
      </c>
      <c r="E1518" s="198" t="s">
        <v>807</v>
      </c>
      <c r="G1518" s="198"/>
      <c r="H1518" s="198"/>
      <c r="I1518" s="152"/>
      <c r="J1518" s="15" t="s">
        <v>91</v>
      </c>
      <c r="K1518" s="198">
        <v>923956887.70000005</v>
      </c>
      <c r="L1518" s="198"/>
      <c r="M1518" s="198"/>
      <c r="N1518" s="198"/>
      <c r="O1518" s="198"/>
    </row>
    <row r="1519" spans="2:15" hidden="1" x14ac:dyDescent="0.35">
      <c r="B1519" s="152" t="e">
        <f>VLOOKUP(C1519,#REF!,3,FALSE)</f>
        <v>#REF!</v>
      </c>
      <c r="C1519" s="198" t="s">
        <v>350</v>
      </c>
      <c r="D1519" s="198" t="s">
        <v>313</v>
      </c>
      <c r="E1519" s="198" t="s">
        <v>312</v>
      </c>
      <c r="G1519" s="198"/>
      <c r="H1519" s="198"/>
      <c r="I1519" s="152"/>
      <c r="J1519" s="273" t="s">
        <v>91</v>
      </c>
      <c r="K1519" s="198">
        <v>2209028708.1999998</v>
      </c>
      <c r="L1519" s="198"/>
      <c r="M1519" s="198"/>
      <c r="N1519" s="198"/>
      <c r="O1519" s="198"/>
    </row>
    <row r="1520" spans="2:15" hidden="1" x14ac:dyDescent="0.35">
      <c r="B1520" s="152" t="e">
        <f>VLOOKUP(C1520,#REF!,3,FALSE)</f>
        <v>#REF!</v>
      </c>
      <c r="C1520" s="198" t="s">
        <v>350</v>
      </c>
      <c r="D1520" s="198" t="s">
        <v>313</v>
      </c>
      <c r="E1520" s="198" t="s">
        <v>820</v>
      </c>
      <c r="G1520" s="198"/>
      <c r="H1520" s="198"/>
      <c r="I1520" s="152"/>
      <c r="J1520" s="15" t="s">
        <v>91</v>
      </c>
      <c r="K1520" s="198">
        <v>68178726.909999996</v>
      </c>
      <c r="L1520" s="198"/>
      <c r="M1520" s="198"/>
      <c r="N1520" s="198"/>
      <c r="O1520" s="198"/>
    </row>
    <row r="1521" spans="2:15" hidden="1" x14ac:dyDescent="0.35">
      <c r="B1521" s="152" t="e">
        <f>VLOOKUP(C1521,#REF!,3,FALSE)</f>
        <v>#REF!</v>
      </c>
      <c r="C1521" s="198" t="s">
        <v>438</v>
      </c>
      <c r="D1521" s="198" t="s">
        <v>321</v>
      </c>
      <c r="E1521" s="198" t="s">
        <v>814</v>
      </c>
      <c r="G1521" s="198"/>
      <c r="H1521" s="198"/>
      <c r="I1521" s="152"/>
      <c r="J1521" s="273" t="s">
        <v>91</v>
      </c>
      <c r="K1521" s="198">
        <v>11405000</v>
      </c>
      <c r="L1521" s="198"/>
      <c r="M1521" s="198"/>
      <c r="N1521" s="198"/>
      <c r="O1521" s="198"/>
    </row>
    <row r="1522" spans="2:15" hidden="1" x14ac:dyDescent="0.35">
      <c r="B1522" s="152" t="e">
        <f>VLOOKUP(C1522,#REF!,3,FALSE)</f>
        <v>#REF!</v>
      </c>
      <c r="C1522" s="198" t="s">
        <v>438</v>
      </c>
      <c r="D1522" s="198" t="s">
        <v>308</v>
      </c>
      <c r="E1522" s="198" t="s">
        <v>788</v>
      </c>
      <c r="G1522" s="198"/>
      <c r="H1522" s="198"/>
      <c r="I1522" s="152"/>
      <c r="J1522" s="15" t="s">
        <v>91</v>
      </c>
      <c r="K1522" s="198">
        <v>23765663.510000002</v>
      </c>
      <c r="L1522" s="198"/>
      <c r="M1522" s="198"/>
      <c r="N1522" s="198"/>
      <c r="O1522" s="198"/>
    </row>
    <row r="1523" spans="2:15" x14ac:dyDescent="0.35">
      <c r="B1523" s="152" t="e">
        <f>VLOOKUP(C1523,#REF!,3,FALSE)</f>
        <v>#REF!</v>
      </c>
      <c r="C1523" s="198" t="s">
        <v>438</v>
      </c>
      <c r="D1523" s="198" t="s">
        <v>311</v>
      </c>
      <c r="E1523" s="198" t="s">
        <v>872</v>
      </c>
      <c r="G1523" s="198"/>
      <c r="H1523" s="198"/>
      <c r="I1523" s="152"/>
      <c r="J1523" s="273" t="s">
        <v>91</v>
      </c>
      <c r="K1523" s="198">
        <v>2673645.9500000002</v>
      </c>
      <c r="L1523" s="198"/>
      <c r="M1523" s="198"/>
      <c r="N1523" s="198"/>
      <c r="O1523" s="198"/>
    </row>
    <row r="1524" spans="2:15" hidden="1" x14ac:dyDescent="0.35">
      <c r="B1524" s="152" t="e">
        <f>VLOOKUP(#REF!,#REF!,3,FALSE)</f>
        <v>#REF!</v>
      </c>
      <c r="C1524" s="198" t="s">
        <v>434</v>
      </c>
      <c r="D1524" s="198" t="s">
        <v>316</v>
      </c>
      <c r="E1524" s="198" t="s">
        <v>782</v>
      </c>
      <c r="G1524" s="198"/>
      <c r="H1524" s="198"/>
      <c r="I1524" s="152"/>
      <c r="J1524" s="15" t="s">
        <v>91</v>
      </c>
      <c r="K1524" s="198">
        <v>65674053.279999994</v>
      </c>
      <c r="L1524" s="198"/>
      <c r="M1524" s="198"/>
      <c r="N1524" s="198"/>
      <c r="O1524" s="198"/>
    </row>
    <row r="1525" spans="2:15" hidden="1" x14ac:dyDescent="0.35">
      <c r="B1525" s="152" t="e">
        <f>VLOOKUP(C1524,#REF!,3,FALSE)</f>
        <v>#REF!</v>
      </c>
      <c r="C1525" s="198" t="s">
        <v>434</v>
      </c>
      <c r="D1525" s="198" t="s">
        <v>316</v>
      </c>
      <c r="E1525" s="198" t="s">
        <v>805</v>
      </c>
      <c r="G1525" s="198"/>
      <c r="H1525" s="198"/>
      <c r="I1525" s="152"/>
      <c r="J1525" s="273" t="s">
        <v>91</v>
      </c>
      <c r="K1525" s="198">
        <v>6082730.5899999999</v>
      </c>
      <c r="L1525" s="198"/>
      <c r="M1525" s="198"/>
      <c r="N1525" s="198"/>
      <c r="O1525" s="198"/>
    </row>
    <row r="1526" spans="2:15" hidden="1" x14ac:dyDescent="0.35">
      <c r="B1526" s="152" t="e">
        <f>VLOOKUP(C1526,#REF!,3,FALSE)</f>
        <v>#REF!</v>
      </c>
      <c r="C1526" s="198" t="s">
        <v>434</v>
      </c>
      <c r="D1526" s="198" t="s">
        <v>316</v>
      </c>
      <c r="E1526" s="286" t="s">
        <v>794</v>
      </c>
      <c r="G1526" s="198"/>
      <c r="H1526" s="198"/>
      <c r="I1526" s="152"/>
      <c r="J1526" s="15" t="s">
        <v>91</v>
      </c>
      <c r="K1526" s="198">
        <v>115538542.23999999</v>
      </c>
      <c r="L1526" s="198"/>
      <c r="M1526" s="198"/>
      <c r="N1526" s="198"/>
      <c r="O1526" s="198"/>
    </row>
    <row r="1527" spans="2:15" hidden="1" x14ac:dyDescent="0.35">
      <c r="B1527" s="152" t="e">
        <f>VLOOKUP(C1527,#REF!,3,FALSE)</f>
        <v>#REF!</v>
      </c>
      <c r="C1527" s="198" t="s">
        <v>434</v>
      </c>
      <c r="D1527" s="198" t="s">
        <v>311</v>
      </c>
      <c r="E1527" s="152" t="s">
        <v>778</v>
      </c>
      <c r="G1527" s="198"/>
      <c r="H1527" s="198"/>
      <c r="I1527" s="152"/>
      <c r="J1527" s="273" t="s">
        <v>91</v>
      </c>
      <c r="K1527" s="198">
        <v>18209410.420000002</v>
      </c>
      <c r="L1527" s="198"/>
      <c r="M1527" s="198"/>
      <c r="N1527" s="198"/>
      <c r="O1527" s="198"/>
    </row>
    <row r="1528" spans="2:15" hidden="1" x14ac:dyDescent="0.35">
      <c r="B1528" s="152" t="e">
        <f>VLOOKUP(C1528,#REF!,3,FALSE)</f>
        <v>#REF!</v>
      </c>
      <c r="C1528" s="198" t="s">
        <v>434</v>
      </c>
      <c r="D1528" s="198" t="s">
        <v>321</v>
      </c>
      <c r="E1528" s="198" t="s">
        <v>814</v>
      </c>
      <c r="G1528" s="198"/>
      <c r="H1528" s="198"/>
      <c r="I1528" s="152"/>
      <c r="J1528" s="15" t="s">
        <v>91</v>
      </c>
      <c r="K1528" s="198">
        <v>6945428</v>
      </c>
      <c r="L1528" s="198"/>
      <c r="M1528" s="198"/>
      <c r="N1528" s="198"/>
      <c r="O1528" s="198"/>
    </row>
    <row r="1529" spans="2:15" hidden="1" x14ac:dyDescent="0.35">
      <c r="B1529" s="152" t="e">
        <f>VLOOKUP(C1529,#REF!,3,FALSE)</f>
        <v>#REF!</v>
      </c>
      <c r="C1529" s="198" t="s">
        <v>434</v>
      </c>
      <c r="D1529" s="198" t="s">
        <v>308</v>
      </c>
      <c r="E1529" s="198" t="s">
        <v>788</v>
      </c>
      <c r="G1529" s="198"/>
      <c r="H1529" s="198"/>
      <c r="I1529" s="152"/>
      <c r="J1529" s="273" t="s">
        <v>91</v>
      </c>
      <c r="K1529" s="198">
        <v>271907132.43000001</v>
      </c>
      <c r="L1529" s="198"/>
      <c r="M1529" s="198"/>
      <c r="N1529" s="198"/>
      <c r="O1529" s="198"/>
    </row>
    <row r="1530" spans="2:15" hidden="1" x14ac:dyDescent="0.35">
      <c r="B1530" s="152" t="e">
        <f>VLOOKUP(C1530,#REF!,3,FALSE)</f>
        <v>#REF!</v>
      </c>
      <c r="C1530" s="198" t="s">
        <v>434</v>
      </c>
      <c r="D1530" s="198" t="s">
        <v>308</v>
      </c>
      <c r="E1530" s="198" t="s">
        <v>800</v>
      </c>
      <c r="G1530" s="198"/>
      <c r="H1530" s="198"/>
      <c r="I1530" s="152"/>
      <c r="J1530" s="15" t="s">
        <v>91</v>
      </c>
      <c r="K1530" s="198">
        <v>28000</v>
      </c>
      <c r="L1530" s="198"/>
      <c r="M1530" s="198"/>
      <c r="N1530" s="198"/>
      <c r="O1530" s="198"/>
    </row>
    <row r="1531" spans="2:15" hidden="1" x14ac:dyDescent="0.35">
      <c r="B1531" s="152" t="e">
        <f>VLOOKUP(C1531,#REF!,3,FALSE)</f>
        <v>#REF!</v>
      </c>
      <c r="C1531" s="198" t="s">
        <v>434</v>
      </c>
      <c r="D1531" s="198" t="s">
        <v>313</v>
      </c>
      <c r="E1531" s="198" t="s">
        <v>312</v>
      </c>
      <c r="G1531" s="198"/>
      <c r="H1531" s="198"/>
      <c r="I1531" s="152"/>
      <c r="J1531" s="273" t="s">
        <v>91</v>
      </c>
      <c r="K1531" s="198">
        <v>2993391</v>
      </c>
      <c r="L1531" s="198"/>
      <c r="M1531" s="198"/>
      <c r="N1531" s="198"/>
      <c r="O1531" s="198"/>
    </row>
    <row r="1532" spans="2:15" x14ac:dyDescent="0.35">
      <c r="B1532" s="152" t="e">
        <f>VLOOKUP(C1532,#REF!,3,FALSE)</f>
        <v>#REF!</v>
      </c>
      <c r="C1532" s="198" t="s">
        <v>434</v>
      </c>
      <c r="D1532" s="198" t="s">
        <v>311</v>
      </c>
      <c r="E1532" s="198" t="s">
        <v>872</v>
      </c>
      <c r="G1532" s="198"/>
      <c r="H1532" s="198"/>
      <c r="I1532" s="152"/>
      <c r="J1532" s="15" t="s">
        <v>91</v>
      </c>
      <c r="K1532" s="198">
        <v>33830317.909999996</v>
      </c>
      <c r="L1532" s="198"/>
      <c r="M1532" s="198"/>
      <c r="N1532" s="198"/>
      <c r="O1532" s="198"/>
    </row>
    <row r="1533" spans="2:15" hidden="1" x14ac:dyDescent="0.35">
      <c r="B1533" s="152" t="e">
        <f>VLOOKUP(C1533,#REF!,3,FALSE)</f>
        <v>#REF!</v>
      </c>
      <c r="C1533" s="198" t="s">
        <v>420</v>
      </c>
      <c r="D1533" s="198" t="s">
        <v>316</v>
      </c>
      <c r="E1533" s="198" t="s">
        <v>805</v>
      </c>
      <c r="G1533" s="198"/>
      <c r="H1533" s="198"/>
      <c r="I1533" s="152"/>
      <c r="J1533" s="273" t="s">
        <v>91</v>
      </c>
      <c r="K1533" s="198">
        <v>848492.72</v>
      </c>
      <c r="L1533" s="198"/>
      <c r="M1533" s="198"/>
      <c r="N1533" s="198"/>
      <c r="O1533" s="198"/>
    </row>
    <row r="1534" spans="2:15" hidden="1" x14ac:dyDescent="0.35">
      <c r="B1534" s="152" t="e">
        <f>VLOOKUP(C1534,#REF!,3,FALSE)</f>
        <v>#REF!</v>
      </c>
      <c r="C1534" s="198" t="s">
        <v>420</v>
      </c>
      <c r="D1534" s="198" t="s">
        <v>316</v>
      </c>
      <c r="E1534" s="286" t="s">
        <v>794</v>
      </c>
      <c r="G1534" s="198"/>
      <c r="H1534" s="198"/>
      <c r="I1534" s="152"/>
      <c r="J1534" s="15" t="s">
        <v>91</v>
      </c>
      <c r="K1534" s="198">
        <v>1781834.72</v>
      </c>
      <c r="L1534" s="198"/>
      <c r="M1534" s="198"/>
      <c r="N1534" s="198"/>
      <c r="O1534" s="198"/>
    </row>
    <row r="1535" spans="2:15" hidden="1" x14ac:dyDescent="0.35">
      <c r="B1535" s="152" t="e">
        <f>VLOOKUP(C1535,#REF!,3,FALSE)</f>
        <v>#REF!</v>
      </c>
      <c r="C1535" s="198" t="s">
        <v>420</v>
      </c>
      <c r="D1535" s="198" t="s">
        <v>311</v>
      </c>
      <c r="E1535" s="152" t="s">
        <v>778</v>
      </c>
      <c r="G1535" s="198"/>
      <c r="H1535" s="198"/>
      <c r="I1535" s="152"/>
      <c r="J1535" s="273" t="s">
        <v>91</v>
      </c>
      <c r="K1535" s="198">
        <v>562109806.63999999</v>
      </c>
      <c r="L1535" s="198"/>
      <c r="M1535" s="198"/>
      <c r="N1535" s="198"/>
      <c r="O1535" s="198"/>
    </row>
    <row r="1536" spans="2:15" hidden="1" x14ac:dyDescent="0.35">
      <c r="B1536" s="152" t="e">
        <f>VLOOKUP(C1536,#REF!,3,FALSE)</f>
        <v>#REF!</v>
      </c>
      <c r="C1536" s="198" t="s">
        <v>420</v>
      </c>
      <c r="D1536" s="198" t="s">
        <v>321</v>
      </c>
      <c r="E1536" s="198" t="s">
        <v>814</v>
      </c>
      <c r="G1536" s="198"/>
      <c r="H1536" s="198"/>
      <c r="I1536" s="152"/>
      <c r="J1536" s="15" t="s">
        <v>91</v>
      </c>
      <c r="K1536" s="198">
        <v>5715030</v>
      </c>
      <c r="L1536" s="198"/>
      <c r="M1536" s="198"/>
      <c r="N1536" s="198"/>
      <c r="O1536" s="198"/>
    </row>
    <row r="1537" spans="2:15" hidden="1" x14ac:dyDescent="0.35">
      <c r="B1537" s="152" t="e">
        <f>VLOOKUP(C1537,#REF!,3,FALSE)</f>
        <v>#REF!</v>
      </c>
      <c r="C1537" s="198" t="s">
        <v>420</v>
      </c>
      <c r="D1537" s="198" t="s">
        <v>308</v>
      </c>
      <c r="E1537" s="198" t="s">
        <v>788</v>
      </c>
      <c r="G1537" s="198"/>
      <c r="H1537" s="198"/>
      <c r="I1537" s="152"/>
      <c r="J1537" s="273" t="s">
        <v>91</v>
      </c>
      <c r="K1537" s="198">
        <v>300000000.76999998</v>
      </c>
      <c r="L1537" s="198"/>
      <c r="M1537" s="198"/>
      <c r="N1537" s="198"/>
      <c r="O1537" s="198"/>
    </row>
    <row r="1538" spans="2:15" hidden="1" x14ac:dyDescent="0.35">
      <c r="B1538" s="152" t="e">
        <f>VLOOKUP(C1538,#REF!,3,FALSE)</f>
        <v>#REF!</v>
      </c>
      <c r="C1538" s="198" t="s">
        <v>420</v>
      </c>
      <c r="D1538" s="198" t="s">
        <v>308</v>
      </c>
      <c r="E1538" s="198" t="s">
        <v>800</v>
      </c>
      <c r="G1538" s="198"/>
      <c r="H1538" s="198"/>
      <c r="I1538" s="152"/>
      <c r="J1538" s="15" t="s">
        <v>91</v>
      </c>
      <c r="K1538" s="198">
        <v>32414000</v>
      </c>
      <c r="L1538" s="198"/>
      <c r="M1538" s="198"/>
      <c r="N1538" s="198"/>
      <c r="O1538" s="198"/>
    </row>
    <row r="1539" spans="2:15" hidden="1" x14ac:dyDescent="0.35">
      <c r="B1539" s="152" t="e">
        <f>VLOOKUP(C1539,#REF!,3,FALSE)</f>
        <v>#REF!</v>
      </c>
      <c r="C1539" s="198" t="s">
        <v>420</v>
      </c>
      <c r="D1539" s="198" t="s">
        <v>313</v>
      </c>
      <c r="E1539" s="198" t="s">
        <v>817</v>
      </c>
      <c r="G1539" s="198"/>
      <c r="H1539" s="198"/>
      <c r="I1539" s="152"/>
      <c r="J1539" s="273" t="s">
        <v>91</v>
      </c>
      <c r="K1539" s="198">
        <v>208000</v>
      </c>
      <c r="L1539" s="198"/>
      <c r="M1539" s="198"/>
      <c r="N1539" s="198"/>
      <c r="O1539" s="198"/>
    </row>
    <row r="1540" spans="2:15" hidden="1" x14ac:dyDescent="0.35">
      <c r="B1540" s="152" t="e">
        <f>VLOOKUP(C1540,#REF!,3,FALSE)</f>
        <v>#REF!</v>
      </c>
      <c r="C1540" s="198" t="s">
        <v>420</v>
      </c>
      <c r="D1540" s="198" t="s">
        <v>313</v>
      </c>
      <c r="E1540" s="198" t="s">
        <v>312</v>
      </c>
      <c r="G1540" s="198"/>
      <c r="H1540" s="198"/>
      <c r="I1540" s="152"/>
      <c r="J1540" s="15" t="s">
        <v>91</v>
      </c>
      <c r="K1540" s="198">
        <v>63400</v>
      </c>
      <c r="L1540" s="198"/>
      <c r="M1540" s="198"/>
      <c r="N1540" s="198"/>
      <c r="O1540" s="198"/>
    </row>
    <row r="1541" spans="2:15" x14ac:dyDescent="0.35">
      <c r="B1541" s="152" t="e">
        <f>VLOOKUP(C1541,#REF!,3,FALSE)</f>
        <v>#REF!</v>
      </c>
      <c r="C1541" s="198" t="s">
        <v>420</v>
      </c>
      <c r="D1541" s="198" t="s">
        <v>311</v>
      </c>
      <c r="E1541" s="198" t="s">
        <v>872</v>
      </c>
      <c r="G1541" s="198"/>
      <c r="H1541" s="198"/>
      <c r="I1541" s="152"/>
      <c r="J1541" s="273" t="s">
        <v>91</v>
      </c>
      <c r="K1541" s="198">
        <v>3000000</v>
      </c>
      <c r="L1541" s="198"/>
      <c r="M1541" s="198"/>
      <c r="N1541" s="198"/>
      <c r="O1541" s="198"/>
    </row>
    <row r="1542" spans="2:15" hidden="1" x14ac:dyDescent="0.35">
      <c r="B1542" s="152" t="e">
        <f>VLOOKUP(C1542,#REF!,3,FALSE)</f>
        <v>#REF!</v>
      </c>
      <c r="C1542" s="198" t="s">
        <v>342</v>
      </c>
      <c r="D1542" s="198" t="s">
        <v>316</v>
      </c>
      <c r="E1542" s="198" t="s">
        <v>782</v>
      </c>
      <c r="G1542" s="198"/>
      <c r="H1542" s="198"/>
      <c r="I1542" s="152"/>
      <c r="J1542" s="15" t="s">
        <v>91</v>
      </c>
      <c r="K1542" s="198">
        <v>2979614.37</v>
      </c>
      <c r="L1542" s="198"/>
      <c r="M1542" s="198"/>
      <c r="N1542" s="198"/>
      <c r="O1542" s="198"/>
    </row>
    <row r="1543" spans="2:15" hidden="1" x14ac:dyDescent="0.35">
      <c r="B1543" s="152" t="e">
        <f>VLOOKUP(C1543,#REF!,3,FALSE)</f>
        <v>#REF!</v>
      </c>
      <c r="C1543" s="198" t="s">
        <v>342</v>
      </c>
      <c r="D1543" s="198" t="s">
        <v>316</v>
      </c>
      <c r="E1543" s="198" t="s">
        <v>805</v>
      </c>
      <c r="G1543" s="198"/>
      <c r="H1543" s="198"/>
      <c r="I1543" s="152"/>
      <c r="J1543" s="273" t="s">
        <v>91</v>
      </c>
      <c r="K1543" s="198">
        <v>355210157.50999999</v>
      </c>
      <c r="L1543" s="198"/>
      <c r="M1543" s="198"/>
      <c r="N1543" s="198"/>
      <c r="O1543" s="198"/>
    </row>
    <row r="1544" spans="2:15" hidden="1" x14ac:dyDescent="0.35">
      <c r="B1544" s="152" t="e">
        <f>VLOOKUP(C1544,#REF!,3,FALSE)</f>
        <v>#REF!</v>
      </c>
      <c r="C1544" s="198" t="s">
        <v>342</v>
      </c>
      <c r="D1544" s="198" t="s">
        <v>316</v>
      </c>
      <c r="E1544" s="286" t="s">
        <v>794</v>
      </c>
      <c r="G1544" s="198"/>
      <c r="H1544" s="198"/>
      <c r="I1544" s="152"/>
      <c r="J1544" s="15" t="s">
        <v>91</v>
      </c>
      <c r="K1544" s="198">
        <v>18964500900.040001</v>
      </c>
      <c r="L1544" s="198"/>
      <c r="M1544" s="198"/>
      <c r="N1544" s="198"/>
      <c r="O1544" s="198"/>
    </row>
    <row r="1545" spans="2:15" hidden="1" x14ac:dyDescent="0.35">
      <c r="B1545" s="152" t="e">
        <f>VLOOKUP(C1545,#REF!,3,FALSE)</f>
        <v>#REF!</v>
      </c>
      <c r="C1545" s="198" t="s">
        <v>342</v>
      </c>
      <c r="D1545" s="198" t="s">
        <v>311</v>
      </c>
      <c r="E1545" s="152" t="s">
        <v>778</v>
      </c>
      <c r="G1545" s="198"/>
      <c r="H1545" s="198"/>
      <c r="I1545" s="152"/>
      <c r="J1545" s="273" t="s">
        <v>91</v>
      </c>
      <c r="K1545" s="198">
        <v>245851695555.91</v>
      </c>
      <c r="L1545" s="198"/>
      <c r="M1545" s="198"/>
      <c r="N1545" s="198"/>
      <c r="O1545" s="198"/>
    </row>
    <row r="1546" spans="2:15" hidden="1" x14ac:dyDescent="0.35">
      <c r="B1546" s="152" t="e">
        <f>VLOOKUP(C1546,#REF!,3,FALSE)</f>
        <v>#REF!</v>
      </c>
      <c r="C1546" s="198" t="s">
        <v>342</v>
      </c>
      <c r="D1546" s="198" t="s">
        <v>321</v>
      </c>
      <c r="E1546" s="198" t="s">
        <v>814</v>
      </c>
      <c r="G1546" s="198"/>
      <c r="H1546" s="198"/>
      <c r="I1546" s="152"/>
      <c r="J1546" s="15" t="s">
        <v>91</v>
      </c>
      <c r="K1546" s="198">
        <v>21461668</v>
      </c>
      <c r="L1546" s="198"/>
      <c r="M1546" s="198"/>
      <c r="N1546" s="198"/>
      <c r="O1546" s="198"/>
    </row>
    <row r="1547" spans="2:15" hidden="1" x14ac:dyDescent="0.35">
      <c r="B1547" s="152" t="e">
        <f>VLOOKUP(C1547,#REF!,3,FALSE)</f>
        <v>#REF!</v>
      </c>
      <c r="C1547" s="198" t="s">
        <v>342</v>
      </c>
      <c r="D1547" s="198" t="s">
        <v>311</v>
      </c>
      <c r="E1547" s="198" t="s">
        <v>809</v>
      </c>
      <c r="G1547" s="198"/>
      <c r="H1547" s="198"/>
      <c r="I1547" s="152"/>
      <c r="J1547" s="273" t="s">
        <v>91</v>
      </c>
      <c r="K1547" s="198">
        <v>1049429699.9999999</v>
      </c>
      <c r="L1547" s="198"/>
      <c r="M1547" s="198"/>
      <c r="N1547" s="198"/>
      <c r="O1547" s="198"/>
    </row>
    <row r="1548" spans="2:15" hidden="1" x14ac:dyDescent="0.35">
      <c r="B1548" s="152" t="e">
        <f>VLOOKUP(C1548,#REF!,3,FALSE)</f>
        <v>#REF!</v>
      </c>
      <c r="C1548" s="198" t="s">
        <v>342</v>
      </c>
      <c r="D1548" s="198" t="s">
        <v>308</v>
      </c>
      <c r="E1548" s="198" t="s">
        <v>788</v>
      </c>
      <c r="G1548" s="198"/>
      <c r="H1548" s="198"/>
      <c r="I1548" s="152"/>
      <c r="J1548" s="15" t="s">
        <v>91</v>
      </c>
      <c r="K1548" s="198">
        <v>19439500000</v>
      </c>
      <c r="L1548" s="198"/>
      <c r="M1548" s="198"/>
      <c r="N1548" s="198"/>
      <c r="O1548" s="198"/>
    </row>
    <row r="1549" spans="2:15" hidden="1" x14ac:dyDescent="0.35">
      <c r="B1549" s="152" t="e">
        <f>VLOOKUP(C1549,#REF!,3,FALSE)</f>
        <v>#REF!</v>
      </c>
      <c r="C1549" s="198" t="s">
        <v>342</v>
      </c>
      <c r="D1549" s="198" t="s">
        <v>308</v>
      </c>
      <c r="E1549" s="198" t="s">
        <v>800</v>
      </c>
      <c r="G1549" s="198"/>
      <c r="H1549" s="198"/>
      <c r="I1549" s="152"/>
      <c r="J1549" s="273" t="s">
        <v>91</v>
      </c>
      <c r="K1549" s="198">
        <v>5561434175</v>
      </c>
      <c r="L1549" s="198"/>
      <c r="M1549" s="198"/>
      <c r="N1549" s="198"/>
      <c r="O1549" s="198"/>
    </row>
    <row r="1550" spans="2:15" hidden="1" x14ac:dyDescent="0.35">
      <c r="B1550" s="152" t="e">
        <f>VLOOKUP(C1550,#REF!,3,FALSE)</f>
        <v>#REF!</v>
      </c>
      <c r="C1550" s="198" t="s">
        <v>342</v>
      </c>
      <c r="D1550" s="198" t="s">
        <v>313</v>
      </c>
      <c r="E1550" s="198" t="s">
        <v>817</v>
      </c>
      <c r="G1550" s="198"/>
      <c r="H1550" s="198"/>
      <c r="I1550" s="152"/>
      <c r="J1550" s="15" t="s">
        <v>91</v>
      </c>
      <c r="K1550" s="198">
        <v>21070400</v>
      </c>
      <c r="L1550" s="198"/>
      <c r="M1550" s="198"/>
      <c r="N1550" s="198"/>
      <c r="O1550" s="198"/>
    </row>
    <row r="1551" spans="2:15" hidden="1" x14ac:dyDescent="0.35">
      <c r="B1551" s="152" t="e">
        <f>VLOOKUP(C1551,#REF!,3,FALSE)</f>
        <v>#REF!</v>
      </c>
      <c r="C1551" s="198" t="s">
        <v>342</v>
      </c>
      <c r="D1551" s="198" t="s">
        <v>313</v>
      </c>
      <c r="E1551" s="198" t="s">
        <v>312</v>
      </c>
      <c r="G1551" s="198"/>
      <c r="H1551" s="198"/>
      <c r="I1551" s="152"/>
      <c r="J1551" s="273" t="s">
        <v>91</v>
      </c>
      <c r="K1551" s="198">
        <v>100235800</v>
      </c>
      <c r="L1551" s="198"/>
      <c r="M1551" s="198"/>
      <c r="N1551" s="198"/>
      <c r="O1551" s="198"/>
    </row>
    <row r="1552" spans="2:15" x14ac:dyDescent="0.35">
      <c r="B1552" s="152" t="e">
        <f>VLOOKUP(C1552,#REF!,3,FALSE)</f>
        <v>#REF!</v>
      </c>
      <c r="C1552" s="198" t="s">
        <v>342</v>
      </c>
      <c r="D1552" s="198" t="s">
        <v>311</v>
      </c>
      <c r="E1552" s="198" t="s">
        <v>872</v>
      </c>
      <c r="G1552" s="198"/>
      <c r="H1552" s="198"/>
      <c r="I1552" s="152"/>
      <c r="J1552" s="15" t="s">
        <v>91</v>
      </c>
      <c r="K1552" s="198">
        <v>8281385157.9300013</v>
      </c>
      <c r="L1552" s="198"/>
      <c r="M1552" s="198"/>
      <c r="N1552" s="198"/>
      <c r="O1552" s="198"/>
    </row>
    <row r="1553" spans="2:15" hidden="1" x14ac:dyDescent="0.35">
      <c r="B1553" s="152" t="e">
        <f>VLOOKUP(C1553,#REF!,3,FALSE)</f>
        <v>#REF!</v>
      </c>
      <c r="C1553" s="198" t="s">
        <v>342</v>
      </c>
      <c r="D1553" s="198" t="s">
        <v>308</v>
      </c>
      <c r="E1553" s="198" t="s">
        <v>829</v>
      </c>
      <c r="G1553" s="198"/>
      <c r="H1553" s="198"/>
      <c r="I1553" s="152"/>
      <c r="J1553" s="273" t="s">
        <v>91</v>
      </c>
      <c r="K1553" s="198">
        <v>15440013612.43</v>
      </c>
      <c r="L1553" s="198"/>
      <c r="M1553" s="198"/>
      <c r="N1553" s="198"/>
      <c r="O1553" s="198"/>
    </row>
    <row r="1554" spans="2:15" hidden="1" x14ac:dyDescent="0.35">
      <c r="B1554" s="152" t="e">
        <f>VLOOKUP(C1554,#REF!,3,FALSE)</f>
        <v>#REF!</v>
      </c>
      <c r="C1554" s="198" t="s">
        <v>342</v>
      </c>
      <c r="D1554" s="198" t="s">
        <v>321</v>
      </c>
      <c r="E1554" s="198" t="s">
        <v>791</v>
      </c>
      <c r="G1554" s="198"/>
      <c r="H1554" s="198"/>
      <c r="I1554" s="152"/>
      <c r="J1554" s="15" t="s">
        <v>91</v>
      </c>
      <c r="K1554" s="198">
        <v>151909002.94</v>
      </c>
      <c r="L1554" s="198"/>
      <c r="M1554" s="198"/>
      <c r="N1554" s="198"/>
      <c r="O1554" s="198"/>
    </row>
    <row r="1555" spans="2:15" hidden="1" x14ac:dyDescent="0.35">
      <c r="B1555" s="152" t="e">
        <f>VLOOKUP(C1555,#REF!,3,FALSE)</f>
        <v>#REF!</v>
      </c>
      <c r="C1555" s="198" t="s">
        <v>342</v>
      </c>
      <c r="D1555" s="198" t="s">
        <v>318</v>
      </c>
      <c r="E1555" s="198" t="s">
        <v>803</v>
      </c>
      <c r="G1555" s="198"/>
      <c r="H1555" s="198"/>
      <c r="I1555" s="152"/>
      <c r="J1555" s="273" t="s">
        <v>91</v>
      </c>
      <c r="K1555" s="198">
        <v>15963199474</v>
      </c>
      <c r="L1555" s="198"/>
      <c r="M1555" s="198"/>
      <c r="N1555" s="198"/>
      <c r="O1555" s="198"/>
    </row>
    <row r="1556" spans="2:15" hidden="1" x14ac:dyDescent="0.35">
      <c r="B1556" s="152" t="e">
        <f>VLOOKUP(C1556,#REF!,3,FALSE)</f>
        <v>#REF!</v>
      </c>
      <c r="C1556" s="198" t="s">
        <v>342</v>
      </c>
      <c r="D1556" s="198" t="s">
        <v>320</v>
      </c>
      <c r="E1556" s="198" t="s">
        <v>811</v>
      </c>
      <c r="G1556" s="198"/>
      <c r="H1556" s="198"/>
      <c r="I1556" s="152"/>
      <c r="J1556" s="15" t="s">
        <v>91</v>
      </c>
      <c r="K1556" s="198">
        <v>865758031.02999997</v>
      </c>
      <c r="L1556" s="198"/>
      <c r="M1556" s="198"/>
      <c r="N1556" s="198"/>
      <c r="O1556" s="198"/>
    </row>
    <row r="1557" spans="2:15" hidden="1" x14ac:dyDescent="0.35">
      <c r="B1557" s="152" t="e">
        <f>VLOOKUP(C1557,#REF!,3,FALSE)</f>
        <v>#REF!</v>
      </c>
      <c r="C1557" s="198" t="s">
        <v>342</v>
      </c>
      <c r="D1557" s="198" t="s">
        <v>315</v>
      </c>
      <c r="E1557" s="198" t="s">
        <v>830</v>
      </c>
      <c r="G1557" s="198"/>
      <c r="H1557" s="198"/>
      <c r="I1557" s="152"/>
      <c r="J1557" s="273" t="s">
        <v>91</v>
      </c>
      <c r="K1557" s="198">
        <v>18596443.879999999</v>
      </c>
      <c r="L1557" s="198"/>
      <c r="M1557" s="198"/>
      <c r="N1557" s="198"/>
      <c r="O1557" s="198"/>
    </row>
    <row r="1558" spans="2:15" hidden="1" x14ac:dyDescent="0.35">
      <c r="B1558" s="152" t="e">
        <f>VLOOKUP(C1558,#REF!,3,FALSE)</f>
        <v>#REF!</v>
      </c>
      <c r="C1558" s="198" t="s">
        <v>342</v>
      </c>
      <c r="D1558" s="198" t="s">
        <v>312</v>
      </c>
      <c r="E1558" s="198" t="s">
        <v>823</v>
      </c>
      <c r="G1558" s="198"/>
      <c r="H1558" s="198"/>
      <c r="I1558" s="152"/>
      <c r="J1558" s="15" t="s">
        <v>91</v>
      </c>
      <c r="K1558" s="198">
        <v>55910700</v>
      </c>
      <c r="L1558" s="198"/>
      <c r="M1558" s="198"/>
      <c r="N1558" s="198"/>
      <c r="O1558" s="198"/>
    </row>
    <row r="1559" spans="2:15" hidden="1" x14ac:dyDescent="0.35">
      <c r="B1559" s="152" t="e">
        <f>VLOOKUP(C1559,#REF!,3,FALSE)</f>
        <v>#REF!</v>
      </c>
      <c r="C1559" s="198" t="s">
        <v>342</v>
      </c>
      <c r="D1559" s="198" t="s">
        <v>313</v>
      </c>
      <c r="E1559" s="198" t="s">
        <v>785</v>
      </c>
      <c r="G1559" s="198"/>
      <c r="H1559" s="198"/>
      <c r="I1559" s="152"/>
      <c r="J1559" s="273" t="s">
        <v>91</v>
      </c>
      <c r="K1559" s="198">
        <v>209380413</v>
      </c>
      <c r="L1559" s="198"/>
      <c r="M1559" s="198"/>
      <c r="N1559" s="198"/>
      <c r="O1559" s="198"/>
    </row>
    <row r="1560" spans="2:15" hidden="1" x14ac:dyDescent="0.35">
      <c r="B1560" s="152" t="e">
        <f>VLOOKUP(C1560,#REF!,3,FALSE)</f>
        <v>#REF!</v>
      </c>
      <c r="C1560" s="198" t="s">
        <v>342</v>
      </c>
      <c r="D1560" s="198" t="s">
        <v>313</v>
      </c>
      <c r="E1560" s="198" t="s">
        <v>817</v>
      </c>
      <c r="G1560" s="198"/>
      <c r="H1560" s="198"/>
      <c r="I1560" s="152"/>
      <c r="J1560" s="15" t="s">
        <v>91</v>
      </c>
      <c r="K1560" s="198">
        <v>769401265</v>
      </c>
      <c r="L1560" s="198"/>
      <c r="M1560" s="198"/>
      <c r="N1560" s="198"/>
      <c r="O1560" s="198"/>
    </row>
    <row r="1561" spans="2:15" hidden="1" x14ac:dyDescent="0.35">
      <c r="B1561" s="152" t="e">
        <f>VLOOKUP(C1561,#REF!,3,FALSE)</f>
        <v>#REF!</v>
      </c>
      <c r="C1561" s="198" t="s">
        <v>342</v>
      </c>
      <c r="D1561" s="198" t="s">
        <v>308</v>
      </c>
      <c r="E1561" s="198" t="s">
        <v>807</v>
      </c>
      <c r="G1561" s="198"/>
      <c r="H1561" s="198"/>
      <c r="I1561" s="152"/>
      <c r="J1561" s="273" t="s">
        <v>91</v>
      </c>
      <c r="K1561" s="198">
        <v>421954956</v>
      </c>
      <c r="L1561" s="198"/>
      <c r="M1561" s="198"/>
      <c r="N1561" s="198"/>
      <c r="O1561" s="198"/>
    </row>
    <row r="1562" spans="2:15" hidden="1" x14ac:dyDescent="0.35">
      <c r="B1562" s="152" t="e">
        <f>VLOOKUP(C1562,#REF!,3,FALSE)</f>
        <v>#REF!</v>
      </c>
      <c r="C1562" s="198" t="s">
        <v>342</v>
      </c>
      <c r="D1562" s="198" t="s">
        <v>313</v>
      </c>
      <c r="E1562" s="198" t="s">
        <v>312</v>
      </c>
      <c r="G1562" s="198"/>
      <c r="H1562" s="198"/>
      <c r="I1562" s="152"/>
      <c r="J1562" s="15" t="s">
        <v>91</v>
      </c>
      <c r="K1562" s="198">
        <v>348025403.88</v>
      </c>
      <c r="L1562" s="198"/>
      <c r="M1562" s="198"/>
      <c r="N1562" s="198"/>
      <c r="O1562" s="198"/>
    </row>
    <row r="1563" spans="2:15" hidden="1" x14ac:dyDescent="0.35">
      <c r="B1563" s="152" t="e">
        <f>VLOOKUP(C1563,#REF!,3,FALSE)</f>
        <v>#REF!</v>
      </c>
      <c r="C1563" s="198" t="s">
        <v>342</v>
      </c>
      <c r="D1563" s="198" t="s">
        <v>312</v>
      </c>
      <c r="E1563" s="198" t="s">
        <v>832</v>
      </c>
      <c r="G1563" s="198"/>
      <c r="H1563" s="198"/>
      <c r="I1563" s="152"/>
      <c r="J1563" s="273" t="s">
        <v>91</v>
      </c>
      <c r="K1563" s="198">
        <v>177294111.24000001</v>
      </c>
      <c r="L1563" s="198"/>
      <c r="M1563" s="198"/>
      <c r="N1563" s="198"/>
      <c r="O1563" s="198"/>
    </row>
    <row r="1564" spans="2:15" hidden="1" x14ac:dyDescent="0.35">
      <c r="B1564" s="152" t="e">
        <f>VLOOKUP(C1564,#REF!,3,FALSE)</f>
        <v>#REF!</v>
      </c>
      <c r="C1564" s="198" t="s">
        <v>342</v>
      </c>
      <c r="D1564" s="198" t="s">
        <v>312</v>
      </c>
      <c r="E1564" s="198" t="s">
        <v>833</v>
      </c>
      <c r="G1564" s="198"/>
      <c r="H1564" s="198"/>
      <c r="I1564" s="152"/>
      <c r="J1564" s="15" t="s">
        <v>91</v>
      </c>
      <c r="K1564" s="198">
        <v>803631885.34000003</v>
      </c>
      <c r="L1564" s="198"/>
      <c r="M1564" s="198"/>
      <c r="N1564" s="198"/>
      <c r="O1564" s="198"/>
    </row>
    <row r="1565" spans="2:15" hidden="1" x14ac:dyDescent="0.35">
      <c r="B1565" s="152" t="e">
        <f>VLOOKUP(C1565,#REF!,3,FALSE)</f>
        <v>#REF!</v>
      </c>
      <c r="C1565" s="198" t="s">
        <v>342</v>
      </c>
      <c r="D1565" s="198" t="s">
        <v>312</v>
      </c>
      <c r="E1565" s="198" t="s">
        <v>834</v>
      </c>
      <c r="G1565" s="198"/>
      <c r="H1565" s="198"/>
      <c r="I1565" s="152"/>
      <c r="J1565" s="273" t="s">
        <v>91</v>
      </c>
      <c r="K1565" s="198">
        <v>45254130</v>
      </c>
      <c r="L1565" s="198"/>
      <c r="M1565" s="198"/>
      <c r="N1565" s="198"/>
      <c r="O1565" s="198"/>
    </row>
    <row r="1566" spans="2:15" hidden="1" x14ac:dyDescent="0.35">
      <c r="B1566" s="152" t="e">
        <f>VLOOKUP(C1566,#REF!,3,FALSE)</f>
        <v>#REF!</v>
      </c>
      <c r="C1566" s="198" t="s">
        <v>342</v>
      </c>
      <c r="D1566" s="198" t="s">
        <v>313</v>
      </c>
      <c r="E1566" s="198" t="s">
        <v>828</v>
      </c>
      <c r="G1566" s="198"/>
      <c r="H1566" s="198"/>
      <c r="I1566" s="152"/>
      <c r="J1566" s="15" t="s">
        <v>91</v>
      </c>
      <c r="K1566" s="198">
        <v>132786791</v>
      </c>
      <c r="L1566" s="198"/>
      <c r="M1566" s="198"/>
      <c r="N1566" s="198"/>
      <c r="O1566" s="198"/>
    </row>
    <row r="1567" spans="2:15" hidden="1" x14ac:dyDescent="0.35">
      <c r="B1567" s="152" t="e">
        <f>VLOOKUP(C1567,#REF!,3,FALSE)</f>
        <v>#REF!</v>
      </c>
      <c r="C1567" s="198" t="s">
        <v>399</v>
      </c>
      <c r="D1567" s="198" t="s">
        <v>316</v>
      </c>
      <c r="E1567" s="198" t="s">
        <v>805</v>
      </c>
      <c r="G1567" s="198"/>
      <c r="H1567" s="198"/>
      <c r="I1567" s="152"/>
      <c r="J1567" s="273" t="s">
        <v>91</v>
      </c>
      <c r="K1567" s="198">
        <v>4264792.1500000004</v>
      </c>
      <c r="L1567" s="198"/>
      <c r="M1567" s="198"/>
      <c r="N1567" s="198"/>
      <c r="O1567" s="198"/>
    </row>
    <row r="1568" spans="2:15" hidden="1" x14ac:dyDescent="0.35">
      <c r="B1568" s="152" t="e">
        <f>VLOOKUP(C1568,#REF!,3,FALSE)</f>
        <v>#REF!</v>
      </c>
      <c r="C1568" s="198" t="s">
        <v>399</v>
      </c>
      <c r="D1568" s="198" t="s">
        <v>316</v>
      </c>
      <c r="E1568" s="286" t="s">
        <v>794</v>
      </c>
      <c r="G1568" s="198"/>
      <c r="H1568" s="198"/>
      <c r="I1568" s="152"/>
      <c r="J1568" s="15" t="s">
        <v>91</v>
      </c>
      <c r="K1568" s="198">
        <v>8956063.5099999998</v>
      </c>
      <c r="L1568" s="198"/>
      <c r="M1568" s="198"/>
      <c r="N1568" s="198"/>
      <c r="O1568" s="198"/>
    </row>
    <row r="1569" spans="2:15" hidden="1" x14ac:dyDescent="0.35">
      <c r="B1569" s="152" t="e">
        <f>VLOOKUP(C1569,#REF!,3,FALSE)</f>
        <v>#REF!</v>
      </c>
      <c r="C1569" s="198" t="s">
        <v>399</v>
      </c>
      <c r="D1569" s="198" t="s">
        <v>321</v>
      </c>
      <c r="E1569" s="198" t="s">
        <v>814</v>
      </c>
      <c r="G1569" s="198"/>
      <c r="H1569" s="198"/>
      <c r="I1569" s="152"/>
      <c r="J1569" s="273" t="s">
        <v>91</v>
      </c>
      <c r="K1569" s="198">
        <v>151755405</v>
      </c>
      <c r="L1569" s="198"/>
      <c r="M1569" s="198"/>
      <c r="N1569" s="198"/>
      <c r="O1569" s="198"/>
    </row>
    <row r="1570" spans="2:15" hidden="1" x14ac:dyDescent="0.35">
      <c r="B1570" s="152" t="e">
        <f>VLOOKUP(C1570,#REF!,3,FALSE)</f>
        <v>#REF!</v>
      </c>
      <c r="C1570" s="198" t="s">
        <v>399</v>
      </c>
      <c r="D1570" s="198" t="s">
        <v>308</v>
      </c>
      <c r="E1570" s="198" t="s">
        <v>788</v>
      </c>
      <c r="G1570" s="198"/>
      <c r="H1570" s="198"/>
      <c r="I1570" s="152"/>
      <c r="J1570" s="15" t="s">
        <v>91</v>
      </c>
      <c r="K1570" s="198">
        <v>754800065.79999995</v>
      </c>
      <c r="L1570" s="198"/>
      <c r="M1570" s="198"/>
      <c r="N1570" s="198"/>
      <c r="O1570" s="198"/>
    </row>
    <row r="1571" spans="2:15" hidden="1" x14ac:dyDescent="0.35">
      <c r="B1571" s="152" t="e">
        <f>VLOOKUP(C1571,#REF!,3,FALSE)</f>
        <v>#REF!</v>
      </c>
      <c r="C1571" s="198" t="s">
        <v>399</v>
      </c>
      <c r="D1571" s="198" t="s">
        <v>308</v>
      </c>
      <c r="E1571" s="198" t="s">
        <v>800</v>
      </c>
      <c r="G1571" s="198"/>
      <c r="H1571" s="198"/>
      <c r="I1571" s="152"/>
      <c r="J1571" s="273" t="s">
        <v>91</v>
      </c>
      <c r="K1571" s="198">
        <v>73600</v>
      </c>
      <c r="L1571" s="198"/>
      <c r="M1571" s="198"/>
      <c r="N1571" s="198"/>
      <c r="O1571" s="198"/>
    </row>
    <row r="1572" spans="2:15" hidden="1" x14ac:dyDescent="0.35">
      <c r="B1572" s="152" t="e">
        <f>VLOOKUP(C1572,#REF!,3,FALSE)</f>
        <v>#REF!</v>
      </c>
      <c r="C1572" s="198" t="s">
        <v>399</v>
      </c>
      <c r="D1572" s="198" t="s">
        <v>313</v>
      </c>
      <c r="E1572" s="198" t="s">
        <v>312</v>
      </c>
      <c r="G1572" s="198"/>
      <c r="H1572" s="198"/>
      <c r="I1572" s="152"/>
      <c r="J1572" s="15" t="s">
        <v>91</v>
      </c>
      <c r="K1572" s="198">
        <v>15600</v>
      </c>
      <c r="L1572" s="198"/>
      <c r="M1572" s="198"/>
      <c r="N1572" s="198"/>
      <c r="O1572" s="198"/>
    </row>
    <row r="1573" spans="2:15" x14ac:dyDescent="0.35">
      <c r="B1573" s="152" t="e">
        <f>VLOOKUP(C1573,#REF!,3,FALSE)</f>
        <v>#REF!</v>
      </c>
      <c r="C1573" s="198" t="s">
        <v>399</v>
      </c>
      <c r="D1573" s="198" t="s">
        <v>311</v>
      </c>
      <c r="E1573" s="198" t="s">
        <v>872</v>
      </c>
      <c r="G1573" s="198"/>
      <c r="H1573" s="198"/>
      <c r="I1573" s="152"/>
      <c r="J1573" s="273" t="s">
        <v>91</v>
      </c>
      <c r="K1573" s="198">
        <v>391564310.71000004</v>
      </c>
      <c r="L1573" s="198"/>
      <c r="M1573" s="198"/>
      <c r="N1573" s="198"/>
      <c r="O1573" s="198"/>
    </row>
    <row r="1574" spans="2:15" hidden="1" x14ac:dyDescent="0.35">
      <c r="B1574" s="152" t="e">
        <f>VLOOKUP(C1574,#REF!,3,FALSE)</f>
        <v>#REF!</v>
      </c>
      <c r="C1574" s="198" t="s">
        <v>365</v>
      </c>
      <c r="D1574" s="198" t="s">
        <v>316</v>
      </c>
      <c r="E1574" s="198" t="s">
        <v>782</v>
      </c>
      <c r="G1574" s="198"/>
      <c r="H1574" s="198"/>
      <c r="I1574" s="152"/>
      <c r="J1574" s="15" t="s">
        <v>91</v>
      </c>
      <c r="K1574" s="198">
        <v>3224275499.3600001</v>
      </c>
      <c r="L1574" s="198"/>
      <c r="M1574" s="198"/>
      <c r="N1574" s="198"/>
      <c r="O1574" s="198"/>
    </row>
    <row r="1575" spans="2:15" hidden="1" x14ac:dyDescent="0.35">
      <c r="B1575" s="152" t="e">
        <f>VLOOKUP(C1575,#REF!,3,FALSE)</f>
        <v>#REF!</v>
      </c>
      <c r="C1575" s="198" t="s">
        <v>365</v>
      </c>
      <c r="D1575" s="198" t="s">
        <v>316</v>
      </c>
      <c r="E1575" s="286" t="s">
        <v>794</v>
      </c>
      <c r="G1575" s="198"/>
      <c r="H1575" s="198"/>
      <c r="I1575" s="152"/>
      <c r="J1575" s="273" t="s">
        <v>91</v>
      </c>
      <c r="K1575" s="198">
        <v>4203058770.6199994</v>
      </c>
      <c r="L1575" s="198"/>
      <c r="M1575" s="198"/>
      <c r="N1575" s="198"/>
      <c r="O1575" s="198"/>
    </row>
    <row r="1576" spans="2:15" hidden="1" x14ac:dyDescent="0.35">
      <c r="B1576" s="152" t="e">
        <f>VLOOKUP(C1576,#REF!,3,FALSE)</f>
        <v>#REF!</v>
      </c>
      <c r="C1576" s="198" t="s">
        <v>365</v>
      </c>
      <c r="D1576" s="198" t="s">
        <v>321</v>
      </c>
      <c r="E1576" s="198" t="s">
        <v>814</v>
      </c>
      <c r="G1576" s="198"/>
      <c r="H1576" s="198"/>
      <c r="I1576" s="152"/>
      <c r="J1576" s="15" t="s">
        <v>91</v>
      </c>
      <c r="K1576" s="198">
        <v>62503917.5</v>
      </c>
      <c r="L1576" s="198"/>
      <c r="M1576" s="198"/>
      <c r="N1576" s="198"/>
      <c r="O1576" s="198"/>
    </row>
    <row r="1577" spans="2:15" hidden="1" x14ac:dyDescent="0.35">
      <c r="B1577" s="152" t="e">
        <f>VLOOKUP(C1577,#REF!,3,FALSE)</f>
        <v>#REF!</v>
      </c>
      <c r="C1577" s="198" t="s">
        <v>365</v>
      </c>
      <c r="D1577" s="198" t="s">
        <v>308</v>
      </c>
      <c r="E1577" s="198" t="s">
        <v>788</v>
      </c>
      <c r="G1577" s="198"/>
      <c r="H1577" s="198"/>
      <c r="I1577" s="152"/>
      <c r="J1577" s="273" t="s">
        <v>91</v>
      </c>
      <c r="K1577" s="198">
        <v>624547506.08000004</v>
      </c>
      <c r="L1577" s="198"/>
      <c r="M1577" s="198"/>
      <c r="N1577" s="198"/>
      <c r="O1577" s="198"/>
    </row>
    <row r="1578" spans="2:15" x14ac:dyDescent="0.35">
      <c r="B1578" s="152" t="e">
        <f>VLOOKUP(C1578,#REF!,3,FALSE)</f>
        <v>#REF!</v>
      </c>
      <c r="C1578" s="198" t="s">
        <v>365</v>
      </c>
      <c r="D1578" s="198" t="s">
        <v>311</v>
      </c>
      <c r="E1578" s="198" t="s">
        <v>872</v>
      </c>
      <c r="G1578" s="198"/>
      <c r="H1578" s="198"/>
      <c r="I1578" s="152"/>
      <c r="J1578" s="15" t="s">
        <v>91</v>
      </c>
      <c r="K1578" s="198">
        <v>316267886.33999997</v>
      </c>
      <c r="L1578" s="198"/>
      <c r="M1578" s="198"/>
      <c r="N1578" s="198"/>
      <c r="O1578" s="198"/>
    </row>
    <row r="1579" spans="2:15" hidden="1" x14ac:dyDescent="0.35">
      <c r="B1579" s="152" t="e">
        <f>VLOOKUP(C1579,#REF!,3,FALSE)</f>
        <v>#REF!</v>
      </c>
      <c r="C1579" s="198" t="s">
        <v>367</v>
      </c>
      <c r="D1579" s="198" t="s">
        <v>316</v>
      </c>
      <c r="E1579" s="198" t="s">
        <v>782</v>
      </c>
      <c r="G1579" s="198"/>
      <c r="H1579" s="198"/>
      <c r="I1579" s="152"/>
      <c r="J1579" s="273" t="s">
        <v>91</v>
      </c>
      <c r="K1579" s="198">
        <v>501000000</v>
      </c>
      <c r="L1579" s="198"/>
      <c r="M1579" s="198"/>
      <c r="N1579" s="198"/>
      <c r="O1579" s="198"/>
    </row>
    <row r="1580" spans="2:15" hidden="1" x14ac:dyDescent="0.35">
      <c r="B1580" s="152" t="e">
        <f>VLOOKUP(C1580,#REF!,3,FALSE)</f>
        <v>#REF!</v>
      </c>
      <c r="C1580" s="198" t="s">
        <v>367</v>
      </c>
      <c r="D1580" s="198" t="s">
        <v>316</v>
      </c>
      <c r="E1580" s="198" t="s">
        <v>805</v>
      </c>
      <c r="G1580" s="198"/>
      <c r="H1580" s="198"/>
      <c r="I1580" s="152"/>
      <c r="J1580" s="15" t="s">
        <v>91</v>
      </c>
      <c r="K1580" s="198">
        <v>3526486.25</v>
      </c>
      <c r="L1580" s="198"/>
      <c r="M1580" s="198"/>
      <c r="N1580" s="198"/>
      <c r="O1580" s="198"/>
    </row>
    <row r="1581" spans="2:15" hidden="1" x14ac:dyDescent="0.35">
      <c r="B1581" s="152" t="e">
        <f>VLOOKUP(C1581,#REF!,3,FALSE)</f>
        <v>#REF!</v>
      </c>
      <c r="C1581" s="198" t="s">
        <v>367</v>
      </c>
      <c r="D1581" s="198" t="s">
        <v>316</v>
      </c>
      <c r="E1581" s="286" t="s">
        <v>794</v>
      </c>
      <c r="G1581" s="198"/>
      <c r="H1581" s="198"/>
      <c r="I1581" s="152"/>
      <c r="J1581" s="273" t="s">
        <v>91</v>
      </c>
      <c r="K1581" s="198">
        <v>56890065.910000004</v>
      </c>
      <c r="L1581" s="198"/>
      <c r="M1581" s="198"/>
      <c r="N1581" s="198"/>
      <c r="O1581" s="198"/>
    </row>
    <row r="1582" spans="2:15" hidden="1" x14ac:dyDescent="0.35">
      <c r="B1582" s="152" t="e">
        <f>VLOOKUP(C1582,#REF!,3,FALSE)</f>
        <v>#REF!</v>
      </c>
      <c r="C1582" s="198" t="s">
        <v>367</v>
      </c>
      <c r="D1582" s="198" t="s">
        <v>311</v>
      </c>
      <c r="E1582" s="152" t="s">
        <v>778</v>
      </c>
      <c r="G1582" s="198"/>
      <c r="H1582" s="198"/>
      <c r="I1582" s="152"/>
      <c r="J1582" s="15" t="s">
        <v>91</v>
      </c>
      <c r="K1582" s="198">
        <v>5000000000</v>
      </c>
      <c r="L1582" s="198"/>
      <c r="M1582" s="198"/>
      <c r="N1582" s="198"/>
      <c r="O1582" s="198"/>
    </row>
    <row r="1583" spans="2:15" hidden="1" x14ac:dyDescent="0.35">
      <c r="B1583" s="152" t="e">
        <f>VLOOKUP(C1583,#REF!,3,FALSE)</f>
        <v>#REF!</v>
      </c>
      <c r="C1583" s="198" t="s">
        <v>367</v>
      </c>
      <c r="D1583" s="198" t="s">
        <v>308</v>
      </c>
      <c r="E1583" s="198" t="s">
        <v>788</v>
      </c>
      <c r="G1583" s="198"/>
      <c r="H1583" s="198"/>
      <c r="I1583" s="152"/>
      <c r="J1583" s="273" t="s">
        <v>91</v>
      </c>
      <c r="K1583" s="198">
        <v>1308606058.03</v>
      </c>
      <c r="L1583" s="198"/>
      <c r="M1583" s="198"/>
      <c r="N1583" s="198"/>
      <c r="O1583" s="198"/>
    </row>
    <row r="1584" spans="2:15" hidden="1" x14ac:dyDescent="0.35">
      <c r="B1584" s="152" t="e">
        <f>VLOOKUP(C1584,#REF!,3,FALSE)</f>
        <v>#REF!</v>
      </c>
      <c r="C1584" s="198" t="s">
        <v>367</v>
      </c>
      <c r="D1584" s="198" t="s">
        <v>308</v>
      </c>
      <c r="E1584" s="198" t="s">
        <v>800</v>
      </c>
      <c r="G1584" s="198"/>
      <c r="H1584" s="198"/>
      <c r="I1584" s="152"/>
      <c r="J1584" s="15" t="s">
        <v>91</v>
      </c>
      <c r="K1584" s="198">
        <v>142589403.75</v>
      </c>
      <c r="L1584" s="198"/>
      <c r="M1584" s="198"/>
      <c r="N1584" s="198"/>
      <c r="O1584" s="198"/>
    </row>
    <row r="1585" spans="2:15" hidden="1" x14ac:dyDescent="0.35">
      <c r="B1585" s="152" t="e">
        <f>VLOOKUP(C1585,#REF!,3,FALSE)</f>
        <v>#REF!</v>
      </c>
      <c r="C1585" s="198" t="s">
        <v>367</v>
      </c>
      <c r="D1585" s="198" t="s">
        <v>313</v>
      </c>
      <c r="E1585" s="198" t="s">
        <v>817</v>
      </c>
      <c r="G1585" s="198"/>
      <c r="H1585" s="198"/>
      <c r="I1585" s="152"/>
      <c r="J1585" s="273" t="s">
        <v>91</v>
      </c>
      <c r="K1585" s="198">
        <v>948000</v>
      </c>
      <c r="L1585" s="198"/>
      <c r="M1585" s="198"/>
      <c r="N1585" s="198"/>
      <c r="O1585" s="198"/>
    </row>
    <row r="1586" spans="2:15" hidden="1" x14ac:dyDescent="0.35">
      <c r="B1586" s="152" t="e">
        <f>VLOOKUP(C1586,#REF!,3,FALSE)</f>
        <v>#REF!</v>
      </c>
      <c r="C1586" s="198" t="s">
        <v>367</v>
      </c>
      <c r="D1586" s="198" t="s">
        <v>313</v>
      </c>
      <c r="E1586" s="198" t="s">
        <v>312</v>
      </c>
      <c r="G1586" s="198"/>
      <c r="H1586" s="198"/>
      <c r="I1586" s="152"/>
      <c r="J1586" s="15" t="s">
        <v>91</v>
      </c>
      <c r="K1586" s="198">
        <v>280800</v>
      </c>
      <c r="L1586" s="198"/>
      <c r="M1586" s="198"/>
      <c r="N1586" s="198"/>
      <c r="O1586" s="198"/>
    </row>
    <row r="1587" spans="2:15" x14ac:dyDescent="0.35">
      <c r="B1587" s="152" t="e">
        <f>VLOOKUP(C1587,#REF!,3,FALSE)</f>
        <v>#REF!</v>
      </c>
      <c r="C1587" s="198" t="s">
        <v>367</v>
      </c>
      <c r="D1587" s="198" t="s">
        <v>311</v>
      </c>
      <c r="E1587" s="198" t="s">
        <v>872</v>
      </c>
      <c r="G1587" s="198"/>
      <c r="H1587" s="198"/>
      <c r="I1587" s="152"/>
      <c r="J1587" s="273" t="s">
        <v>91</v>
      </c>
      <c r="K1587" s="198">
        <v>521311620.67000002</v>
      </c>
      <c r="L1587" s="198"/>
      <c r="M1587" s="198"/>
      <c r="N1587" s="198"/>
      <c r="O1587" s="198"/>
    </row>
    <row r="1588" spans="2:15" hidden="1" x14ac:dyDescent="0.35">
      <c r="B1588" s="152" t="e">
        <f>VLOOKUP(C1588,#REF!,3,FALSE)</f>
        <v>#REF!</v>
      </c>
      <c r="C1588" s="198" t="s">
        <v>340</v>
      </c>
      <c r="D1588" s="198" t="s">
        <v>316</v>
      </c>
      <c r="E1588" s="198" t="s">
        <v>782</v>
      </c>
      <c r="G1588" s="198"/>
      <c r="H1588" s="198"/>
      <c r="I1588" s="152"/>
      <c r="J1588" s="15" t="s">
        <v>91</v>
      </c>
      <c r="K1588" s="198">
        <v>256827001100.26001</v>
      </c>
      <c r="L1588" s="198"/>
      <c r="M1588" s="198"/>
      <c r="N1588" s="198"/>
      <c r="O1588" s="198"/>
    </row>
    <row r="1589" spans="2:15" hidden="1" x14ac:dyDescent="0.35">
      <c r="B1589" s="152" t="e">
        <f>VLOOKUP(C1589,#REF!,3,FALSE)</f>
        <v>#REF!</v>
      </c>
      <c r="C1589" s="198" t="s">
        <v>340</v>
      </c>
      <c r="D1589" s="198" t="s">
        <v>316</v>
      </c>
      <c r="E1589" s="286" t="s">
        <v>794</v>
      </c>
      <c r="G1589" s="198"/>
      <c r="H1589" s="198"/>
      <c r="I1589" s="152"/>
      <c r="J1589" s="273" t="s">
        <v>91</v>
      </c>
      <c r="K1589" s="198">
        <v>145650453.74000001</v>
      </c>
      <c r="L1589" s="198"/>
      <c r="M1589" s="198"/>
      <c r="N1589" s="198"/>
      <c r="O1589" s="198"/>
    </row>
    <row r="1590" spans="2:15" hidden="1" x14ac:dyDescent="0.35">
      <c r="B1590" s="152" t="e">
        <f>VLOOKUP(C1590,#REF!,3,FALSE)</f>
        <v>#REF!</v>
      </c>
      <c r="C1590" s="198" t="s">
        <v>340</v>
      </c>
      <c r="D1590" s="198" t="s">
        <v>311</v>
      </c>
      <c r="E1590" s="152" t="s">
        <v>778</v>
      </c>
      <c r="G1590" s="198"/>
      <c r="H1590" s="198"/>
      <c r="I1590" s="152"/>
      <c r="J1590" s="15" t="s">
        <v>91</v>
      </c>
      <c r="K1590" s="198">
        <v>704876370376.46997</v>
      </c>
      <c r="L1590" s="198"/>
      <c r="M1590" s="198"/>
      <c r="N1590" s="198"/>
      <c r="O1590" s="198"/>
    </row>
    <row r="1591" spans="2:15" hidden="1" x14ac:dyDescent="0.35">
      <c r="B1591" s="152" t="e">
        <f>VLOOKUP(C1591,#REF!,3,FALSE)</f>
        <v>#REF!</v>
      </c>
      <c r="C1591" s="198" t="s">
        <v>340</v>
      </c>
      <c r="D1591" s="198" t="s">
        <v>321</v>
      </c>
      <c r="E1591" s="198" t="s">
        <v>814</v>
      </c>
      <c r="G1591" s="198"/>
      <c r="H1591" s="198"/>
      <c r="I1591" s="152"/>
      <c r="J1591" s="273" t="s">
        <v>91</v>
      </c>
      <c r="K1591" s="198">
        <v>496417867.5</v>
      </c>
      <c r="L1591" s="198"/>
      <c r="M1591" s="198"/>
      <c r="N1591" s="198"/>
      <c r="O1591" s="198"/>
    </row>
    <row r="1592" spans="2:15" hidden="1" x14ac:dyDescent="0.35">
      <c r="B1592" s="152" t="e">
        <f>VLOOKUP(C1592,#REF!,3,FALSE)</f>
        <v>#REF!</v>
      </c>
      <c r="C1592" s="198" t="s">
        <v>340</v>
      </c>
      <c r="D1592" s="198" t="s">
        <v>311</v>
      </c>
      <c r="E1592" s="198" t="s">
        <v>809</v>
      </c>
      <c r="G1592" s="198"/>
      <c r="H1592" s="198"/>
      <c r="I1592" s="152"/>
      <c r="J1592" s="15" t="s">
        <v>91</v>
      </c>
      <c r="K1592" s="198">
        <v>10544586134</v>
      </c>
      <c r="L1592" s="198"/>
      <c r="M1592" s="198"/>
      <c r="N1592" s="198"/>
      <c r="O1592" s="198"/>
    </row>
    <row r="1593" spans="2:15" hidden="1" x14ac:dyDescent="0.35">
      <c r="B1593" s="152" t="e">
        <f>VLOOKUP(C1593,#REF!,3,FALSE)</f>
        <v>#REF!</v>
      </c>
      <c r="C1593" s="198" t="s">
        <v>340</v>
      </c>
      <c r="D1593" s="198" t="s">
        <v>308</v>
      </c>
      <c r="E1593" s="198" t="s">
        <v>788</v>
      </c>
      <c r="G1593" s="198"/>
      <c r="H1593" s="198"/>
      <c r="I1593" s="152"/>
      <c r="J1593" s="273" t="s">
        <v>91</v>
      </c>
      <c r="K1593" s="198">
        <v>16600000000</v>
      </c>
      <c r="L1593" s="198"/>
      <c r="M1593" s="198"/>
      <c r="N1593" s="198"/>
      <c r="O1593" s="198"/>
    </row>
    <row r="1594" spans="2:15" hidden="1" x14ac:dyDescent="0.35">
      <c r="B1594" s="152" t="e">
        <f>VLOOKUP(C1594,#REF!,3,FALSE)</f>
        <v>#REF!</v>
      </c>
      <c r="C1594" s="198" t="s">
        <v>340</v>
      </c>
      <c r="D1594" s="198" t="s">
        <v>308</v>
      </c>
      <c r="E1594" s="198" t="s">
        <v>800</v>
      </c>
      <c r="G1594" s="198"/>
      <c r="H1594" s="198"/>
      <c r="I1594" s="152"/>
      <c r="J1594" s="15" t="s">
        <v>91</v>
      </c>
      <c r="K1594" s="198">
        <v>20908536175</v>
      </c>
      <c r="L1594" s="198"/>
      <c r="M1594" s="198"/>
      <c r="N1594" s="198"/>
      <c r="O1594" s="198"/>
    </row>
    <row r="1595" spans="2:15" hidden="1" x14ac:dyDescent="0.35">
      <c r="B1595" s="152" t="e">
        <f>VLOOKUP(C1595,#REF!,3,FALSE)</f>
        <v>#REF!</v>
      </c>
      <c r="C1595" s="198" t="s">
        <v>340</v>
      </c>
      <c r="D1595" s="198" t="s">
        <v>313</v>
      </c>
      <c r="E1595" s="198" t="s">
        <v>817</v>
      </c>
      <c r="G1595" s="198"/>
      <c r="H1595" s="198"/>
      <c r="I1595" s="152"/>
      <c r="J1595" s="273" t="s">
        <v>91</v>
      </c>
      <c r="K1595" s="198">
        <v>7003182592.96</v>
      </c>
      <c r="L1595" s="198"/>
      <c r="M1595" s="198"/>
      <c r="N1595" s="198"/>
      <c r="O1595" s="198"/>
    </row>
    <row r="1596" spans="2:15" hidden="1" x14ac:dyDescent="0.35">
      <c r="B1596" s="152" t="e">
        <f>VLOOKUP(C1596,#REF!,3,FALSE)</f>
        <v>#REF!</v>
      </c>
      <c r="C1596" s="198" t="s">
        <v>340</v>
      </c>
      <c r="D1596" s="198" t="s">
        <v>308</v>
      </c>
      <c r="E1596" s="198" t="s">
        <v>807</v>
      </c>
      <c r="G1596" s="198"/>
      <c r="H1596" s="198"/>
      <c r="I1596" s="152"/>
      <c r="J1596" s="15" t="s">
        <v>91</v>
      </c>
      <c r="K1596" s="198">
        <v>22928748960.529968</v>
      </c>
      <c r="L1596" s="198"/>
      <c r="M1596" s="198"/>
      <c r="N1596" s="198"/>
      <c r="O1596" s="198"/>
    </row>
    <row r="1597" spans="2:15" hidden="1" x14ac:dyDescent="0.35">
      <c r="B1597" s="152" t="e">
        <f>VLOOKUP(C1597,#REF!,3,FALSE)</f>
        <v>#REF!</v>
      </c>
      <c r="C1597" s="198" t="s">
        <v>340</v>
      </c>
      <c r="D1597" s="198" t="s">
        <v>313</v>
      </c>
      <c r="E1597" s="198" t="s">
        <v>312</v>
      </c>
      <c r="G1597" s="198"/>
      <c r="H1597" s="198"/>
      <c r="I1597" s="152"/>
      <c r="J1597" s="273" t="s">
        <v>91</v>
      </c>
      <c r="K1597" s="198">
        <v>259437000</v>
      </c>
      <c r="L1597" s="198"/>
      <c r="M1597" s="198"/>
      <c r="N1597" s="198"/>
      <c r="O1597" s="198"/>
    </row>
    <row r="1598" spans="2:15" x14ac:dyDescent="0.35">
      <c r="B1598" s="152" t="e">
        <f>VLOOKUP(C1598,#REF!,3,FALSE)</f>
        <v>#REF!</v>
      </c>
      <c r="C1598" s="198" t="s">
        <v>340</v>
      </c>
      <c r="D1598" s="198" t="s">
        <v>311</v>
      </c>
      <c r="E1598" s="198" t="s">
        <v>872</v>
      </c>
      <c r="G1598" s="198"/>
      <c r="H1598" s="198"/>
      <c r="I1598" s="152"/>
      <c r="J1598" s="15" t="s">
        <v>91</v>
      </c>
      <c r="K1598" s="198">
        <v>7826419969.0299997</v>
      </c>
      <c r="L1598" s="198"/>
      <c r="M1598" s="198"/>
      <c r="N1598" s="198"/>
      <c r="O1598" s="198"/>
    </row>
    <row r="1599" spans="2:15" hidden="1" x14ac:dyDescent="0.35">
      <c r="B1599" s="152" t="e">
        <f>VLOOKUP(C1599,#REF!,3,FALSE)</f>
        <v>#REF!</v>
      </c>
      <c r="C1599" s="198" t="s">
        <v>340</v>
      </c>
      <c r="D1599" s="198" t="s">
        <v>308</v>
      </c>
      <c r="E1599" s="198" t="s">
        <v>829</v>
      </c>
      <c r="G1599" s="198"/>
      <c r="H1599" s="198"/>
      <c r="I1599" s="152"/>
      <c r="J1599" s="273" t="s">
        <v>91</v>
      </c>
      <c r="K1599" s="198">
        <v>72080468.5</v>
      </c>
      <c r="L1599" s="198"/>
      <c r="M1599" s="198"/>
      <c r="N1599" s="198"/>
      <c r="O1599" s="198"/>
    </row>
    <row r="1600" spans="2:15" hidden="1" x14ac:dyDescent="0.35">
      <c r="B1600" s="152" t="e">
        <f>VLOOKUP(C1600,#REF!,3,FALSE)</f>
        <v>#REF!</v>
      </c>
      <c r="C1600" s="198" t="s">
        <v>340</v>
      </c>
      <c r="D1600" s="198" t="s">
        <v>321</v>
      </c>
      <c r="E1600" s="198" t="s">
        <v>791</v>
      </c>
      <c r="G1600" s="198"/>
      <c r="H1600" s="198"/>
      <c r="I1600" s="152"/>
      <c r="J1600" s="15" t="s">
        <v>91</v>
      </c>
      <c r="K1600" s="198">
        <v>417200</v>
      </c>
      <c r="L1600" s="198"/>
      <c r="M1600" s="198"/>
      <c r="N1600" s="198"/>
      <c r="O1600" s="198"/>
    </row>
    <row r="1601" spans="2:15" hidden="1" x14ac:dyDescent="0.35">
      <c r="B1601" s="152" t="e">
        <f>VLOOKUP(C1601,#REF!,3,FALSE)</f>
        <v>#REF!</v>
      </c>
      <c r="C1601" s="198" t="s">
        <v>340</v>
      </c>
      <c r="D1601" s="198" t="s">
        <v>318</v>
      </c>
      <c r="E1601" s="198" t="s">
        <v>803</v>
      </c>
      <c r="G1601" s="198"/>
      <c r="H1601" s="198"/>
      <c r="I1601" s="152"/>
      <c r="J1601" s="273" t="s">
        <v>91</v>
      </c>
      <c r="K1601" s="198">
        <v>76387373.799999997</v>
      </c>
      <c r="L1601" s="198"/>
      <c r="M1601" s="198"/>
      <c r="N1601" s="198"/>
      <c r="O1601" s="198"/>
    </row>
    <row r="1602" spans="2:15" hidden="1" x14ac:dyDescent="0.35">
      <c r="B1602" s="152" t="e">
        <f>VLOOKUP(C1602,#REF!,3,FALSE)</f>
        <v>#REF!</v>
      </c>
      <c r="C1602" s="198" t="s">
        <v>340</v>
      </c>
      <c r="D1602" s="198" t="s">
        <v>320</v>
      </c>
      <c r="E1602" s="198" t="s">
        <v>811</v>
      </c>
      <c r="G1602" s="198"/>
      <c r="H1602" s="198"/>
      <c r="I1602" s="152"/>
      <c r="J1602" s="15" t="s">
        <v>91</v>
      </c>
      <c r="K1602" s="198">
        <v>501971623.33999997</v>
      </c>
      <c r="L1602" s="198"/>
      <c r="M1602" s="198"/>
      <c r="N1602" s="198"/>
      <c r="O1602" s="198"/>
    </row>
    <row r="1603" spans="2:15" hidden="1" x14ac:dyDescent="0.35">
      <c r="B1603" s="152" t="e">
        <f>VLOOKUP(C1603,#REF!,3,FALSE)</f>
        <v>#REF!</v>
      </c>
      <c r="C1603" s="198" t="s">
        <v>340</v>
      </c>
      <c r="D1603" s="198" t="s">
        <v>315</v>
      </c>
      <c r="E1603" s="198" t="s">
        <v>830</v>
      </c>
      <c r="G1603" s="198"/>
      <c r="H1603" s="198"/>
      <c r="I1603" s="152"/>
      <c r="J1603" s="273" t="s">
        <v>91</v>
      </c>
      <c r="K1603" s="198">
        <v>5506120</v>
      </c>
      <c r="L1603" s="198"/>
      <c r="M1603" s="198"/>
      <c r="N1603" s="198"/>
      <c r="O1603" s="198"/>
    </row>
    <row r="1604" spans="2:15" hidden="1" x14ac:dyDescent="0.35">
      <c r="B1604" s="152" t="e">
        <f>VLOOKUP(C1604,#REF!,3,FALSE)</f>
        <v>#REF!</v>
      </c>
      <c r="C1604" s="198" t="s">
        <v>340</v>
      </c>
      <c r="D1604" s="198" t="s">
        <v>312</v>
      </c>
      <c r="E1604" s="198" t="s">
        <v>823</v>
      </c>
      <c r="G1604" s="198"/>
      <c r="H1604" s="198"/>
      <c r="I1604" s="152"/>
      <c r="J1604" s="15" t="s">
        <v>91</v>
      </c>
      <c r="K1604" s="198">
        <v>36210300</v>
      </c>
      <c r="L1604" s="198"/>
      <c r="M1604" s="198"/>
      <c r="N1604" s="198"/>
      <c r="O1604" s="198"/>
    </row>
    <row r="1605" spans="2:15" hidden="1" x14ac:dyDescent="0.35">
      <c r="B1605" s="152" t="e">
        <f>VLOOKUP(C1605,#REF!,3,FALSE)</f>
        <v>#REF!</v>
      </c>
      <c r="C1605" s="198" t="s">
        <v>340</v>
      </c>
      <c r="D1605" s="198" t="s">
        <v>313</v>
      </c>
      <c r="E1605" s="198" t="s">
        <v>785</v>
      </c>
      <c r="G1605" s="198"/>
      <c r="H1605" s="198"/>
      <c r="I1605" s="152"/>
      <c r="J1605" s="273" t="s">
        <v>91</v>
      </c>
      <c r="K1605" s="198">
        <v>30000</v>
      </c>
      <c r="L1605" s="198"/>
      <c r="M1605" s="198"/>
      <c r="N1605" s="198"/>
      <c r="O1605" s="198"/>
    </row>
    <row r="1606" spans="2:15" hidden="1" x14ac:dyDescent="0.35">
      <c r="B1606" s="152" t="e">
        <f>VLOOKUP(C1606,#REF!,3,FALSE)</f>
        <v>#REF!</v>
      </c>
      <c r="C1606" s="198" t="s">
        <v>340</v>
      </c>
      <c r="D1606" s="198" t="s">
        <v>313</v>
      </c>
      <c r="E1606" s="198" t="s">
        <v>817</v>
      </c>
      <c r="G1606" s="198"/>
      <c r="H1606" s="198"/>
      <c r="I1606" s="152"/>
      <c r="J1606" s="15" t="s">
        <v>91</v>
      </c>
      <c r="K1606" s="198">
        <v>22681100</v>
      </c>
      <c r="L1606" s="198"/>
      <c r="M1606" s="198"/>
      <c r="N1606" s="198"/>
      <c r="O1606" s="198"/>
    </row>
    <row r="1607" spans="2:15" hidden="1" x14ac:dyDescent="0.35">
      <c r="B1607" s="152" t="e">
        <f>VLOOKUP(C1607,#REF!,3,FALSE)</f>
        <v>#REF!</v>
      </c>
      <c r="C1607" s="198" t="s">
        <v>340</v>
      </c>
      <c r="D1607" s="198" t="s">
        <v>308</v>
      </c>
      <c r="E1607" s="198" t="s">
        <v>807</v>
      </c>
      <c r="G1607" s="198"/>
      <c r="H1607" s="198"/>
      <c r="I1607" s="152"/>
      <c r="J1607" s="273" t="s">
        <v>91</v>
      </c>
      <c r="K1607" s="198">
        <v>2829010</v>
      </c>
      <c r="L1607" s="198"/>
      <c r="M1607" s="198"/>
      <c r="N1607" s="198"/>
      <c r="O1607" s="198"/>
    </row>
    <row r="1608" spans="2:15" hidden="1" x14ac:dyDescent="0.35">
      <c r="B1608" s="152" t="e">
        <f>VLOOKUP(C1608,#REF!,3,FALSE)</f>
        <v>#REF!</v>
      </c>
      <c r="C1608" s="198" t="s">
        <v>340</v>
      </c>
      <c r="D1608" s="198" t="s">
        <v>313</v>
      </c>
      <c r="E1608" s="198" t="s">
        <v>312</v>
      </c>
      <c r="G1608" s="198"/>
      <c r="H1608" s="198"/>
      <c r="I1608" s="152"/>
      <c r="J1608" s="15" t="s">
        <v>91</v>
      </c>
      <c r="K1608" s="198">
        <v>1523038</v>
      </c>
      <c r="L1608" s="198"/>
      <c r="M1608" s="198"/>
      <c r="N1608" s="198"/>
      <c r="O1608" s="198"/>
    </row>
    <row r="1609" spans="2:15" hidden="1" x14ac:dyDescent="0.35">
      <c r="B1609" s="152" t="e">
        <f>VLOOKUP(C1609,#REF!,3,FALSE)</f>
        <v>#REF!</v>
      </c>
      <c r="C1609" s="198" t="s">
        <v>340</v>
      </c>
      <c r="D1609" s="198" t="s">
        <v>312</v>
      </c>
      <c r="E1609" s="198" t="s">
        <v>832</v>
      </c>
      <c r="G1609" s="198"/>
      <c r="H1609" s="198"/>
      <c r="I1609" s="152"/>
      <c r="J1609" s="273" t="s">
        <v>91</v>
      </c>
      <c r="K1609" s="198">
        <v>48767348</v>
      </c>
      <c r="L1609" s="198"/>
      <c r="M1609" s="198"/>
      <c r="N1609" s="198"/>
      <c r="O1609" s="198"/>
    </row>
    <row r="1610" spans="2:15" hidden="1" x14ac:dyDescent="0.35">
      <c r="B1610" s="152" t="e">
        <f>VLOOKUP(C1610,#REF!,3,FALSE)</f>
        <v>#REF!</v>
      </c>
      <c r="C1610" s="198" t="s">
        <v>340</v>
      </c>
      <c r="D1610" s="198" t="s">
        <v>312</v>
      </c>
      <c r="E1610" s="198" t="s">
        <v>833</v>
      </c>
      <c r="G1610" s="198"/>
      <c r="H1610" s="198"/>
      <c r="I1610" s="152"/>
      <c r="J1610" s="15" t="s">
        <v>91</v>
      </c>
      <c r="K1610" s="198">
        <v>12916128</v>
      </c>
      <c r="L1610" s="198"/>
      <c r="M1610" s="198"/>
      <c r="N1610" s="198"/>
      <c r="O1610" s="198"/>
    </row>
    <row r="1611" spans="2:15" hidden="1" x14ac:dyDescent="0.35">
      <c r="B1611" s="152" t="e">
        <f>VLOOKUP(C1611,#REF!,3,FALSE)</f>
        <v>#REF!</v>
      </c>
      <c r="C1611" s="198" t="s">
        <v>340</v>
      </c>
      <c r="D1611" s="198" t="s">
        <v>312</v>
      </c>
      <c r="E1611" s="198" t="s">
        <v>834</v>
      </c>
      <c r="G1611" s="198"/>
      <c r="H1611" s="198"/>
      <c r="I1611" s="152"/>
      <c r="J1611" s="273" t="s">
        <v>91</v>
      </c>
      <c r="K1611" s="198">
        <v>4495000</v>
      </c>
      <c r="L1611" s="198"/>
      <c r="M1611" s="198"/>
      <c r="N1611" s="198"/>
      <c r="O1611" s="198"/>
    </row>
    <row r="1612" spans="2:15" hidden="1" x14ac:dyDescent="0.35">
      <c r="B1612" s="152" t="e">
        <f>VLOOKUP(C1612,#REF!,3,FALSE)</f>
        <v>#REF!</v>
      </c>
      <c r="C1612" s="198" t="s">
        <v>340</v>
      </c>
      <c r="D1612" s="198" t="s">
        <v>313</v>
      </c>
      <c r="E1612" s="198" t="s">
        <v>828</v>
      </c>
      <c r="G1612" s="198"/>
      <c r="H1612" s="198"/>
      <c r="I1612" s="152"/>
      <c r="J1612" s="15" t="s">
        <v>91</v>
      </c>
      <c r="K1612" s="198">
        <v>1447185.35</v>
      </c>
      <c r="L1612" s="198"/>
      <c r="M1612" s="198"/>
      <c r="N1612" s="198"/>
      <c r="O1612" s="198"/>
    </row>
    <row r="1613" spans="2:15" hidden="1" x14ac:dyDescent="0.35">
      <c r="B1613" s="152" t="e">
        <f>VLOOKUP(C1613,#REF!,3,FALSE)</f>
        <v>#REF!</v>
      </c>
      <c r="C1613" s="198" t="s">
        <v>395</v>
      </c>
      <c r="D1613" s="198" t="s">
        <v>316</v>
      </c>
      <c r="E1613" s="198" t="s">
        <v>782</v>
      </c>
      <c r="G1613" s="198"/>
      <c r="H1613" s="198"/>
      <c r="I1613" s="152"/>
      <c r="J1613" s="273" t="s">
        <v>91</v>
      </c>
      <c r="K1613" s="198">
        <v>1477314194.96</v>
      </c>
      <c r="L1613" s="198"/>
      <c r="M1613" s="198"/>
      <c r="N1613" s="198"/>
      <c r="O1613" s="198"/>
    </row>
    <row r="1614" spans="2:15" hidden="1" x14ac:dyDescent="0.35">
      <c r="B1614" s="152" t="e">
        <f>VLOOKUP(C1614,#REF!,3,FALSE)</f>
        <v>#REF!</v>
      </c>
      <c r="C1614" s="198" t="s">
        <v>395</v>
      </c>
      <c r="D1614" s="198" t="s">
        <v>316</v>
      </c>
      <c r="E1614" s="286" t="s">
        <v>794</v>
      </c>
      <c r="G1614" s="198"/>
      <c r="H1614" s="198"/>
      <c r="I1614" s="152"/>
      <c r="J1614" s="15" t="s">
        <v>91</v>
      </c>
      <c r="K1614" s="198">
        <v>63292633.759999998</v>
      </c>
      <c r="L1614" s="198"/>
      <c r="M1614" s="198"/>
      <c r="N1614" s="198"/>
      <c r="O1614" s="198"/>
    </row>
    <row r="1615" spans="2:15" hidden="1" x14ac:dyDescent="0.35">
      <c r="B1615" s="152" t="e">
        <f>VLOOKUP(C1615,#REF!,3,FALSE)</f>
        <v>#REF!</v>
      </c>
      <c r="C1615" s="198" t="s">
        <v>395</v>
      </c>
      <c r="D1615" s="198" t="s">
        <v>321</v>
      </c>
      <c r="E1615" s="198" t="s">
        <v>814</v>
      </c>
      <c r="G1615" s="198"/>
      <c r="H1615" s="198"/>
      <c r="I1615" s="152"/>
      <c r="J1615" s="273" t="s">
        <v>91</v>
      </c>
      <c r="K1615" s="198">
        <v>2879482.5</v>
      </c>
      <c r="L1615" s="198"/>
      <c r="M1615" s="198"/>
      <c r="N1615" s="198"/>
      <c r="O1615" s="198"/>
    </row>
    <row r="1616" spans="2:15" hidden="1" x14ac:dyDescent="0.35">
      <c r="B1616" s="152" t="e">
        <f>VLOOKUP(C1616,#REF!,3,FALSE)</f>
        <v>#REF!</v>
      </c>
      <c r="C1616" s="198" t="s">
        <v>395</v>
      </c>
      <c r="D1616" s="198" t="s">
        <v>308</v>
      </c>
      <c r="E1616" s="198" t="s">
        <v>788</v>
      </c>
      <c r="G1616" s="198"/>
      <c r="H1616" s="198"/>
      <c r="I1616" s="152"/>
      <c r="J1616" s="15" t="s">
        <v>91</v>
      </c>
      <c r="K1616" s="198">
        <v>60171643.75</v>
      </c>
      <c r="L1616" s="198"/>
      <c r="M1616" s="198"/>
      <c r="N1616" s="198"/>
      <c r="O1616" s="198"/>
    </row>
    <row r="1617" spans="2:15" x14ac:dyDescent="0.35">
      <c r="B1617" s="152" t="e">
        <f>VLOOKUP(C1617,#REF!,3,FALSE)</f>
        <v>#REF!</v>
      </c>
      <c r="C1617" s="198" t="s">
        <v>395</v>
      </c>
      <c r="D1617" s="198" t="s">
        <v>311</v>
      </c>
      <c r="E1617" s="198" t="s">
        <v>872</v>
      </c>
      <c r="G1617" s="198"/>
      <c r="H1617" s="198"/>
      <c r="I1617" s="152"/>
      <c r="J1617" s="273" t="s">
        <v>91</v>
      </c>
      <c r="K1617" s="198">
        <v>24836651.530000001</v>
      </c>
      <c r="L1617" s="198"/>
      <c r="M1617" s="198"/>
      <c r="N1617" s="198"/>
      <c r="O1617" s="198"/>
    </row>
    <row r="1618" spans="2:15" hidden="1" x14ac:dyDescent="0.35">
      <c r="B1618" s="152" t="e">
        <f>VLOOKUP(C1618,#REF!,3,FALSE)</f>
        <v>#REF!</v>
      </c>
      <c r="C1618" s="198" t="s">
        <v>335</v>
      </c>
      <c r="D1618" s="198" t="s">
        <v>316</v>
      </c>
      <c r="E1618" s="198" t="s">
        <v>782</v>
      </c>
      <c r="G1618" s="198"/>
      <c r="H1618" s="198"/>
      <c r="I1618" s="152"/>
      <c r="J1618" s="15" t="s">
        <v>91</v>
      </c>
      <c r="K1618" s="198">
        <v>336353304838.54999</v>
      </c>
      <c r="L1618" s="198"/>
      <c r="M1618" s="198"/>
      <c r="N1618" s="198"/>
      <c r="O1618" s="198"/>
    </row>
    <row r="1619" spans="2:15" hidden="1" x14ac:dyDescent="0.35">
      <c r="B1619" s="152" t="e">
        <f>VLOOKUP(C1619,#REF!,3,FALSE)</f>
        <v>#REF!</v>
      </c>
      <c r="C1619" s="198" t="s">
        <v>335</v>
      </c>
      <c r="D1619" s="198" t="s">
        <v>316</v>
      </c>
      <c r="E1619" s="198" t="s">
        <v>805</v>
      </c>
      <c r="G1619" s="198"/>
      <c r="H1619" s="198"/>
      <c r="I1619" s="152"/>
      <c r="J1619" s="273" t="s">
        <v>91</v>
      </c>
      <c r="K1619" s="198">
        <v>11905159179.75</v>
      </c>
      <c r="L1619" s="198"/>
      <c r="M1619" s="198"/>
      <c r="N1619" s="198"/>
      <c r="O1619" s="198"/>
    </row>
    <row r="1620" spans="2:15" hidden="1" x14ac:dyDescent="0.35">
      <c r="B1620" s="152" t="e">
        <f>VLOOKUP(C1620,#REF!,3,FALSE)</f>
        <v>#REF!</v>
      </c>
      <c r="C1620" s="198" t="s">
        <v>335</v>
      </c>
      <c r="D1620" s="198" t="s">
        <v>316</v>
      </c>
      <c r="E1620" s="286" t="s">
        <v>794</v>
      </c>
      <c r="G1620" s="198"/>
      <c r="H1620" s="198"/>
      <c r="I1620" s="152"/>
      <c r="J1620" s="15" t="s">
        <v>91</v>
      </c>
      <c r="K1620" s="198">
        <v>30771197741.09</v>
      </c>
      <c r="L1620" s="198"/>
      <c r="M1620" s="198"/>
      <c r="N1620" s="198"/>
      <c r="O1620" s="198"/>
    </row>
    <row r="1621" spans="2:15" hidden="1" x14ac:dyDescent="0.35">
      <c r="B1621" s="152" t="e">
        <f>VLOOKUP(C1621,#REF!,3,FALSE)</f>
        <v>#REF!</v>
      </c>
      <c r="C1621" s="198" t="s">
        <v>335</v>
      </c>
      <c r="D1621" s="198" t="s">
        <v>311</v>
      </c>
      <c r="E1621" s="152" t="s">
        <v>778</v>
      </c>
      <c r="G1621" s="198"/>
      <c r="H1621" s="198"/>
      <c r="I1621" s="152"/>
      <c r="J1621" s="273" t="s">
        <v>91</v>
      </c>
      <c r="K1621" s="198">
        <v>768651010725.31995</v>
      </c>
      <c r="L1621" s="198"/>
      <c r="M1621" s="198"/>
      <c r="N1621" s="198"/>
      <c r="O1621" s="198"/>
    </row>
    <row r="1622" spans="2:15" hidden="1" x14ac:dyDescent="0.35">
      <c r="B1622" s="152" t="e">
        <f>VLOOKUP(C1622,#REF!,3,FALSE)</f>
        <v>#REF!</v>
      </c>
      <c r="C1622" s="198" t="s">
        <v>335</v>
      </c>
      <c r="D1622" s="198" t="s">
        <v>321</v>
      </c>
      <c r="E1622" s="198" t="s">
        <v>814</v>
      </c>
      <c r="G1622" s="198"/>
      <c r="H1622" s="198"/>
      <c r="I1622" s="152"/>
      <c r="J1622" s="15" t="s">
        <v>91</v>
      </c>
      <c r="K1622" s="198">
        <v>555715170.79999995</v>
      </c>
      <c r="L1622" s="198"/>
      <c r="M1622" s="198"/>
      <c r="N1622" s="198"/>
      <c r="O1622" s="198"/>
    </row>
    <row r="1623" spans="2:15" hidden="1" x14ac:dyDescent="0.35">
      <c r="B1623" s="152" t="e">
        <f>VLOOKUP(C1623,#REF!,3,FALSE)</f>
        <v>#REF!</v>
      </c>
      <c r="C1623" s="198" t="s">
        <v>335</v>
      </c>
      <c r="D1623" s="198" t="s">
        <v>308</v>
      </c>
      <c r="E1623" s="198" t="s">
        <v>788</v>
      </c>
      <c r="G1623" s="198"/>
      <c r="H1623" s="198"/>
      <c r="I1623" s="152"/>
      <c r="J1623" s="273" t="s">
        <v>91</v>
      </c>
      <c r="K1623" s="198">
        <v>83631004439.410004</v>
      </c>
      <c r="L1623" s="198"/>
      <c r="M1623" s="198"/>
      <c r="N1623" s="198"/>
      <c r="O1623" s="198"/>
    </row>
    <row r="1624" spans="2:15" hidden="1" x14ac:dyDescent="0.35">
      <c r="B1624" s="152" t="e">
        <f>VLOOKUP(C1624,#REF!,3,FALSE)</f>
        <v>#REF!</v>
      </c>
      <c r="C1624" s="198" t="s">
        <v>335</v>
      </c>
      <c r="D1624" s="198" t="s">
        <v>308</v>
      </c>
      <c r="E1624" s="198" t="s">
        <v>800</v>
      </c>
      <c r="G1624" s="198"/>
      <c r="H1624" s="198"/>
      <c r="I1624" s="152"/>
      <c r="J1624" s="15" t="s">
        <v>91</v>
      </c>
      <c r="K1624" s="198">
        <v>1051387000</v>
      </c>
      <c r="L1624" s="198"/>
      <c r="M1624" s="198"/>
      <c r="N1624" s="198"/>
      <c r="O1624" s="198"/>
    </row>
    <row r="1625" spans="2:15" hidden="1" x14ac:dyDescent="0.35">
      <c r="B1625" s="152" t="e">
        <f>VLOOKUP(C1625,#REF!,3,FALSE)</f>
        <v>#REF!</v>
      </c>
      <c r="C1625" s="198" t="s">
        <v>335</v>
      </c>
      <c r="D1625" s="198" t="s">
        <v>313</v>
      </c>
      <c r="E1625" s="198" t="s">
        <v>785</v>
      </c>
      <c r="G1625" s="198"/>
      <c r="H1625" s="198"/>
      <c r="I1625" s="152"/>
      <c r="J1625" s="273" t="s">
        <v>91</v>
      </c>
      <c r="K1625" s="198">
        <v>450773760000</v>
      </c>
      <c r="L1625" s="198"/>
      <c r="M1625" s="198"/>
      <c r="N1625" s="198"/>
      <c r="O1625" s="198"/>
    </row>
    <row r="1626" spans="2:15" hidden="1" x14ac:dyDescent="0.35">
      <c r="B1626" s="152" t="e">
        <f>VLOOKUP(C1626,#REF!,3,FALSE)</f>
        <v>#REF!</v>
      </c>
      <c r="C1626" s="198" t="s">
        <v>335</v>
      </c>
      <c r="D1626" s="198" t="s">
        <v>313</v>
      </c>
      <c r="E1626" s="198" t="s">
        <v>817</v>
      </c>
      <c r="G1626" s="198"/>
      <c r="H1626" s="198"/>
      <c r="I1626" s="152"/>
      <c r="J1626" s="15" t="s">
        <v>91</v>
      </c>
      <c r="K1626" s="198">
        <v>8243399.9999999991</v>
      </c>
      <c r="L1626" s="198"/>
      <c r="M1626" s="198"/>
      <c r="N1626" s="198"/>
      <c r="O1626" s="198"/>
    </row>
    <row r="1627" spans="2:15" hidden="1" x14ac:dyDescent="0.35">
      <c r="B1627" s="152" t="e">
        <f>VLOOKUP(C1627,#REF!,3,FALSE)</f>
        <v>#REF!</v>
      </c>
      <c r="C1627" s="198" t="s">
        <v>335</v>
      </c>
      <c r="D1627" s="198" t="s">
        <v>313</v>
      </c>
      <c r="E1627" s="198" t="s">
        <v>312</v>
      </c>
      <c r="G1627" s="198"/>
      <c r="H1627" s="198"/>
      <c r="I1627" s="152"/>
      <c r="J1627" s="273" t="s">
        <v>91</v>
      </c>
      <c r="K1627" s="198">
        <v>1475000</v>
      </c>
      <c r="L1627" s="198"/>
      <c r="M1627" s="198"/>
      <c r="N1627" s="198"/>
      <c r="O1627" s="198"/>
    </row>
    <row r="1628" spans="2:15" x14ac:dyDescent="0.35">
      <c r="B1628" s="152" t="e">
        <f>VLOOKUP(C1628,#REF!,3,FALSE)</f>
        <v>#REF!</v>
      </c>
      <c r="C1628" s="198" t="s">
        <v>335</v>
      </c>
      <c r="D1628" s="198" t="s">
        <v>311</v>
      </c>
      <c r="E1628" s="198" t="s">
        <v>872</v>
      </c>
      <c r="G1628" s="198"/>
      <c r="H1628" s="198"/>
      <c r="I1628" s="152"/>
      <c r="J1628" s="15" t="s">
        <v>91</v>
      </c>
      <c r="K1628" s="198">
        <v>41070967123.470001</v>
      </c>
      <c r="L1628" s="198"/>
      <c r="M1628" s="198"/>
      <c r="N1628" s="198"/>
      <c r="O1628" s="198"/>
    </row>
    <row r="1629" spans="2:15" hidden="1" x14ac:dyDescent="0.35">
      <c r="B1629" s="152" t="e">
        <f>VLOOKUP(C1629,#REF!,3,FALSE)</f>
        <v>#REF!</v>
      </c>
      <c r="C1629" s="198" t="s">
        <v>335</v>
      </c>
      <c r="D1629" s="198" t="s">
        <v>308</v>
      </c>
      <c r="E1629" s="198" t="s">
        <v>829</v>
      </c>
      <c r="G1629" s="198"/>
      <c r="H1629" s="198"/>
      <c r="I1629" s="152"/>
      <c r="J1629" s="273" t="s">
        <v>91</v>
      </c>
      <c r="K1629" s="198">
        <v>21233618188.509998</v>
      </c>
      <c r="L1629" s="198"/>
      <c r="M1629" s="198"/>
      <c r="N1629" s="198"/>
      <c r="O1629" s="198"/>
    </row>
    <row r="1630" spans="2:15" hidden="1" x14ac:dyDescent="0.35">
      <c r="B1630" s="152" t="e">
        <f>VLOOKUP(C1630,#REF!,3,FALSE)</f>
        <v>#REF!</v>
      </c>
      <c r="C1630" s="198" t="s">
        <v>335</v>
      </c>
      <c r="D1630" s="198" t="s">
        <v>321</v>
      </c>
      <c r="E1630" s="198" t="s">
        <v>791</v>
      </c>
      <c r="G1630" s="198"/>
      <c r="H1630" s="198"/>
      <c r="I1630" s="152"/>
      <c r="J1630" s="15" t="s">
        <v>91</v>
      </c>
      <c r="K1630" s="198">
        <v>51687499.719999999</v>
      </c>
      <c r="L1630" s="198"/>
      <c r="M1630" s="198"/>
      <c r="N1630" s="198"/>
      <c r="O1630" s="198"/>
    </row>
    <row r="1631" spans="2:15" hidden="1" x14ac:dyDescent="0.35">
      <c r="B1631" s="152" t="e">
        <f>VLOOKUP(C1631,#REF!,3,FALSE)</f>
        <v>#REF!</v>
      </c>
      <c r="C1631" s="198" t="s">
        <v>335</v>
      </c>
      <c r="D1631" s="198" t="s">
        <v>318</v>
      </c>
      <c r="E1631" s="198" t="s">
        <v>803</v>
      </c>
      <c r="G1631" s="198"/>
      <c r="H1631" s="198"/>
      <c r="I1631" s="152"/>
      <c r="J1631" s="273" t="s">
        <v>91</v>
      </c>
      <c r="K1631" s="198">
        <v>24366635789.349998</v>
      </c>
      <c r="L1631" s="198"/>
      <c r="M1631" s="198"/>
      <c r="N1631" s="198"/>
      <c r="O1631" s="198"/>
    </row>
    <row r="1632" spans="2:15" hidden="1" x14ac:dyDescent="0.35">
      <c r="B1632" s="152" t="e">
        <f>VLOOKUP(C1632,#REF!,3,FALSE)</f>
        <v>#REF!</v>
      </c>
      <c r="C1632" s="198" t="s">
        <v>335</v>
      </c>
      <c r="D1632" s="198" t="s">
        <v>320</v>
      </c>
      <c r="E1632" s="198" t="s">
        <v>811</v>
      </c>
      <c r="G1632" s="198"/>
      <c r="H1632" s="198"/>
      <c r="I1632" s="152"/>
      <c r="J1632" s="15" t="s">
        <v>91</v>
      </c>
      <c r="K1632" s="198">
        <v>6264853852.04</v>
      </c>
      <c r="L1632" s="198"/>
      <c r="M1632" s="198"/>
      <c r="N1632" s="198"/>
      <c r="O1632" s="198"/>
    </row>
    <row r="1633" spans="2:15" hidden="1" x14ac:dyDescent="0.35">
      <c r="B1633" s="152" t="e">
        <f>VLOOKUP(C1633,#REF!,3,FALSE)</f>
        <v>#REF!</v>
      </c>
      <c r="C1633" s="198" t="s">
        <v>335</v>
      </c>
      <c r="D1633" s="198" t="s">
        <v>315</v>
      </c>
      <c r="E1633" s="198" t="s">
        <v>830</v>
      </c>
      <c r="G1633" s="198"/>
      <c r="H1633" s="198"/>
      <c r="I1633" s="152"/>
      <c r="J1633" s="273" t="s">
        <v>91</v>
      </c>
      <c r="K1633" s="198">
        <v>40097115.740000002</v>
      </c>
      <c r="L1633" s="198"/>
      <c r="M1633" s="198"/>
      <c r="N1633" s="198"/>
      <c r="O1633" s="198"/>
    </row>
    <row r="1634" spans="2:15" hidden="1" x14ac:dyDescent="0.35">
      <c r="B1634" s="152" t="e">
        <f>VLOOKUP(C1634,#REF!,3,FALSE)</f>
        <v>#REF!</v>
      </c>
      <c r="C1634" s="198" t="s">
        <v>335</v>
      </c>
      <c r="D1634" s="198" t="s">
        <v>312</v>
      </c>
      <c r="E1634" s="198" t="s">
        <v>823</v>
      </c>
      <c r="G1634" s="198"/>
      <c r="H1634" s="198"/>
      <c r="I1634" s="152"/>
      <c r="J1634" s="15" t="s">
        <v>91</v>
      </c>
      <c r="K1634" s="198">
        <v>84200500</v>
      </c>
      <c r="L1634" s="198"/>
      <c r="M1634" s="198"/>
      <c r="N1634" s="198"/>
      <c r="O1634" s="198"/>
    </row>
    <row r="1635" spans="2:15" hidden="1" x14ac:dyDescent="0.35">
      <c r="B1635" s="152" t="e">
        <f>VLOOKUP(C1635,#REF!,3,FALSE)</f>
        <v>#REF!</v>
      </c>
      <c r="C1635" s="198" t="s">
        <v>335</v>
      </c>
      <c r="D1635" s="198" t="s">
        <v>313</v>
      </c>
      <c r="E1635" s="198" t="s">
        <v>785</v>
      </c>
      <c r="G1635" s="198"/>
      <c r="H1635" s="198"/>
      <c r="I1635" s="152"/>
      <c r="J1635" s="273" t="s">
        <v>91</v>
      </c>
      <c r="K1635" s="198">
        <v>5893760</v>
      </c>
      <c r="L1635" s="198"/>
      <c r="M1635" s="198"/>
      <c r="N1635" s="198"/>
      <c r="O1635" s="198"/>
    </row>
    <row r="1636" spans="2:15" hidden="1" x14ac:dyDescent="0.35">
      <c r="B1636" s="152" t="e">
        <f>VLOOKUP(C1636,#REF!,3,FALSE)</f>
        <v>#REF!</v>
      </c>
      <c r="C1636" s="198" t="s">
        <v>335</v>
      </c>
      <c r="D1636" s="198" t="s">
        <v>313</v>
      </c>
      <c r="E1636" s="198" t="s">
        <v>817</v>
      </c>
      <c r="G1636" s="198"/>
      <c r="H1636" s="198"/>
      <c r="I1636" s="152"/>
      <c r="J1636" s="15" t="s">
        <v>91</v>
      </c>
      <c r="K1636" s="198">
        <v>395452949.58000004</v>
      </c>
      <c r="L1636" s="198"/>
      <c r="M1636" s="198"/>
      <c r="N1636" s="198"/>
      <c r="O1636" s="198"/>
    </row>
    <row r="1637" spans="2:15" hidden="1" x14ac:dyDescent="0.35">
      <c r="B1637" s="152" t="e">
        <f>VLOOKUP(C859,#REF!,3,FALSE)</f>
        <v>#REF!</v>
      </c>
      <c r="C1637" s="198" t="s">
        <v>335</v>
      </c>
      <c r="D1637" s="198" t="s">
        <v>308</v>
      </c>
      <c r="E1637" s="198" t="s">
        <v>807</v>
      </c>
      <c r="G1637" s="198"/>
      <c r="H1637" s="198"/>
      <c r="I1637" s="198"/>
      <c r="J1637" s="273" t="s">
        <v>91</v>
      </c>
      <c r="K1637" s="198">
        <v>473083466.5</v>
      </c>
      <c r="L1637" s="198"/>
      <c r="M1637" s="198"/>
      <c r="N1637" s="198"/>
      <c r="O1637" s="198"/>
    </row>
    <row r="1638" spans="2:15" hidden="1" x14ac:dyDescent="0.35">
      <c r="B1638" s="152" t="e">
        <f>VLOOKUP(C1638,#REF!,3,FALSE)</f>
        <v>#REF!</v>
      </c>
      <c r="C1638" s="198" t="s">
        <v>335</v>
      </c>
      <c r="D1638" s="198" t="s">
        <v>313</v>
      </c>
      <c r="E1638" s="198" t="s">
        <v>312</v>
      </c>
      <c r="G1638" s="198"/>
      <c r="H1638" s="198"/>
      <c r="I1638" s="198"/>
      <c r="J1638" s="15" t="s">
        <v>91</v>
      </c>
      <c r="K1638" s="198">
        <v>317966963.99000001</v>
      </c>
      <c r="L1638" s="198"/>
      <c r="M1638" s="198"/>
      <c r="N1638" s="198"/>
      <c r="O1638" s="198"/>
    </row>
    <row r="1639" spans="2:15" hidden="1" x14ac:dyDescent="0.35">
      <c r="B1639" s="152" t="e">
        <f>VLOOKUP(C1639,#REF!,3,FALSE)</f>
        <v>#REF!</v>
      </c>
      <c r="C1639" s="198" t="s">
        <v>335</v>
      </c>
      <c r="D1639" s="198" t="s">
        <v>312</v>
      </c>
      <c r="E1639" s="198" t="s">
        <v>832</v>
      </c>
      <c r="G1639" s="198"/>
      <c r="H1639" s="198"/>
      <c r="I1639" s="198"/>
      <c r="J1639" s="273" t="s">
        <v>91</v>
      </c>
      <c r="K1639" s="198">
        <v>1815370225.03</v>
      </c>
      <c r="L1639" s="198"/>
      <c r="M1639" s="198"/>
      <c r="N1639" s="198"/>
      <c r="O1639" s="198"/>
    </row>
    <row r="1640" spans="2:15" hidden="1" x14ac:dyDescent="0.35">
      <c r="B1640" s="152" t="e">
        <f>VLOOKUP(C1640,#REF!,3,FALSE)</f>
        <v>#REF!</v>
      </c>
      <c r="C1640" s="198" t="s">
        <v>335</v>
      </c>
      <c r="D1640" s="198" t="s">
        <v>312</v>
      </c>
      <c r="E1640" s="198" t="s">
        <v>833</v>
      </c>
      <c r="G1640" s="198"/>
      <c r="H1640" s="198"/>
      <c r="I1640" s="198"/>
      <c r="J1640" s="15" t="s">
        <v>91</v>
      </c>
      <c r="K1640" s="198">
        <v>505343469.92000002</v>
      </c>
      <c r="L1640" s="198"/>
      <c r="M1640" s="198"/>
      <c r="N1640" s="198"/>
      <c r="O1640" s="198"/>
    </row>
    <row r="1641" spans="2:15" hidden="1" x14ac:dyDescent="0.35">
      <c r="B1641" s="152" t="e">
        <f>VLOOKUP(C1641,#REF!,3,FALSE)</f>
        <v>#REF!</v>
      </c>
      <c r="C1641" s="198" t="s">
        <v>335</v>
      </c>
      <c r="D1641" s="198" t="s">
        <v>312</v>
      </c>
      <c r="E1641" s="198" t="s">
        <v>834</v>
      </c>
      <c r="G1641" s="198"/>
      <c r="H1641" s="198"/>
      <c r="I1641" s="198"/>
      <c r="J1641" s="273" t="s">
        <v>91</v>
      </c>
      <c r="K1641" s="198">
        <v>98181883.239999995</v>
      </c>
      <c r="L1641" s="198"/>
      <c r="M1641" s="198"/>
      <c r="N1641" s="198"/>
      <c r="O1641" s="198"/>
    </row>
    <row r="1642" spans="2:15" hidden="1" x14ac:dyDescent="0.35">
      <c r="B1642" s="152" t="e">
        <f>VLOOKUP(C1642,#REF!,3,FALSE)</f>
        <v>#REF!</v>
      </c>
      <c r="C1642" s="198" t="s">
        <v>335</v>
      </c>
      <c r="D1642" s="198" t="s">
        <v>313</v>
      </c>
      <c r="E1642" s="198" t="s">
        <v>828</v>
      </c>
      <c r="G1642" s="198"/>
      <c r="H1642" s="198"/>
      <c r="I1642" s="198"/>
      <c r="J1642" s="15" t="s">
        <v>91</v>
      </c>
      <c r="K1642" s="198">
        <v>393943140</v>
      </c>
      <c r="L1642" s="198"/>
      <c r="M1642" s="198"/>
      <c r="N1642" s="198"/>
      <c r="O1642" s="198"/>
    </row>
    <row r="1643" spans="2:15" hidden="1" x14ac:dyDescent="0.35">
      <c r="B1643" s="152" t="e">
        <f>VLOOKUP(C1643,#REF!,3,FALSE)</f>
        <v>#REF!</v>
      </c>
      <c r="C1643" s="198" t="s">
        <v>430</v>
      </c>
      <c r="D1643" s="198" t="s">
        <v>316</v>
      </c>
      <c r="E1643" s="198" t="s">
        <v>782</v>
      </c>
      <c r="G1643" s="198"/>
      <c r="H1643" s="198"/>
      <c r="I1643" s="198"/>
      <c r="J1643" s="273" t="s">
        <v>91</v>
      </c>
      <c r="K1643" s="198">
        <v>561925.75</v>
      </c>
      <c r="L1643" s="198"/>
      <c r="M1643" s="198"/>
      <c r="N1643" s="198"/>
      <c r="O1643" s="198"/>
    </row>
    <row r="1644" spans="2:15" hidden="1" x14ac:dyDescent="0.35">
      <c r="B1644" s="152" t="e">
        <f>VLOOKUP(C1644,#REF!,3,FALSE)</f>
        <v>#REF!</v>
      </c>
      <c r="C1644" s="198" t="s">
        <v>430</v>
      </c>
      <c r="D1644" s="198" t="s">
        <v>316</v>
      </c>
      <c r="E1644" s="198" t="s">
        <v>805</v>
      </c>
      <c r="G1644" s="198"/>
      <c r="H1644" s="198"/>
      <c r="I1644" s="198"/>
      <c r="J1644" s="15" t="s">
        <v>91</v>
      </c>
      <c r="K1644" s="198">
        <v>40297406.810000002</v>
      </c>
      <c r="L1644" s="198"/>
      <c r="M1644" s="198"/>
      <c r="N1644" s="198"/>
      <c r="O1644" s="198"/>
    </row>
    <row r="1645" spans="2:15" hidden="1" x14ac:dyDescent="0.35">
      <c r="B1645" s="152" t="e">
        <f>VLOOKUP(C1645,#REF!,3,FALSE)</f>
        <v>#REF!</v>
      </c>
      <c r="C1645" s="198" t="s">
        <v>430</v>
      </c>
      <c r="D1645" s="198" t="s">
        <v>316</v>
      </c>
      <c r="E1645" s="286" t="s">
        <v>794</v>
      </c>
      <c r="G1645" s="198"/>
      <c r="H1645" s="198"/>
      <c r="I1645" s="198"/>
      <c r="J1645" s="273" t="s">
        <v>91</v>
      </c>
      <c r="K1645" s="198">
        <v>376493835.88</v>
      </c>
      <c r="L1645" s="198"/>
      <c r="M1645" s="198"/>
      <c r="N1645" s="198"/>
      <c r="O1645" s="198"/>
    </row>
    <row r="1646" spans="2:15" hidden="1" x14ac:dyDescent="0.35">
      <c r="B1646" s="152" t="e">
        <f>VLOOKUP(C1646,#REF!,3,FALSE)</f>
        <v>#REF!</v>
      </c>
      <c r="C1646" s="198" t="s">
        <v>430</v>
      </c>
      <c r="D1646" s="198" t="s">
        <v>321</v>
      </c>
      <c r="E1646" s="198" t="s">
        <v>814</v>
      </c>
      <c r="G1646" s="198"/>
      <c r="H1646" s="198"/>
      <c r="I1646" s="198"/>
      <c r="J1646" s="15" t="s">
        <v>91</v>
      </c>
      <c r="K1646" s="198">
        <v>210323</v>
      </c>
      <c r="L1646" s="198"/>
      <c r="M1646" s="198"/>
      <c r="N1646" s="198"/>
      <c r="O1646" s="198"/>
    </row>
    <row r="1647" spans="2:15" hidden="1" x14ac:dyDescent="0.35">
      <c r="B1647" s="152" t="e">
        <f>VLOOKUP(C1647,#REF!,3,FALSE)</f>
        <v>#REF!</v>
      </c>
      <c r="C1647" s="198" t="s">
        <v>430</v>
      </c>
      <c r="D1647" s="198" t="s">
        <v>308</v>
      </c>
      <c r="E1647" s="198" t="s">
        <v>788</v>
      </c>
      <c r="G1647" s="198"/>
      <c r="H1647" s="198"/>
      <c r="I1647" s="198"/>
      <c r="J1647" s="273" t="s">
        <v>91</v>
      </c>
      <c r="K1647" s="198">
        <v>233200000</v>
      </c>
      <c r="L1647" s="198"/>
      <c r="M1647" s="198"/>
      <c r="N1647" s="198"/>
      <c r="O1647" s="198"/>
    </row>
    <row r="1648" spans="2:15" hidden="1" x14ac:dyDescent="0.35">
      <c r="B1648" s="152" t="e">
        <f>VLOOKUP(C1648,#REF!,3,FALSE)</f>
        <v>#REF!</v>
      </c>
      <c r="C1648" s="198" t="s">
        <v>430</v>
      </c>
      <c r="D1648" s="198" t="s">
        <v>308</v>
      </c>
      <c r="E1648" s="198" t="s">
        <v>800</v>
      </c>
      <c r="G1648" s="198"/>
      <c r="H1648" s="198"/>
      <c r="I1648" s="198"/>
      <c r="J1648" s="15" t="s">
        <v>91</v>
      </c>
      <c r="K1648" s="198">
        <v>133400</v>
      </c>
      <c r="L1648" s="198"/>
      <c r="M1648" s="198"/>
      <c r="N1648" s="198"/>
      <c r="O1648" s="198"/>
    </row>
    <row r="1649" spans="2:15" hidden="1" x14ac:dyDescent="0.35">
      <c r="B1649" s="152" t="e">
        <f>VLOOKUP(C1649,#REF!,3,FALSE)</f>
        <v>#REF!</v>
      </c>
      <c r="C1649" s="198" t="s">
        <v>430</v>
      </c>
      <c r="D1649" s="198" t="s">
        <v>313</v>
      </c>
      <c r="E1649" s="198" t="s">
        <v>312</v>
      </c>
      <c r="G1649" s="198"/>
      <c r="H1649" s="198"/>
      <c r="I1649" s="198"/>
      <c r="J1649" s="273" t="s">
        <v>91</v>
      </c>
      <c r="K1649" s="198">
        <v>36000</v>
      </c>
      <c r="L1649" s="198"/>
      <c r="M1649" s="198"/>
      <c r="N1649" s="198"/>
      <c r="O1649" s="198"/>
    </row>
    <row r="1650" spans="2:15" x14ac:dyDescent="0.35">
      <c r="B1650" s="152" t="e">
        <f>VLOOKUP(C1650,#REF!,3,FALSE)</f>
        <v>#REF!</v>
      </c>
      <c r="C1650" s="198" t="s">
        <v>430</v>
      </c>
      <c r="D1650" s="198" t="s">
        <v>311</v>
      </c>
      <c r="E1650" s="198" t="s">
        <v>872</v>
      </c>
      <c r="G1650" s="198"/>
      <c r="H1650" s="198"/>
      <c r="I1650" s="198"/>
      <c r="J1650" s="15" t="s">
        <v>91</v>
      </c>
      <c r="K1650" s="198">
        <v>107813132.8</v>
      </c>
      <c r="L1650" s="198"/>
      <c r="M1650" s="198"/>
      <c r="N1650" s="198"/>
      <c r="O1650" s="198"/>
    </row>
    <row r="1651" spans="2:15" hidden="1" x14ac:dyDescent="0.35">
      <c r="B1651" s="152" t="e">
        <f>VLOOKUP(C1651,#REF!,3,FALSE)</f>
        <v>#REF!</v>
      </c>
      <c r="C1651" s="198" t="s">
        <v>417</v>
      </c>
      <c r="D1651" s="198" t="s">
        <v>316</v>
      </c>
      <c r="E1651" s="198" t="s">
        <v>782</v>
      </c>
      <c r="G1651" s="198"/>
      <c r="H1651" s="198"/>
      <c r="I1651" s="198"/>
      <c r="J1651" s="273" t="s">
        <v>91</v>
      </c>
      <c r="K1651" s="198">
        <v>640000000</v>
      </c>
      <c r="L1651" s="198"/>
      <c r="M1651" s="198"/>
      <c r="N1651" s="198"/>
      <c r="O1651" s="198"/>
    </row>
    <row r="1652" spans="2:15" hidden="1" x14ac:dyDescent="0.35">
      <c r="B1652" s="152" t="e">
        <f>VLOOKUP(C1652,#REF!,3,FALSE)</f>
        <v>#REF!</v>
      </c>
      <c r="C1652" s="198" t="s">
        <v>417</v>
      </c>
      <c r="D1652" s="198" t="s">
        <v>316</v>
      </c>
      <c r="E1652" s="198" t="s">
        <v>805</v>
      </c>
      <c r="G1652" s="198"/>
      <c r="H1652" s="198"/>
      <c r="I1652" s="198"/>
      <c r="J1652" s="15" t="s">
        <v>91</v>
      </c>
      <c r="K1652" s="198">
        <v>29787023.02</v>
      </c>
      <c r="L1652" s="198"/>
      <c r="M1652" s="198"/>
      <c r="N1652" s="198"/>
      <c r="O1652" s="198"/>
    </row>
    <row r="1653" spans="2:15" hidden="1" x14ac:dyDescent="0.35">
      <c r="B1653" s="152" t="e">
        <f>VLOOKUP(C1653,#REF!,3,FALSE)</f>
        <v>#REF!</v>
      </c>
      <c r="C1653" s="198" t="s">
        <v>417</v>
      </c>
      <c r="D1653" s="198" t="s">
        <v>316</v>
      </c>
      <c r="E1653" s="286" t="s">
        <v>794</v>
      </c>
      <c r="H1653" s="198"/>
      <c r="I1653" s="198"/>
      <c r="J1653" s="273" t="s">
        <v>91</v>
      </c>
      <c r="K1653" s="198">
        <v>62552748.329999998</v>
      </c>
      <c r="L1653" s="198"/>
      <c r="M1653" s="198"/>
      <c r="N1653" s="198"/>
      <c r="O1653" s="198"/>
    </row>
    <row r="1654" spans="2:15" hidden="1" x14ac:dyDescent="0.35">
      <c r="B1654" s="152" t="e">
        <f>VLOOKUP(C1654,#REF!,3,FALSE)</f>
        <v>#REF!</v>
      </c>
      <c r="C1654" s="198" t="s">
        <v>417</v>
      </c>
      <c r="D1654" s="198" t="s">
        <v>321</v>
      </c>
      <c r="E1654" s="198" t="s">
        <v>814</v>
      </c>
      <c r="H1654" s="198"/>
      <c r="I1654" s="198"/>
      <c r="J1654" s="15" t="s">
        <v>91</v>
      </c>
      <c r="K1654" s="198">
        <v>39205700</v>
      </c>
      <c r="L1654" s="198"/>
      <c r="M1654" s="198"/>
      <c r="N1654" s="198"/>
      <c r="O1654" s="198"/>
    </row>
    <row r="1655" spans="2:15" hidden="1" x14ac:dyDescent="0.35">
      <c r="B1655" s="152" t="e">
        <f>VLOOKUP(C1655,#REF!,3,FALSE)</f>
        <v>#REF!</v>
      </c>
      <c r="C1655" s="198" t="s">
        <v>417</v>
      </c>
      <c r="D1655" s="198" t="s">
        <v>308</v>
      </c>
      <c r="E1655" s="198" t="s">
        <v>788</v>
      </c>
      <c r="H1655" s="198"/>
      <c r="I1655" s="198"/>
      <c r="J1655" s="273" t="s">
        <v>91</v>
      </c>
      <c r="K1655" s="198">
        <v>144700000</v>
      </c>
      <c r="L1655" s="198"/>
      <c r="M1655" s="198"/>
      <c r="N1655" s="198"/>
      <c r="O1655" s="198"/>
    </row>
    <row r="1656" spans="2:15" hidden="1" x14ac:dyDescent="0.35">
      <c r="B1656" s="152" t="e">
        <f>VLOOKUP(C1656,#REF!,3,FALSE)</f>
        <v>#REF!</v>
      </c>
      <c r="C1656" s="198" t="s">
        <v>417</v>
      </c>
      <c r="D1656" s="198" t="s">
        <v>308</v>
      </c>
      <c r="E1656" s="198" t="s">
        <v>800</v>
      </c>
      <c r="H1656" s="198"/>
      <c r="I1656" s="198"/>
      <c r="J1656" s="15" t="s">
        <v>91</v>
      </c>
      <c r="K1656" s="198">
        <v>14000</v>
      </c>
      <c r="L1656" s="198"/>
      <c r="M1656" s="198"/>
      <c r="N1656" s="198"/>
      <c r="O1656" s="198"/>
    </row>
    <row r="1657" spans="2:15" hidden="1" x14ac:dyDescent="0.35">
      <c r="B1657" s="152" t="e">
        <f>VLOOKUP(C1657,#REF!,3,FALSE)</f>
        <v>#REF!</v>
      </c>
      <c r="C1657" s="198" t="s">
        <v>417</v>
      </c>
      <c r="D1657" s="198" t="s">
        <v>313</v>
      </c>
      <c r="E1657" s="198" t="s">
        <v>312</v>
      </c>
      <c r="H1657" s="198"/>
      <c r="I1657" s="198"/>
      <c r="J1657" s="273" t="s">
        <v>91</v>
      </c>
      <c r="K1657" s="198">
        <v>826060</v>
      </c>
      <c r="L1657" s="198"/>
      <c r="M1657" s="198"/>
      <c r="N1657" s="198"/>
      <c r="O1657" s="198"/>
    </row>
    <row r="1658" spans="2:15" x14ac:dyDescent="0.35">
      <c r="B1658" s="152" t="e">
        <f>VLOOKUP(C1658,#REF!,3,FALSE)</f>
        <v>#REF!</v>
      </c>
      <c r="C1658" s="198" t="s">
        <v>417</v>
      </c>
      <c r="D1658" s="198" t="s">
        <v>311</v>
      </c>
      <c r="E1658" s="198" t="s">
        <v>872</v>
      </c>
      <c r="H1658" s="198"/>
      <c r="I1658" s="198"/>
      <c r="J1658" s="15" t="s">
        <v>91</v>
      </c>
      <c r="K1658" s="198">
        <v>50323220.93</v>
      </c>
      <c r="L1658" s="198"/>
      <c r="M1658" s="198"/>
      <c r="N1658" s="198"/>
      <c r="O1658" s="198"/>
    </row>
    <row r="1659" spans="2:15" hidden="1" x14ac:dyDescent="0.35">
      <c r="B1659" s="152" t="e">
        <f>VLOOKUP(C1659,#REF!,3,FALSE)</f>
        <v>#REF!</v>
      </c>
      <c r="C1659" s="198" t="s">
        <v>407</v>
      </c>
      <c r="D1659" s="198" t="s">
        <v>316</v>
      </c>
      <c r="E1659" s="198" t="s">
        <v>782</v>
      </c>
      <c r="F1659" s="198"/>
      <c r="G1659" s="198"/>
      <c r="H1659" s="198"/>
      <c r="I1659" s="198"/>
      <c r="J1659" s="273" t="s">
        <v>91</v>
      </c>
      <c r="K1659" s="198">
        <v>118845791.05</v>
      </c>
      <c r="L1659" s="198"/>
      <c r="M1659" s="198"/>
      <c r="N1659" s="198"/>
      <c r="O1659" s="198"/>
    </row>
    <row r="1660" spans="2:15" hidden="1" x14ac:dyDescent="0.35">
      <c r="B1660" s="152" t="e">
        <f>VLOOKUP(C1660,#REF!,3,FALSE)</f>
        <v>#REF!</v>
      </c>
      <c r="C1660" s="198" t="s">
        <v>407</v>
      </c>
      <c r="D1660" s="198" t="s">
        <v>321</v>
      </c>
      <c r="E1660" s="198" t="s">
        <v>814</v>
      </c>
      <c r="F1660" s="198"/>
      <c r="G1660" s="198"/>
      <c r="H1660" s="198"/>
      <c r="I1660" s="198"/>
      <c r="J1660" s="15" t="s">
        <v>91</v>
      </c>
      <c r="K1660" s="198">
        <v>16449677.5</v>
      </c>
      <c r="L1660" s="198"/>
      <c r="M1660" s="198"/>
      <c r="N1660" s="198"/>
      <c r="O1660" s="198"/>
    </row>
    <row r="1661" spans="2:15" hidden="1" x14ac:dyDescent="0.35">
      <c r="B1661" s="152" t="e">
        <f>VLOOKUP(C1661,#REF!,3,FALSE)</f>
        <v>#REF!</v>
      </c>
      <c r="C1661" s="198" t="s">
        <v>407</v>
      </c>
      <c r="D1661" s="198" t="s">
        <v>308</v>
      </c>
      <c r="E1661" s="198" t="s">
        <v>788</v>
      </c>
      <c r="F1661" s="198"/>
      <c r="G1661" s="198"/>
      <c r="H1661" s="198"/>
      <c r="I1661" s="198"/>
      <c r="J1661" s="273" t="s">
        <v>91</v>
      </c>
      <c r="K1661" s="198">
        <v>554035835.42999995</v>
      </c>
      <c r="L1661" s="198"/>
      <c r="M1661" s="198"/>
      <c r="N1661" s="198"/>
      <c r="O1661" s="198"/>
    </row>
    <row r="1662" spans="2:15" hidden="1" x14ac:dyDescent="0.35">
      <c r="B1662" s="152" t="e">
        <f>VLOOKUP(C1662,#REF!,3,FALSE)</f>
        <v>#REF!</v>
      </c>
      <c r="C1662" s="198" t="s">
        <v>407</v>
      </c>
      <c r="D1662" s="198" t="s">
        <v>313</v>
      </c>
      <c r="E1662" s="198" t="s">
        <v>312</v>
      </c>
      <c r="F1662" s="198"/>
      <c r="G1662" s="198"/>
      <c r="H1662" s="198"/>
      <c r="I1662" s="198"/>
      <c r="J1662" s="15" t="s">
        <v>91</v>
      </c>
      <c r="K1662" s="198">
        <v>15395935</v>
      </c>
      <c r="L1662" s="198"/>
      <c r="M1662" s="198"/>
      <c r="N1662" s="198"/>
      <c r="O1662" s="198"/>
    </row>
    <row r="1663" spans="2:15" x14ac:dyDescent="0.35">
      <c r="B1663" s="152" t="e">
        <f>VLOOKUP(C1663,#REF!,3,FALSE)</f>
        <v>#REF!</v>
      </c>
      <c r="C1663" s="198" t="s">
        <v>407</v>
      </c>
      <c r="D1663" s="198" t="s">
        <v>311</v>
      </c>
      <c r="E1663" s="198" t="s">
        <v>872</v>
      </c>
      <c r="F1663" s="198"/>
      <c r="G1663" s="198"/>
      <c r="H1663" s="198"/>
      <c r="I1663" s="198"/>
      <c r="J1663" s="273" t="s">
        <v>91</v>
      </c>
      <c r="K1663" s="198">
        <v>155870745.13</v>
      </c>
      <c r="L1663" s="198"/>
      <c r="M1663" s="198"/>
      <c r="N1663" s="198"/>
      <c r="O1663" s="198"/>
    </row>
    <row r="1666" spans="11:11" x14ac:dyDescent="0.35">
      <c r="K1666" s="290"/>
    </row>
  </sheetData>
  <protectedRanges>
    <protectedRange algorithmName="SHA-512" hashValue="19r0bVvPR7yZA0UiYij7Tv1CBk3noIABvFePbLhCJ4nk3L6A+Fy+RdPPS3STf+a52x4pG2PQK4FAkXK9epnlIA==" saltValue="gQC4yrLvnbJqxYZ0KSEoZA==" spinCount="100000" sqref="C794:D797 G794:I796 G797:H797 C788:C793 I788:I793 I802:I818 I820:I841 I843:I1636 B801:B1663 H15:H33 B15:B793 H35:H763" name="Government revenues_1"/>
    <protectedRange algorithmName="SHA-512" hashValue="19r0bVvPR7yZA0UiYij7Tv1CBk3noIABvFePbLhCJ4nk3L6A+Fy+RdPPS3STf+a52x4pG2PQK4FAkXK9epnlIA==" saltValue="gQC4yrLvnbJqxYZ0KSEoZA==" spinCount="100000" sqref="J795:J797 J801:J1663 I15:I787 J788:J793" name="Government revenues_2"/>
    <protectedRange algorithmName="SHA-512" hashValue="19r0bVvPR7yZA0UiYij7Tv1CBk3noIABvFePbLhCJ4nk3L6A+Fy+RdPPS3STf+a52x4pG2PQK4FAkXK9epnlIA==" saltValue="gQC4yrLvnbJqxYZ0KSEoZA==" spinCount="100000" sqref="I801" name="Government revenues_1_1"/>
    <protectedRange algorithmName="SHA-512" hashValue="19r0bVvPR7yZA0UiYij7Tv1CBk3noIABvFePbLhCJ4nk3L6A+Fy+RdPPS3STf+a52x4pG2PQK4FAkXK9epnlIA==" saltValue="gQC4yrLvnbJqxYZ0KSEoZA==" spinCount="100000" sqref="H34 I819" name="Government revenues_1_2"/>
    <protectedRange algorithmName="SHA-512" hashValue="19r0bVvPR7yZA0UiYij7Tv1CBk3noIABvFePbLhCJ4nk3L6A+Fy+RdPPS3STf+a52x4pG2PQK4FAkXK9epnlIA==" saltValue="gQC4yrLvnbJqxYZ0KSEoZA==" spinCount="100000" sqref="I842" name="Government revenues_1_3"/>
    <protectedRange algorithmName="SHA-512" hashValue="19r0bVvPR7yZA0UiYij7Tv1CBk3noIABvFePbLhCJ4nk3L6A+Fy+RdPPS3STf+a52x4pG2PQK4FAkXK9epnlIA==" saltValue="gQC4yrLvnbJqxYZ0KSEoZA==" spinCount="100000" sqref="C158:C171 C213:C233 C512:C532 C1390:C1663 C802:C933 C935:C951 C961:C976 C994:C1018 C1025:C1048 C1058:C1351 C1358:C1380 C541:C787 C135:C149 C19:C133 C188:C207 C241:C506" name="Government revenues_1_1_1"/>
    <protectedRange algorithmName="SHA-512" hashValue="19r0bVvPR7yZA0UiYij7Tv1CBk3noIABvFePbLhCJ4nk3L6A+Fy+RdPPS3STf+a52x4pG2PQK4FAkXK9epnlIA==" saltValue="gQC4yrLvnbJqxYZ0KSEoZA==" spinCount="100000" sqref="C801 C15:C18" name="Government revenues_1_5"/>
  </protectedRanges>
  <mergeCells count="13">
    <mergeCell ref="C7:O7"/>
    <mergeCell ref="C2:O2"/>
    <mergeCell ref="C3:O3"/>
    <mergeCell ref="C4:O4"/>
    <mergeCell ref="C5:O5"/>
    <mergeCell ref="C6:O6"/>
    <mergeCell ref="C800:O800"/>
    <mergeCell ref="C8:O8"/>
    <mergeCell ref="C9:O9"/>
    <mergeCell ref="C10:O10"/>
    <mergeCell ref="C11:O11"/>
    <mergeCell ref="B13:O13"/>
    <mergeCell ref="C799:O799"/>
  </mergeCells>
  <dataValidations count="16">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810 E816 E829 E835:E836 E844:E845 E853 E866:E867 E876 E883:E884 E889:E890 E903 E914:E915 E936:E937 E945 E954 E963 E971:E972 E979:E980 E1010 E1020:E1021 E1036 E1026:E1027 E1050:E1051 E1059 E1065:E1066 E1075:E1076 E1084:E1085 E1094:E1095 E1107 E1115:E1116 E1125:E1126 E1136 E1144:E1145 E1153:E1154 E1190 E1213:E1214 E1232:E1233 E1243:E1244 E1252:E1253 E1262:E1263 E1270:E1271 E1282:E1283 E1306:E1307 E1315:E1316 E1324 E1330 E1338 E1346 E1360 E1367 E1375:E1376 E1383:E1384 E1391:E1392 E1399:E1400 E1408:E1409 E1418:E1419 E1427 E1434:E1435 E1442:E1443 E1452:E1453 E1461:E1462 E1472:E1473 E1482 E1489:E1490 E1498:E1499 E1507:E1508 E1526:E1527 E1534:E1535 E1544:E1545 E1568 E1575 E1581:E1582 E1589:E1590 E1614 E1620:E1621 E1645 E1653 E859 E896 E994 E1043:E1044 E1176 E1294 E1353 E15:E16 E26 E31 E42 E47:E48 E55:E56 E63 E74:E75 E83 E89:E90 E94:E95 E106 E115:E116 E136:E137 E144 E152 E160 E167:E168 E174:E175 E201 E209:E210 E223 E214:E215 E235 E242 E247:E248 E256:E257 E264:E265 E273:E274 E285 E292:E293 E301:E302 E311 E318:E319 E326:E327 E361 E383:E384 E401:E402 E411:E412 E419:E420 E428:E429 E435:E436 E446:E447 E467:E468 E475:E476 E483 E488 E495 E502 E514 E520 E527:E528 E535:E536 E542:E543 E549:E550 E557:E558 E567:E568 E575 E580:E581 E587:E588 E596:E597 E604:E605 E614:E615 E623 E629:E630 E637:E638 E645:E646 E662:E663 E669:E670 E678:E679 E701 E707 E712:E713 E719:E720 E743 E748:E749 E772 E779 E68 E100 E188 E229:E230 E348 E457 E508" xr:uid="{ACC2E8F7-2921-4DAE-9768-0527F7EB4042}"/>
    <dataValidation allowBlank="1" showInputMessage="1" showErrorMessage="1" promptTitle="Receiving government agency" prompt="Input the name of the government recipient here._x000a__x000a_Please refrain from using acronyms, and input complete name." sqref="D925 D125" xr:uid="{D7DD5572-B6E4-421A-8765-AC13440A94DF}"/>
    <dataValidation type="list" allowBlank="1" showInputMessage="1" showErrorMessage="1" sqref="B801:B1663 B15:B793" xr:uid="{B5BBB230-E1E0-4809-ABBE-87A8837BA510}">
      <formula1>Sector_list</formula1>
    </dataValidation>
    <dataValidation type="list" allowBlank="1" showInputMessage="1" showErrorMessage="1" sqref="L801:L1663 H801:H1663 G15:G787 G788:H793 K15:K787 L788:L793" xr:uid="{4456816F-19DF-419E-9C61-353399D16086}">
      <formula1>Simple_options_list</formula1>
    </dataValidation>
    <dataValidation type="list" allowBlank="1" showInputMessage="1" showErrorMessage="1" sqref="J788:J793" xr:uid="{BB0E6508-4874-4678-B6BB-543C77E73106}">
      <formula1>Currency_code_list</formula1>
    </dataValidation>
    <dataValidation type="whole" allowBlank="1" showInputMessage="1" showErrorMessage="1" errorTitle="Do not edit - based on part 5" error="These cells will be filled automatically" promptTitle="Do not edit - based on part 5" prompt=" " sqref="J764:J769 K1637:K1642" xr:uid="{C5501392-A7BF-4403-AD79-9B0BFA966BB8}">
      <formula1>1</formula1>
      <formula2>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788:F793 G1631:G1636 E1637:E1642 E764:E769" xr:uid="{C3375143-0CF7-46EE-AF1C-58743A7C024C}">
      <formula1>Revenue_stream_list</formula1>
    </dataValidation>
    <dataValidation allowBlank="1" showInputMessage="1" showErrorMessage="1" promptTitle="Identification #" prompt="Please input unique identification number, such as TIN, organisational number or similar" sqref="J19 J21 J25 J29 J37 J41 J45 J61 J72 J81 J88 J93 J99 J104 J113 J134 J150 J158 J166 J172 J181 J197 J204 J208 J221 J228 J241 J245 J254 J262 J271 J283 J290 J299 J309 J317 J324 J360 J366 J377 J381 J399 J409 J426 J434 J444 J461 J465 J473 J482 J486 J493 J500 J507 J512 J526 J533 J541 J547 J565 J577 J585 J594 J612 J621 J628 J635 J643 J660 J676 J706 J710 J718 J742 J746 J770 J777 K802 K804 K809 K814 K823 K828 K833 K851 K864 K874 K882 K888 K895 K901 K912 K934 K952 K961 K970 K977 K987 K1005 K1014 K1019 K1034 K1042 K1058 K1063 K1073 K1082 K1092 K1105 K1113 K1123 K1134 K1143 K1151 K1189 K1195 K1206 K1211 K1230 K1241 K1260 K1269 K1280 K1299 K1304 K1313 K1323 K1328 K1336 K1344 K1352 K1358 K1374 K1381 K1390 K1397 K1416 K1430 K1440 K1450 K1470 K1480 K1488 K1496 K1505 K1524 K1542 K1574 K1579 K1588 K1613 K1618 K1643 K1651" xr:uid="{9AE552D9-B6D7-4807-A235-70DFD100E3BB}"/>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K788:K793" xr:uid="{465B50D0-266B-4BD4-BE6D-113013CA2AAA}">
      <formula1>0.1</formula1>
      <formula2>0.2</formula2>
    </dataValidation>
    <dataValidation type="decimal" operator="notBetween" allowBlank="1" showInputMessage="1" showErrorMessage="1" errorTitle="Number" error="Please only input numbers in this cell" promptTitle="In-kind volume" prompt="Please input the in-kind volume for the revenue stream if applicable." sqref="M788:M793 M801:M1636 L15:L763" xr:uid="{02F9B905-CDA6-4C18-ABD5-B2F840984195}">
      <formula1>0.1</formula1>
      <formula2>0.2</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N788:N793 N801:N1636 M15:M763" xr:uid="{9B8E15F9-AD82-45DF-88A1-28E4E1F66CF7}">
      <formula1>"&lt;Select unit&gt;,Sm3,Sm3 o.e.,Barrels,Tonnes,oz,carats,Scf"</formula1>
    </dataValidation>
    <dataValidation type="list" showInputMessage="1" showErrorMessage="1" sqref="C788:C793 C801:C803 C952:C960 C977:C986 C1019:C1024 C1352:C1357 C1381:C1389 C1524:C1532 C150:C157 C172:C180 C208:C212 C507:C511 C533:C540 C660:C667 C15:C20" xr:uid="{595536BF-24AB-405B-A79E-0DA37E3A8318}">
      <formula1>Companies_list</formula1>
    </dataValidation>
    <dataValidation type="list" showInputMessage="1" showErrorMessage="1" sqref="I788:I793 I801:I1636 H15:H763" xr:uid="{5D218D52-34B1-4499-BF19-EB5955BCB841}">
      <formula1>Projectname</formula1>
    </dataValidation>
    <dataValidation type="whole" allowBlank="1" showInputMessage="1" showErrorMessage="1" sqref="I795:J795 I797:J797" xr:uid="{39A0E9AD-1207-47F7-8B25-1F9E545A80F9}">
      <formula1>1</formula1>
      <formula2>2</formula2>
    </dataValidation>
    <dataValidation type="textLength" allowBlank="1" showInputMessage="1" showErrorMessage="1" sqref="D788:D793 B794:H798 K794:K796 I794:J794 I796:J796 I798:K798 L794:O798 A801:A835 P814:P835 O29:O47 A1:A47 B1:P13 B14:O14" xr:uid="{B8F8EBB4-ED83-4047-A1FD-E162CC56BE6F}">
      <formula1>9999999</formula1>
      <formula2>99999999</formula2>
    </dataValidation>
    <dataValidation type="textLength" allowBlank="1" showInputMessage="1" showErrorMessage="1" errorTitle="Please do not edit these cells" error="Please do not edit these cells" sqref="C799:O800" xr:uid="{125CA6B3-48C1-4DC6-BE3A-DD4C45500CE4}">
      <formula1>10000</formula1>
      <formula2>50000</formula2>
    </dataValidation>
  </dataValidations>
  <hyperlinks>
    <hyperlink ref="B13" r:id="rId1" location="r4-1" display="EITI Requirement 4.1" xr:uid="{D38EF98B-D37E-4FB4-AFA1-1C380BCF20D5}"/>
    <hyperlink ref="C9:L9" r:id="rId2" display="If you have any questions, please contact data@eiti.org" xr:uid="{F302AE1E-815C-4EBE-9BD4-E5419CC60309}"/>
  </hyperlinks>
  <pageMargins left="0.7" right="0.7" top="0.75" bottom="0.75" header="0.3" footer="0.3"/>
  <pageSetup paperSize="9" orientation="portrait"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J1" zoomScale="75" zoomScaleNormal="75" workbookViewId="0">
      <selection activeCell="N15" sqref="N15"/>
    </sheetView>
  </sheetViews>
  <sheetFormatPr defaultColWidth="9.109375" defaultRowHeight="14.4" x14ac:dyDescent="0.3"/>
  <cols>
    <col min="1" max="1" width="38.88671875" bestFit="1" customWidth="1"/>
    <col min="2" max="3" width="17.5546875" customWidth="1"/>
    <col min="4" max="7" width="26.44140625" customWidth="1"/>
    <col min="9" max="9" width="24.44140625" customWidth="1"/>
    <col min="10" max="10" width="28.5546875" customWidth="1"/>
    <col min="11" max="11" width="20.44140625" bestFit="1" customWidth="1"/>
    <col min="14" max="14" width="17.44140625" customWidth="1"/>
    <col min="15" max="15" width="23.44140625" customWidth="1"/>
    <col min="16" max="16" width="13.5546875" customWidth="1"/>
    <col min="19" max="19" width="15.88671875" customWidth="1"/>
    <col min="20" max="20" width="10.88671875" customWidth="1"/>
    <col min="27" max="27" width="10.44140625" customWidth="1"/>
    <col min="29" max="29" width="15.5546875" customWidth="1"/>
    <col min="31" max="31" width="16" customWidth="1"/>
  </cols>
  <sheetData>
    <row r="1" spans="1:31" x14ac:dyDescent="0.3">
      <c r="A1" s="1" t="s">
        <v>873</v>
      </c>
      <c r="I1" s="1" t="s">
        <v>874</v>
      </c>
      <c r="K1" s="1" t="s">
        <v>875</v>
      </c>
      <c r="N1" s="1" t="s">
        <v>876</v>
      </c>
      <c r="S1" s="1" t="s">
        <v>877</v>
      </c>
      <c r="AA1" s="1" t="s">
        <v>878</v>
      </c>
      <c r="AC1" s="1" t="s">
        <v>879</v>
      </c>
      <c r="AE1" s="1" t="s">
        <v>880</v>
      </c>
    </row>
    <row r="2" spans="1:31" x14ac:dyDescent="0.3">
      <c r="A2" s="1" t="s">
        <v>881</v>
      </c>
      <c r="B2" s="1" t="s">
        <v>882</v>
      </c>
      <c r="C2" s="1" t="s">
        <v>53</v>
      </c>
      <c r="D2" s="1" t="s">
        <v>883</v>
      </c>
      <c r="E2" s="1" t="s">
        <v>884</v>
      </c>
      <c r="F2" s="1" t="s">
        <v>885</v>
      </c>
      <c r="G2" s="1" t="s">
        <v>453</v>
      </c>
      <c r="I2" t="s">
        <v>886</v>
      </c>
      <c r="K2" t="s">
        <v>886</v>
      </c>
      <c r="N2" s="4" t="s">
        <v>887</v>
      </c>
      <c r="O2" s="4" t="s">
        <v>888</v>
      </c>
      <c r="P2" s="4" t="s">
        <v>889</v>
      </c>
      <c r="S2" s="1" t="s">
        <v>890</v>
      </c>
      <c r="T2" s="1" t="s">
        <v>891</v>
      </c>
      <c r="U2" s="1" t="s">
        <v>892</v>
      </c>
      <c r="V2" s="1" t="s">
        <v>767</v>
      </c>
      <c r="W2" s="1" t="s">
        <v>768</v>
      </c>
      <c r="X2" s="1" t="s">
        <v>769</v>
      </c>
      <c r="Y2" s="1" t="s">
        <v>770</v>
      </c>
      <c r="AA2" s="1" t="s">
        <v>893</v>
      </c>
      <c r="AC2" t="s">
        <v>894</v>
      </c>
      <c r="AE2" t="s">
        <v>895</v>
      </c>
    </row>
    <row r="3" spans="1:31" x14ac:dyDescent="0.3">
      <c r="A3" t="s">
        <v>896</v>
      </c>
      <c r="B3" t="s">
        <v>897</v>
      </c>
      <c r="C3" t="s">
        <v>898</v>
      </c>
      <c r="D3" t="s">
        <v>899</v>
      </c>
      <c r="E3" t="s">
        <v>185</v>
      </c>
      <c r="F3">
        <v>840</v>
      </c>
      <c r="G3" t="s">
        <v>900</v>
      </c>
      <c r="I3" t="s">
        <v>901</v>
      </c>
      <c r="K3" s="6" t="s">
        <v>902</v>
      </c>
      <c r="N3" s="5" t="s">
        <v>903</v>
      </c>
      <c r="O3" s="5" t="s">
        <v>904</v>
      </c>
      <c r="P3" t="s">
        <v>905</v>
      </c>
      <c r="S3" t="s">
        <v>781</v>
      </c>
      <c r="T3" t="s">
        <v>906</v>
      </c>
      <c r="U3" t="s">
        <v>907</v>
      </c>
      <c r="V3" t="s">
        <v>908</v>
      </c>
      <c r="W3" t="s">
        <v>909</v>
      </c>
      <c r="X3" t="s">
        <v>781</v>
      </c>
      <c r="Y3" t="s">
        <v>781</v>
      </c>
      <c r="AA3" t="s">
        <v>910</v>
      </c>
      <c r="AC3" t="s">
        <v>911</v>
      </c>
      <c r="AE3" t="s">
        <v>319</v>
      </c>
    </row>
    <row r="4" spans="1:31" x14ac:dyDescent="0.3">
      <c r="A4" t="s">
        <v>912</v>
      </c>
      <c r="B4" t="s">
        <v>913</v>
      </c>
      <c r="C4" t="s">
        <v>914</v>
      </c>
      <c r="D4" t="s">
        <v>915</v>
      </c>
      <c r="E4" t="s">
        <v>916</v>
      </c>
      <c r="F4">
        <v>971</v>
      </c>
      <c r="G4" t="s">
        <v>917</v>
      </c>
      <c r="I4" t="s">
        <v>68</v>
      </c>
      <c r="K4" t="s">
        <v>130</v>
      </c>
      <c r="N4" s="5" t="s">
        <v>918</v>
      </c>
      <c r="O4" s="5" t="s">
        <v>919</v>
      </c>
      <c r="P4" t="s">
        <v>920</v>
      </c>
      <c r="S4" t="s">
        <v>921</v>
      </c>
      <c r="T4" t="s">
        <v>922</v>
      </c>
      <c r="U4" t="s">
        <v>923</v>
      </c>
      <c r="V4" t="s">
        <v>908</v>
      </c>
      <c r="W4" t="s">
        <v>909</v>
      </c>
      <c r="X4" t="s">
        <v>921</v>
      </c>
      <c r="Y4" t="s">
        <v>921</v>
      </c>
      <c r="AA4" t="s">
        <v>81</v>
      </c>
      <c r="AC4" t="s">
        <v>924</v>
      </c>
      <c r="AE4" t="s">
        <v>309</v>
      </c>
    </row>
    <row r="5" spans="1:31" x14ac:dyDescent="0.3">
      <c r="A5" t="s">
        <v>925</v>
      </c>
      <c r="B5" t="s">
        <v>926</v>
      </c>
      <c r="C5" t="s">
        <v>927</v>
      </c>
      <c r="D5" t="s">
        <v>928</v>
      </c>
      <c r="E5" t="s">
        <v>929</v>
      </c>
      <c r="F5">
        <v>978</v>
      </c>
      <c r="G5" t="s">
        <v>930</v>
      </c>
      <c r="I5" t="s">
        <v>931</v>
      </c>
      <c r="K5" t="s">
        <v>77</v>
      </c>
      <c r="N5" s="5" t="s">
        <v>932</v>
      </c>
      <c r="O5" s="5" t="s">
        <v>933</v>
      </c>
      <c r="P5" t="s">
        <v>934</v>
      </c>
      <c r="S5" t="s">
        <v>822</v>
      </c>
      <c r="T5" t="s">
        <v>935</v>
      </c>
      <c r="U5" t="s">
        <v>936</v>
      </c>
      <c r="V5" t="s">
        <v>908</v>
      </c>
      <c r="W5" t="s">
        <v>822</v>
      </c>
      <c r="X5" t="s">
        <v>822</v>
      </c>
      <c r="Y5" t="s">
        <v>822</v>
      </c>
      <c r="AA5" t="s">
        <v>82</v>
      </c>
      <c r="AC5" t="s">
        <v>457</v>
      </c>
      <c r="AE5" t="s">
        <v>314</v>
      </c>
    </row>
    <row r="6" spans="1:31" x14ac:dyDescent="0.3">
      <c r="A6" t="s">
        <v>937</v>
      </c>
      <c r="B6" t="s">
        <v>938</v>
      </c>
      <c r="C6" t="s">
        <v>939</v>
      </c>
      <c r="D6" t="s">
        <v>940</v>
      </c>
      <c r="E6" t="s">
        <v>941</v>
      </c>
      <c r="F6">
        <v>8</v>
      </c>
      <c r="G6" t="s">
        <v>942</v>
      </c>
      <c r="I6" t="s">
        <v>85</v>
      </c>
      <c r="K6" t="s">
        <v>105</v>
      </c>
      <c r="N6" s="5" t="s">
        <v>943</v>
      </c>
      <c r="O6" s="5" t="s">
        <v>944</v>
      </c>
      <c r="P6" t="s">
        <v>945</v>
      </c>
      <c r="S6" t="s">
        <v>802</v>
      </c>
      <c r="T6" t="s">
        <v>946</v>
      </c>
      <c r="U6" t="s">
        <v>947</v>
      </c>
      <c r="V6" t="s">
        <v>908</v>
      </c>
      <c r="W6" t="s">
        <v>802</v>
      </c>
      <c r="X6" t="s">
        <v>802</v>
      </c>
      <c r="Y6" t="s">
        <v>802</v>
      </c>
      <c r="AA6" t="s">
        <v>337</v>
      </c>
      <c r="AC6" t="s">
        <v>948</v>
      </c>
      <c r="AE6" t="s">
        <v>317</v>
      </c>
    </row>
    <row r="7" spans="1:31" x14ac:dyDescent="0.3">
      <c r="A7" t="s">
        <v>949</v>
      </c>
      <c r="B7" t="s">
        <v>950</v>
      </c>
      <c r="C7" t="s">
        <v>951</v>
      </c>
      <c r="D7" t="s">
        <v>952</v>
      </c>
      <c r="E7" t="s">
        <v>953</v>
      </c>
      <c r="F7">
        <v>12</v>
      </c>
      <c r="G7" t="s">
        <v>954</v>
      </c>
      <c r="I7" t="s">
        <v>105</v>
      </c>
      <c r="K7" t="s">
        <v>106</v>
      </c>
      <c r="N7" s="5" t="s">
        <v>955</v>
      </c>
      <c r="O7" s="5" t="s">
        <v>956</v>
      </c>
      <c r="P7" t="s">
        <v>957</v>
      </c>
      <c r="S7" t="s">
        <v>793</v>
      </c>
      <c r="T7" t="s">
        <v>958</v>
      </c>
      <c r="U7" t="s">
        <v>959</v>
      </c>
      <c r="V7" t="s">
        <v>908</v>
      </c>
      <c r="W7" t="s">
        <v>960</v>
      </c>
      <c r="X7" t="s">
        <v>793</v>
      </c>
      <c r="Y7" t="s">
        <v>793</v>
      </c>
      <c r="AA7" t="s">
        <v>105</v>
      </c>
      <c r="AC7" t="s">
        <v>312</v>
      </c>
      <c r="AE7" t="s">
        <v>312</v>
      </c>
    </row>
    <row r="8" spans="1:31" x14ac:dyDescent="0.3">
      <c r="A8" t="s">
        <v>961</v>
      </c>
      <c r="B8" t="s">
        <v>962</v>
      </c>
      <c r="C8" t="s">
        <v>963</v>
      </c>
      <c r="D8" t="s">
        <v>964</v>
      </c>
      <c r="E8" t="s">
        <v>185</v>
      </c>
      <c r="F8">
        <v>840</v>
      </c>
      <c r="G8" t="s">
        <v>900</v>
      </c>
      <c r="N8" s="5" t="s">
        <v>965</v>
      </c>
      <c r="O8" s="5" t="s">
        <v>966</v>
      </c>
      <c r="P8" t="s">
        <v>967</v>
      </c>
      <c r="S8" t="s">
        <v>968</v>
      </c>
      <c r="T8" t="s">
        <v>969</v>
      </c>
      <c r="U8" t="s">
        <v>970</v>
      </c>
      <c r="V8" t="s">
        <v>908</v>
      </c>
      <c r="W8" t="s">
        <v>960</v>
      </c>
      <c r="X8" t="s">
        <v>968</v>
      </c>
      <c r="Y8" t="s">
        <v>968</v>
      </c>
      <c r="AA8" t="s">
        <v>971</v>
      </c>
      <c r="AC8" t="s">
        <v>105</v>
      </c>
    </row>
    <row r="9" spans="1:31" x14ac:dyDescent="0.3">
      <c r="A9" t="s">
        <v>972</v>
      </c>
      <c r="B9" t="s">
        <v>973</v>
      </c>
      <c r="C9" t="s">
        <v>974</v>
      </c>
      <c r="D9" t="s">
        <v>975</v>
      </c>
      <c r="E9" t="s">
        <v>929</v>
      </c>
      <c r="F9">
        <v>978</v>
      </c>
      <c r="G9" t="s">
        <v>930</v>
      </c>
      <c r="I9" s="1" t="s">
        <v>976</v>
      </c>
      <c r="N9" s="5" t="s">
        <v>977</v>
      </c>
      <c r="O9" s="5" t="s">
        <v>978</v>
      </c>
      <c r="P9" t="s">
        <v>979</v>
      </c>
      <c r="S9" t="s">
        <v>813</v>
      </c>
      <c r="T9" t="s">
        <v>980</v>
      </c>
      <c r="U9" t="s">
        <v>981</v>
      </c>
      <c r="V9" t="s">
        <v>908</v>
      </c>
      <c r="W9" t="s">
        <v>960</v>
      </c>
      <c r="X9" t="s">
        <v>982</v>
      </c>
      <c r="Y9" t="s">
        <v>813</v>
      </c>
      <c r="AA9" t="s">
        <v>312</v>
      </c>
    </row>
    <row r="10" spans="1:31" x14ac:dyDescent="0.3">
      <c r="A10" t="s">
        <v>983</v>
      </c>
      <c r="B10" t="s">
        <v>984</v>
      </c>
      <c r="C10" t="s">
        <v>985</v>
      </c>
      <c r="D10" t="s">
        <v>986</v>
      </c>
      <c r="E10" t="s">
        <v>987</v>
      </c>
      <c r="F10">
        <v>973</v>
      </c>
      <c r="G10" t="s">
        <v>988</v>
      </c>
      <c r="I10" s="167" t="s">
        <v>884</v>
      </c>
      <c r="J10" s="167" t="s">
        <v>885</v>
      </c>
      <c r="K10" s="168" t="s">
        <v>453</v>
      </c>
      <c r="N10" s="5" t="s">
        <v>989</v>
      </c>
      <c r="O10" s="5" t="s">
        <v>990</v>
      </c>
      <c r="P10" t="s">
        <v>991</v>
      </c>
      <c r="S10" t="s">
        <v>790</v>
      </c>
      <c r="T10" t="s">
        <v>992</v>
      </c>
      <c r="U10" t="s">
        <v>993</v>
      </c>
      <c r="V10" t="s">
        <v>908</v>
      </c>
      <c r="W10" t="s">
        <v>960</v>
      </c>
      <c r="X10" t="s">
        <v>982</v>
      </c>
      <c r="Y10" t="s">
        <v>790</v>
      </c>
    </row>
    <row r="11" spans="1:31" x14ac:dyDescent="0.3">
      <c r="A11" t="s">
        <v>994</v>
      </c>
      <c r="B11" t="s">
        <v>995</v>
      </c>
      <c r="C11" t="s">
        <v>996</v>
      </c>
      <c r="D11" t="s">
        <v>997</v>
      </c>
      <c r="E11" t="s">
        <v>998</v>
      </c>
      <c r="F11">
        <v>951</v>
      </c>
      <c r="G11" t="s">
        <v>999</v>
      </c>
      <c r="I11" s="2" t="s">
        <v>1000</v>
      </c>
      <c r="J11" s="2">
        <v>784</v>
      </c>
      <c r="K11" s="3" t="s">
        <v>1001</v>
      </c>
      <c r="N11" s="5" t="s">
        <v>1002</v>
      </c>
      <c r="O11" s="5" t="s">
        <v>1003</v>
      </c>
      <c r="P11" t="s">
        <v>1004</v>
      </c>
      <c r="S11" t="s">
        <v>1005</v>
      </c>
      <c r="T11" t="s">
        <v>1006</v>
      </c>
      <c r="U11" t="s">
        <v>1007</v>
      </c>
      <c r="V11" t="s">
        <v>908</v>
      </c>
      <c r="W11" t="s">
        <v>960</v>
      </c>
      <c r="X11" t="s">
        <v>982</v>
      </c>
      <c r="Y11" t="s">
        <v>1005</v>
      </c>
    </row>
    <row r="12" spans="1:31" x14ac:dyDescent="0.3">
      <c r="A12" t="s">
        <v>1008</v>
      </c>
      <c r="B12" t="s">
        <v>1009</v>
      </c>
      <c r="C12" t="s">
        <v>1010</v>
      </c>
      <c r="D12" t="s">
        <v>1011</v>
      </c>
      <c r="E12" t="s">
        <v>998</v>
      </c>
      <c r="F12">
        <v>951</v>
      </c>
      <c r="G12" t="s">
        <v>999</v>
      </c>
      <c r="I12" s="2" t="s">
        <v>916</v>
      </c>
      <c r="J12" s="2">
        <v>971</v>
      </c>
      <c r="K12" s="3" t="s">
        <v>917</v>
      </c>
      <c r="N12" s="5" t="s">
        <v>1012</v>
      </c>
      <c r="O12" s="5" t="s">
        <v>1013</v>
      </c>
      <c r="P12" t="s">
        <v>1014</v>
      </c>
      <c r="S12" t="s">
        <v>799</v>
      </c>
      <c r="T12" t="s">
        <v>1015</v>
      </c>
      <c r="U12" t="s">
        <v>1016</v>
      </c>
      <c r="V12" t="s">
        <v>908</v>
      </c>
      <c r="W12" t="s">
        <v>1017</v>
      </c>
      <c r="X12" t="s">
        <v>799</v>
      </c>
      <c r="Y12" t="s">
        <v>799</v>
      </c>
    </row>
    <row r="13" spans="1:31" x14ac:dyDescent="0.3">
      <c r="A13" t="s">
        <v>1018</v>
      </c>
      <c r="B13" t="s">
        <v>1019</v>
      </c>
      <c r="C13" t="s">
        <v>1020</v>
      </c>
      <c r="D13" t="s">
        <v>1021</v>
      </c>
      <c r="E13" t="s">
        <v>1022</v>
      </c>
      <c r="F13">
        <v>32</v>
      </c>
      <c r="G13" t="s">
        <v>1023</v>
      </c>
      <c r="I13" s="2" t="s">
        <v>941</v>
      </c>
      <c r="J13" s="2">
        <v>8</v>
      </c>
      <c r="K13" s="3" t="s">
        <v>942</v>
      </c>
      <c r="N13" s="5" t="s">
        <v>1024</v>
      </c>
      <c r="O13" s="5" t="s">
        <v>1025</v>
      </c>
      <c r="P13" t="s">
        <v>1026</v>
      </c>
      <c r="S13" t="s">
        <v>1027</v>
      </c>
      <c r="T13" t="s">
        <v>1028</v>
      </c>
      <c r="U13" t="s">
        <v>1029</v>
      </c>
      <c r="V13" t="s">
        <v>908</v>
      </c>
      <c r="W13" t="s">
        <v>1017</v>
      </c>
      <c r="X13" t="s">
        <v>1027</v>
      </c>
      <c r="Y13" t="s">
        <v>1027</v>
      </c>
    </row>
    <row r="14" spans="1:31" x14ac:dyDescent="0.3">
      <c r="A14" t="s">
        <v>1030</v>
      </c>
      <c r="B14" t="s">
        <v>1031</v>
      </c>
      <c r="C14" t="s">
        <v>1032</v>
      </c>
      <c r="D14" t="s">
        <v>1033</v>
      </c>
      <c r="E14" t="s">
        <v>1034</v>
      </c>
      <c r="F14">
        <v>51</v>
      </c>
      <c r="G14" t="s">
        <v>1035</v>
      </c>
      <c r="I14" s="2" t="s">
        <v>1034</v>
      </c>
      <c r="J14" s="2">
        <v>51</v>
      </c>
      <c r="K14" s="3" t="s">
        <v>1035</v>
      </c>
      <c r="N14" s="5" t="s">
        <v>1036</v>
      </c>
      <c r="O14" s="5" t="s">
        <v>1037</v>
      </c>
      <c r="P14" t="s">
        <v>1038</v>
      </c>
      <c r="S14" t="s">
        <v>1039</v>
      </c>
      <c r="T14" t="s">
        <v>1040</v>
      </c>
      <c r="U14" t="s">
        <v>1041</v>
      </c>
      <c r="V14" t="s">
        <v>908</v>
      </c>
      <c r="W14" t="s">
        <v>1017</v>
      </c>
      <c r="X14" t="s">
        <v>1039</v>
      </c>
      <c r="Y14" t="s">
        <v>1039</v>
      </c>
    </row>
    <row r="15" spans="1:31" x14ac:dyDescent="0.3">
      <c r="A15" t="s">
        <v>1042</v>
      </c>
      <c r="B15" t="s">
        <v>1043</v>
      </c>
      <c r="C15" t="s">
        <v>1044</v>
      </c>
      <c r="D15" t="s">
        <v>1045</v>
      </c>
      <c r="E15" t="s">
        <v>1046</v>
      </c>
      <c r="F15">
        <v>533</v>
      </c>
      <c r="G15" t="s">
        <v>1047</v>
      </c>
      <c r="I15" s="2" t="s">
        <v>1048</v>
      </c>
      <c r="J15" s="2">
        <v>532</v>
      </c>
      <c r="K15" s="3" t="s">
        <v>1049</v>
      </c>
      <c r="N15" s="5" t="s">
        <v>1050</v>
      </c>
      <c r="O15" s="5" t="s">
        <v>1051</v>
      </c>
      <c r="P15" t="s">
        <v>1052</v>
      </c>
      <c r="S15" t="s">
        <v>797</v>
      </c>
      <c r="T15" t="s">
        <v>1053</v>
      </c>
      <c r="U15" t="s">
        <v>1054</v>
      </c>
      <c r="V15" t="s">
        <v>908</v>
      </c>
      <c r="W15" t="s">
        <v>797</v>
      </c>
      <c r="X15" t="s">
        <v>797</v>
      </c>
      <c r="Y15" t="s">
        <v>797</v>
      </c>
    </row>
    <row r="16" spans="1:31" x14ac:dyDescent="0.3">
      <c r="A16" t="s">
        <v>1055</v>
      </c>
      <c r="B16" t="s">
        <v>1056</v>
      </c>
      <c r="C16" t="s">
        <v>1057</v>
      </c>
      <c r="D16" t="s">
        <v>1058</v>
      </c>
      <c r="E16" t="s">
        <v>1059</v>
      </c>
      <c r="F16">
        <v>36</v>
      </c>
      <c r="G16" t="s">
        <v>1060</v>
      </c>
      <c r="I16" s="2" t="s">
        <v>987</v>
      </c>
      <c r="J16" s="2">
        <v>973</v>
      </c>
      <c r="K16" s="3" t="s">
        <v>988</v>
      </c>
      <c r="N16" s="5" t="s">
        <v>1061</v>
      </c>
      <c r="O16" s="5" t="s">
        <v>1062</v>
      </c>
      <c r="P16" t="s">
        <v>1063</v>
      </c>
      <c r="S16" t="s">
        <v>787</v>
      </c>
      <c r="T16" t="s">
        <v>1064</v>
      </c>
      <c r="U16" t="s">
        <v>1065</v>
      </c>
      <c r="V16" t="s">
        <v>1066</v>
      </c>
      <c r="W16" t="s">
        <v>787</v>
      </c>
      <c r="X16" t="s">
        <v>787</v>
      </c>
      <c r="Y16" t="s">
        <v>787</v>
      </c>
    </row>
    <row r="17" spans="1:25" x14ac:dyDescent="0.3">
      <c r="A17" t="s">
        <v>1067</v>
      </c>
      <c r="B17" t="s">
        <v>1068</v>
      </c>
      <c r="C17" t="s">
        <v>1069</v>
      </c>
      <c r="D17" t="s">
        <v>1070</v>
      </c>
      <c r="E17" t="s">
        <v>929</v>
      </c>
      <c r="F17">
        <v>978</v>
      </c>
      <c r="G17" t="s">
        <v>930</v>
      </c>
      <c r="I17" s="2" t="s">
        <v>1022</v>
      </c>
      <c r="J17" s="2">
        <v>32</v>
      </c>
      <c r="K17" s="3" t="s">
        <v>1023</v>
      </c>
      <c r="N17" s="5" t="s">
        <v>1071</v>
      </c>
      <c r="O17" s="5" t="s">
        <v>1072</v>
      </c>
      <c r="P17" t="s">
        <v>1073</v>
      </c>
      <c r="S17" t="s">
        <v>1074</v>
      </c>
      <c r="T17" t="s">
        <v>1075</v>
      </c>
      <c r="U17" t="s">
        <v>1076</v>
      </c>
      <c r="V17" t="s">
        <v>1077</v>
      </c>
      <c r="W17" t="s">
        <v>1078</v>
      </c>
      <c r="X17" t="s">
        <v>1079</v>
      </c>
      <c r="Y17" t="s">
        <v>1074</v>
      </c>
    </row>
    <row r="18" spans="1:25" x14ac:dyDescent="0.3">
      <c r="A18" t="s">
        <v>1080</v>
      </c>
      <c r="B18" t="s">
        <v>1081</v>
      </c>
      <c r="C18" t="s">
        <v>1082</v>
      </c>
      <c r="D18" t="s">
        <v>1083</v>
      </c>
      <c r="E18" t="s">
        <v>1084</v>
      </c>
      <c r="F18">
        <v>944</v>
      </c>
      <c r="G18" t="s">
        <v>1085</v>
      </c>
      <c r="I18" s="2" t="s">
        <v>1059</v>
      </c>
      <c r="J18" s="2">
        <v>36</v>
      </c>
      <c r="K18" s="3" t="s">
        <v>1060</v>
      </c>
      <c r="N18" s="5" t="s">
        <v>1086</v>
      </c>
      <c r="O18" s="5" t="s">
        <v>1087</v>
      </c>
      <c r="P18" t="s">
        <v>1088</v>
      </c>
      <c r="S18" t="s">
        <v>784</v>
      </c>
      <c r="T18" t="s">
        <v>1089</v>
      </c>
      <c r="U18" t="s">
        <v>1090</v>
      </c>
      <c r="V18" t="s">
        <v>1077</v>
      </c>
      <c r="W18" t="s">
        <v>1078</v>
      </c>
      <c r="X18" t="s">
        <v>1079</v>
      </c>
      <c r="Y18" t="s">
        <v>784</v>
      </c>
    </row>
    <row r="19" spans="1:25" x14ac:dyDescent="0.3">
      <c r="A19" t="s">
        <v>1091</v>
      </c>
      <c r="B19" t="s">
        <v>1092</v>
      </c>
      <c r="C19" t="s">
        <v>1093</v>
      </c>
      <c r="D19" t="s">
        <v>1094</v>
      </c>
      <c r="E19" t="s">
        <v>1095</v>
      </c>
      <c r="F19">
        <v>44</v>
      </c>
      <c r="G19" t="s">
        <v>1096</v>
      </c>
      <c r="I19" s="2" t="s">
        <v>1046</v>
      </c>
      <c r="J19" s="2">
        <v>533</v>
      </c>
      <c r="K19" s="3" t="s">
        <v>1047</v>
      </c>
      <c r="N19" s="5" t="s">
        <v>1097</v>
      </c>
      <c r="O19" s="5" t="s">
        <v>1098</v>
      </c>
      <c r="P19" t="s">
        <v>1099</v>
      </c>
      <c r="S19" t="s">
        <v>1100</v>
      </c>
      <c r="T19" t="s">
        <v>1101</v>
      </c>
      <c r="U19" t="s">
        <v>1102</v>
      </c>
      <c r="V19" t="s">
        <v>1077</v>
      </c>
      <c r="W19" t="s">
        <v>1078</v>
      </c>
      <c r="X19" t="s">
        <v>1100</v>
      </c>
      <c r="Y19" t="s">
        <v>1100</v>
      </c>
    </row>
    <row r="20" spans="1:25" x14ac:dyDescent="0.3">
      <c r="A20" t="s">
        <v>1103</v>
      </c>
      <c r="B20" t="s">
        <v>1104</v>
      </c>
      <c r="C20" t="s">
        <v>1105</v>
      </c>
      <c r="D20" t="s">
        <v>1106</v>
      </c>
      <c r="E20" t="s">
        <v>1107</v>
      </c>
      <c r="F20">
        <v>48</v>
      </c>
      <c r="G20" t="s">
        <v>1108</v>
      </c>
      <c r="I20" s="2" t="s">
        <v>1084</v>
      </c>
      <c r="J20" s="2">
        <v>944</v>
      </c>
      <c r="K20" s="3" t="s">
        <v>1085</v>
      </c>
      <c r="N20" s="5" t="s">
        <v>1109</v>
      </c>
      <c r="O20" s="5" t="s">
        <v>1110</v>
      </c>
      <c r="P20" t="s">
        <v>1111</v>
      </c>
      <c r="S20" t="s">
        <v>777</v>
      </c>
      <c r="T20" t="s">
        <v>1112</v>
      </c>
      <c r="U20" t="s">
        <v>1113</v>
      </c>
      <c r="V20" t="s">
        <v>1077</v>
      </c>
      <c r="W20" t="s">
        <v>1078</v>
      </c>
      <c r="X20" t="s">
        <v>1114</v>
      </c>
      <c r="Y20" t="s">
        <v>777</v>
      </c>
    </row>
    <row r="21" spans="1:25" x14ac:dyDescent="0.3">
      <c r="A21" t="s">
        <v>1115</v>
      </c>
      <c r="B21" t="s">
        <v>1116</v>
      </c>
      <c r="C21" t="s">
        <v>1117</v>
      </c>
      <c r="D21" t="s">
        <v>1118</v>
      </c>
      <c r="E21" t="s">
        <v>1119</v>
      </c>
      <c r="F21">
        <v>50</v>
      </c>
      <c r="G21" t="s">
        <v>1120</v>
      </c>
      <c r="I21" s="2" t="s">
        <v>1121</v>
      </c>
      <c r="J21" s="2">
        <v>977</v>
      </c>
      <c r="K21" s="3" t="s">
        <v>1122</v>
      </c>
      <c r="N21" s="5" t="s">
        <v>1123</v>
      </c>
      <c r="O21" s="5" t="s">
        <v>1124</v>
      </c>
      <c r="P21" t="s">
        <v>1125</v>
      </c>
      <c r="S21" t="s">
        <v>1126</v>
      </c>
      <c r="T21" t="s">
        <v>1127</v>
      </c>
      <c r="U21" t="s">
        <v>1128</v>
      </c>
      <c r="V21" t="s">
        <v>1077</v>
      </c>
      <c r="W21" t="s">
        <v>1078</v>
      </c>
      <c r="X21" t="s">
        <v>1114</v>
      </c>
      <c r="Y21" t="s">
        <v>1126</v>
      </c>
    </row>
    <row r="22" spans="1:25" x14ac:dyDescent="0.3">
      <c r="A22" t="s">
        <v>1129</v>
      </c>
      <c r="B22" t="s">
        <v>1130</v>
      </c>
      <c r="C22" t="s">
        <v>1131</v>
      </c>
      <c r="D22" t="s">
        <v>1132</v>
      </c>
      <c r="E22" t="s">
        <v>1133</v>
      </c>
      <c r="F22">
        <v>52</v>
      </c>
      <c r="G22" t="s">
        <v>1134</v>
      </c>
      <c r="I22" s="2" t="s">
        <v>1133</v>
      </c>
      <c r="J22" s="2">
        <v>52</v>
      </c>
      <c r="K22" s="3" t="s">
        <v>1134</v>
      </c>
      <c r="N22" s="5" t="s">
        <v>1135</v>
      </c>
      <c r="O22" s="5" t="s">
        <v>1136</v>
      </c>
      <c r="P22" t="s">
        <v>1137</v>
      </c>
      <c r="S22" t="s">
        <v>1138</v>
      </c>
      <c r="T22" t="s">
        <v>1139</v>
      </c>
      <c r="U22" t="s">
        <v>1140</v>
      </c>
      <c r="V22" t="s">
        <v>1077</v>
      </c>
      <c r="W22" t="s">
        <v>1078</v>
      </c>
      <c r="X22" t="s">
        <v>1114</v>
      </c>
      <c r="Y22" t="s">
        <v>1141</v>
      </c>
    </row>
    <row r="23" spans="1:25" x14ac:dyDescent="0.3">
      <c r="A23" t="s">
        <v>1142</v>
      </c>
      <c r="B23" t="s">
        <v>1143</v>
      </c>
      <c r="C23" t="s">
        <v>1144</v>
      </c>
      <c r="D23" t="s">
        <v>1145</v>
      </c>
      <c r="E23" t="s">
        <v>1146</v>
      </c>
      <c r="F23">
        <v>974</v>
      </c>
      <c r="G23" t="s">
        <v>1147</v>
      </c>
      <c r="I23" s="2" t="s">
        <v>1119</v>
      </c>
      <c r="J23" s="2">
        <v>50</v>
      </c>
      <c r="K23" s="3" t="s">
        <v>1120</v>
      </c>
      <c r="N23" s="5" t="s">
        <v>1148</v>
      </c>
      <c r="O23" s="5" t="s">
        <v>1149</v>
      </c>
      <c r="P23" t="s">
        <v>1150</v>
      </c>
      <c r="S23" t="s">
        <v>1151</v>
      </c>
      <c r="T23" t="s">
        <v>1152</v>
      </c>
      <c r="U23" t="s">
        <v>1153</v>
      </c>
      <c r="V23" t="s">
        <v>1077</v>
      </c>
      <c r="W23" t="s">
        <v>1078</v>
      </c>
      <c r="X23" t="s">
        <v>1114</v>
      </c>
      <c r="Y23" t="s">
        <v>1141</v>
      </c>
    </row>
    <row r="24" spans="1:25" x14ac:dyDescent="0.3">
      <c r="A24" t="s">
        <v>1154</v>
      </c>
      <c r="B24" t="s">
        <v>1155</v>
      </c>
      <c r="C24" t="s">
        <v>1156</v>
      </c>
      <c r="D24" t="s">
        <v>1157</v>
      </c>
      <c r="E24" t="s">
        <v>929</v>
      </c>
      <c r="F24">
        <v>978</v>
      </c>
      <c r="G24" t="s">
        <v>930</v>
      </c>
      <c r="I24" s="2" t="s">
        <v>1158</v>
      </c>
      <c r="J24" s="2">
        <v>975</v>
      </c>
      <c r="K24" s="3" t="s">
        <v>1159</v>
      </c>
      <c r="N24" s="5" t="s">
        <v>1160</v>
      </c>
      <c r="O24" s="5" t="s">
        <v>1161</v>
      </c>
      <c r="P24" t="s">
        <v>1162</v>
      </c>
      <c r="S24" t="s">
        <v>819</v>
      </c>
      <c r="T24" t="s">
        <v>1163</v>
      </c>
      <c r="U24" t="s">
        <v>1164</v>
      </c>
      <c r="V24" t="s">
        <v>1077</v>
      </c>
      <c r="W24" t="s">
        <v>1078</v>
      </c>
      <c r="X24" t="s">
        <v>1114</v>
      </c>
      <c r="Y24" t="s">
        <v>819</v>
      </c>
    </row>
    <row r="25" spans="1:25" x14ac:dyDescent="0.3">
      <c r="A25" t="s">
        <v>1165</v>
      </c>
      <c r="B25" t="s">
        <v>1166</v>
      </c>
      <c r="C25" t="s">
        <v>1167</v>
      </c>
      <c r="D25" t="s">
        <v>1168</v>
      </c>
      <c r="E25" t="s">
        <v>1169</v>
      </c>
      <c r="F25">
        <v>84</v>
      </c>
      <c r="G25" t="s">
        <v>1170</v>
      </c>
      <c r="I25" s="2" t="s">
        <v>1107</v>
      </c>
      <c r="J25" s="2">
        <v>48</v>
      </c>
      <c r="K25" s="3" t="s">
        <v>1108</v>
      </c>
      <c r="N25" s="5" t="s">
        <v>1171</v>
      </c>
      <c r="O25" s="5" t="s">
        <v>1172</v>
      </c>
      <c r="P25" t="s">
        <v>1173</v>
      </c>
      <c r="S25" t="s">
        <v>1174</v>
      </c>
      <c r="T25" t="s">
        <v>1175</v>
      </c>
      <c r="U25" t="s">
        <v>1176</v>
      </c>
      <c r="V25" t="s">
        <v>1077</v>
      </c>
      <c r="W25" t="s">
        <v>1078</v>
      </c>
      <c r="X25" t="s">
        <v>1114</v>
      </c>
      <c r="Y25" t="s">
        <v>1174</v>
      </c>
    </row>
    <row r="26" spans="1:25" x14ac:dyDescent="0.3">
      <c r="A26" t="s">
        <v>1177</v>
      </c>
      <c r="B26" t="s">
        <v>1178</v>
      </c>
      <c r="C26" t="s">
        <v>1179</v>
      </c>
      <c r="D26" t="s">
        <v>1180</v>
      </c>
      <c r="E26" t="s">
        <v>1181</v>
      </c>
      <c r="F26">
        <v>952</v>
      </c>
      <c r="G26" t="s">
        <v>1182</v>
      </c>
      <c r="I26" s="2" t="s">
        <v>1183</v>
      </c>
      <c r="J26" s="2">
        <v>108</v>
      </c>
      <c r="K26" s="3" t="s">
        <v>1184</v>
      </c>
      <c r="N26" s="5" t="s">
        <v>1185</v>
      </c>
      <c r="O26" s="5" t="s">
        <v>1186</v>
      </c>
      <c r="P26" t="s">
        <v>1187</v>
      </c>
      <c r="S26" t="s">
        <v>1188</v>
      </c>
      <c r="T26" t="s">
        <v>1189</v>
      </c>
      <c r="U26" t="s">
        <v>1190</v>
      </c>
      <c r="V26" t="s">
        <v>1077</v>
      </c>
      <c r="W26" t="s">
        <v>1191</v>
      </c>
      <c r="X26" t="s">
        <v>1188</v>
      </c>
      <c r="Y26" t="s">
        <v>1188</v>
      </c>
    </row>
    <row r="27" spans="1:25" x14ac:dyDescent="0.3">
      <c r="A27" t="s">
        <v>1192</v>
      </c>
      <c r="B27" t="s">
        <v>1193</v>
      </c>
      <c r="C27" t="s">
        <v>1194</v>
      </c>
      <c r="D27" t="s">
        <v>1195</v>
      </c>
      <c r="E27" t="s">
        <v>1196</v>
      </c>
      <c r="F27">
        <v>60</v>
      </c>
      <c r="G27" t="s">
        <v>1197</v>
      </c>
      <c r="I27" s="2" t="s">
        <v>1196</v>
      </c>
      <c r="J27" s="2">
        <v>60</v>
      </c>
      <c r="K27" s="3" t="s">
        <v>1197</v>
      </c>
      <c r="N27" s="5" t="s">
        <v>1198</v>
      </c>
      <c r="O27" s="5" t="s">
        <v>1199</v>
      </c>
      <c r="P27" t="s">
        <v>1200</v>
      </c>
      <c r="S27" t="s">
        <v>1201</v>
      </c>
      <c r="T27" t="s">
        <v>1202</v>
      </c>
      <c r="U27" t="s">
        <v>1203</v>
      </c>
      <c r="V27" t="s">
        <v>1077</v>
      </c>
      <c r="W27" t="s">
        <v>1191</v>
      </c>
      <c r="X27" t="s">
        <v>1201</v>
      </c>
      <c r="Y27" t="s">
        <v>1201</v>
      </c>
    </row>
    <row r="28" spans="1:25" x14ac:dyDescent="0.3">
      <c r="A28" t="s">
        <v>1204</v>
      </c>
      <c r="B28" t="s">
        <v>1205</v>
      </c>
      <c r="C28" t="s">
        <v>1206</v>
      </c>
      <c r="D28" t="s">
        <v>1207</v>
      </c>
      <c r="E28" t="s">
        <v>1206</v>
      </c>
      <c r="F28">
        <v>64</v>
      </c>
      <c r="G28" t="s">
        <v>1208</v>
      </c>
      <c r="I28" s="2" t="s">
        <v>1209</v>
      </c>
      <c r="J28" s="2">
        <v>96</v>
      </c>
      <c r="K28" s="3" t="s">
        <v>1210</v>
      </c>
      <c r="N28" s="5" t="s">
        <v>1211</v>
      </c>
      <c r="O28" s="5" t="s">
        <v>1212</v>
      </c>
      <c r="P28" t="s">
        <v>1213</v>
      </c>
      <c r="S28" t="s">
        <v>816</v>
      </c>
      <c r="T28" t="s">
        <v>1214</v>
      </c>
      <c r="U28" t="s">
        <v>1215</v>
      </c>
      <c r="V28" t="s">
        <v>1077</v>
      </c>
      <c r="W28" t="s">
        <v>816</v>
      </c>
      <c r="X28" t="s">
        <v>816</v>
      </c>
      <c r="Y28" t="s">
        <v>816</v>
      </c>
    </row>
    <row r="29" spans="1:25" x14ac:dyDescent="0.3">
      <c r="A29" t="s">
        <v>1216</v>
      </c>
      <c r="B29" t="s">
        <v>1217</v>
      </c>
      <c r="C29" t="s">
        <v>1218</v>
      </c>
      <c r="D29" t="s">
        <v>1219</v>
      </c>
      <c r="E29" t="s">
        <v>1220</v>
      </c>
      <c r="F29">
        <v>68</v>
      </c>
      <c r="G29" t="s">
        <v>1221</v>
      </c>
      <c r="I29" s="2" t="s">
        <v>1220</v>
      </c>
      <c r="J29" s="2">
        <v>68</v>
      </c>
      <c r="K29" s="3" t="s">
        <v>1221</v>
      </c>
      <c r="N29" s="5" t="s">
        <v>1222</v>
      </c>
      <c r="O29" s="5" t="s">
        <v>1223</v>
      </c>
      <c r="P29" t="s">
        <v>1224</v>
      </c>
      <c r="S29" t="s">
        <v>827</v>
      </c>
      <c r="T29" t="s">
        <v>1225</v>
      </c>
      <c r="U29" t="s">
        <v>1226</v>
      </c>
      <c r="V29" t="s">
        <v>1077</v>
      </c>
      <c r="W29" t="s">
        <v>827</v>
      </c>
      <c r="X29" t="s">
        <v>827</v>
      </c>
      <c r="Y29" t="s">
        <v>827</v>
      </c>
    </row>
    <row r="30" spans="1:25" x14ac:dyDescent="0.3">
      <c r="A30" t="s">
        <v>1227</v>
      </c>
      <c r="B30" t="s">
        <v>1228</v>
      </c>
      <c r="C30" t="s">
        <v>1229</v>
      </c>
      <c r="D30" t="s">
        <v>1230</v>
      </c>
      <c r="E30" t="s">
        <v>1121</v>
      </c>
      <c r="F30">
        <v>977</v>
      </c>
      <c r="G30" t="s">
        <v>1122</v>
      </c>
      <c r="I30" s="2" t="s">
        <v>1231</v>
      </c>
      <c r="J30" s="2">
        <v>986</v>
      </c>
      <c r="K30" s="3" t="s">
        <v>1232</v>
      </c>
      <c r="N30" s="5" t="s">
        <v>1233</v>
      </c>
      <c r="O30" s="5" t="s">
        <v>1234</v>
      </c>
      <c r="P30" t="s">
        <v>1235</v>
      </c>
      <c r="S30" t="s">
        <v>1236</v>
      </c>
      <c r="T30" t="s">
        <v>1236</v>
      </c>
      <c r="U30" t="s">
        <v>1236</v>
      </c>
      <c r="V30" t="s">
        <v>1236</v>
      </c>
      <c r="W30" t="s">
        <v>1236</v>
      </c>
      <c r="X30" t="s">
        <v>1236</v>
      </c>
      <c r="Y30" t="s">
        <v>1236</v>
      </c>
    </row>
    <row r="31" spans="1:25" x14ac:dyDescent="0.3">
      <c r="A31" t="s">
        <v>1237</v>
      </c>
      <c r="B31" t="s">
        <v>1238</v>
      </c>
      <c r="C31" t="s">
        <v>1239</v>
      </c>
      <c r="D31" t="s">
        <v>1240</v>
      </c>
      <c r="E31" t="s">
        <v>1241</v>
      </c>
      <c r="F31">
        <v>72</v>
      </c>
      <c r="G31" t="s">
        <v>1242</v>
      </c>
      <c r="I31" s="2" t="s">
        <v>1095</v>
      </c>
      <c r="J31" s="2">
        <v>44</v>
      </c>
      <c r="K31" s="3" t="s">
        <v>1096</v>
      </c>
      <c r="N31" s="5" t="s">
        <v>1243</v>
      </c>
      <c r="O31" s="5" t="s">
        <v>1244</v>
      </c>
      <c r="P31" t="s">
        <v>1245</v>
      </c>
    </row>
    <row r="32" spans="1:25" x14ac:dyDescent="0.3">
      <c r="A32" t="s">
        <v>1246</v>
      </c>
      <c r="B32" t="s">
        <v>1247</v>
      </c>
      <c r="C32" t="s">
        <v>1248</v>
      </c>
      <c r="D32" t="s">
        <v>1249</v>
      </c>
      <c r="E32" t="s">
        <v>1231</v>
      </c>
      <c r="F32">
        <v>986</v>
      </c>
      <c r="G32" t="s">
        <v>1232</v>
      </c>
      <c r="I32" s="2" t="s">
        <v>1206</v>
      </c>
      <c r="J32" s="2">
        <v>64</v>
      </c>
      <c r="K32" s="3" t="s">
        <v>1208</v>
      </c>
      <c r="N32" s="5" t="s">
        <v>1250</v>
      </c>
      <c r="O32" s="5" t="s">
        <v>1251</v>
      </c>
      <c r="P32" t="s">
        <v>1252</v>
      </c>
    </row>
    <row r="33" spans="1:16" x14ac:dyDescent="0.3">
      <c r="A33" t="s">
        <v>1253</v>
      </c>
      <c r="B33" t="s">
        <v>1254</v>
      </c>
      <c r="C33" t="s">
        <v>1255</v>
      </c>
      <c r="D33" t="s">
        <v>1256</v>
      </c>
      <c r="E33" t="s">
        <v>185</v>
      </c>
      <c r="F33">
        <v>840</v>
      </c>
      <c r="G33" t="s">
        <v>900</v>
      </c>
      <c r="I33" s="2" t="s">
        <v>1241</v>
      </c>
      <c r="J33" s="2">
        <v>72</v>
      </c>
      <c r="K33" s="3" t="s">
        <v>1242</v>
      </c>
      <c r="N33" s="5" t="s">
        <v>1257</v>
      </c>
      <c r="O33" s="5" t="s">
        <v>1258</v>
      </c>
      <c r="P33" t="s">
        <v>200</v>
      </c>
    </row>
    <row r="34" spans="1:16" x14ac:dyDescent="0.3">
      <c r="A34" t="s">
        <v>1259</v>
      </c>
      <c r="B34" t="s">
        <v>1260</v>
      </c>
      <c r="C34" t="s">
        <v>1261</v>
      </c>
      <c r="D34" t="s">
        <v>1262</v>
      </c>
      <c r="E34" t="s">
        <v>185</v>
      </c>
      <c r="F34">
        <v>840</v>
      </c>
      <c r="G34" t="s">
        <v>900</v>
      </c>
      <c r="I34" s="2" t="s">
        <v>1146</v>
      </c>
      <c r="J34" s="2">
        <v>974</v>
      </c>
      <c r="K34" s="3" t="s">
        <v>1147</v>
      </c>
      <c r="N34" s="5" t="s">
        <v>1263</v>
      </c>
      <c r="O34" s="5" t="s">
        <v>1264</v>
      </c>
      <c r="P34" t="s">
        <v>1265</v>
      </c>
    </row>
    <row r="35" spans="1:16" x14ac:dyDescent="0.3">
      <c r="A35" t="s">
        <v>1266</v>
      </c>
      <c r="B35" t="s">
        <v>1267</v>
      </c>
      <c r="C35" t="s">
        <v>1268</v>
      </c>
      <c r="D35" t="s">
        <v>1269</v>
      </c>
      <c r="E35" t="s">
        <v>1209</v>
      </c>
      <c r="F35">
        <v>96</v>
      </c>
      <c r="G35" t="s">
        <v>1210</v>
      </c>
      <c r="I35" s="2" t="s">
        <v>1169</v>
      </c>
      <c r="J35" s="2">
        <v>84</v>
      </c>
      <c r="K35" s="3" t="s">
        <v>1170</v>
      </c>
      <c r="N35" s="5" t="s">
        <v>1270</v>
      </c>
      <c r="O35" s="5" t="s">
        <v>1271</v>
      </c>
      <c r="P35" t="s">
        <v>196</v>
      </c>
    </row>
    <row r="36" spans="1:16" x14ac:dyDescent="0.3">
      <c r="A36" t="s">
        <v>1272</v>
      </c>
      <c r="B36" t="s">
        <v>1273</v>
      </c>
      <c r="C36" t="s">
        <v>1274</v>
      </c>
      <c r="D36" t="s">
        <v>1275</v>
      </c>
      <c r="E36" t="s">
        <v>1158</v>
      </c>
      <c r="F36">
        <v>975</v>
      </c>
      <c r="G36" t="s">
        <v>1159</v>
      </c>
      <c r="I36" s="2" t="s">
        <v>1276</v>
      </c>
      <c r="J36" s="2">
        <v>124</v>
      </c>
      <c r="K36" s="3" t="s">
        <v>1277</v>
      </c>
      <c r="N36" s="5" t="s">
        <v>1278</v>
      </c>
      <c r="O36" s="5" t="s">
        <v>1279</v>
      </c>
      <c r="P36" t="s">
        <v>1280</v>
      </c>
    </row>
    <row r="37" spans="1:16" x14ac:dyDescent="0.3">
      <c r="A37" t="s">
        <v>1281</v>
      </c>
      <c r="B37" t="s">
        <v>1282</v>
      </c>
      <c r="C37" t="s">
        <v>1283</v>
      </c>
      <c r="D37" t="s">
        <v>1284</v>
      </c>
      <c r="E37" t="s">
        <v>1181</v>
      </c>
      <c r="F37">
        <v>952</v>
      </c>
      <c r="G37" t="s">
        <v>1182</v>
      </c>
      <c r="I37" s="2" t="s">
        <v>1285</v>
      </c>
      <c r="J37" s="2">
        <v>976</v>
      </c>
      <c r="K37" s="3" t="s">
        <v>1286</v>
      </c>
      <c r="N37" s="5" t="s">
        <v>1287</v>
      </c>
      <c r="O37" s="5" t="s">
        <v>1288</v>
      </c>
      <c r="P37" t="s">
        <v>1289</v>
      </c>
    </row>
    <row r="38" spans="1:16" x14ac:dyDescent="0.3">
      <c r="A38" t="s">
        <v>1290</v>
      </c>
      <c r="B38" t="s">
        <v>1291</v>
      </c>
      <c r="C38" t="s">
        <v>1292</v>
      </c>
      <c r="D38" t="s">
        <v>1293</v>
      </c>
      <c r="E38" t="s">
        <v>1183</v>
      </c>
      <c r="F38">
        <v>108</v>
      </c>
      <c r="G38" t="s">
        <v>1184</v>
      </c>
      <c r="I38" s="2" t="s">
        <v>1294</v>
      </c>
      <c r="J38" s="2">
        <v>756</v>
      </c>
      <c r="K38" s="3" t="s">
        <v>1295</v>
      </c>
      <c r="N38" s="5" t="s">
        <v>1296</v>
      </c>
      <c r="O38" s="5" t="s">
        <v>1297</v>
      </c>
      <c r="P38" t="s">
        <v>1298</v>
      </c>
    </row>
    <row r="39" spans="1:16" x14ac:dyDescent="0.3">
      <c r="A39" t="s">
        <v>1299</v>
      </c>
      <c r="B39" t="s">
        <v>1300</v>
      </c>
      <c r="C39" t="s">
        <v>1301</v>
      </c>
      <c r="D39" t="s">
        <v>1302</v>
      </c>
      <c r="E39" t="s">
        <v>1303</v>
      </c>
      <c r="F39">
        <v>116</v>
      </c>
      <c r="G39" t="s">
        <v>1304</v>
      </c>
      <c r="I39" s="2" t="s">
        <v>1305</v>
      </c>
      <c r="J39" s="2">
        <v>990</v>
      </c>
      <c r="K39" s="3" t="s">
        <v>1306</v>
      </c>
      <c r="N39" s="5" t="s">
        <v>1307</v>
      </c>
      <c r="O39" s="5" t="s">
        <v>1308</v>
      </c>
      <c r="P39" t="s">
        <v>1309</v>
      </c>
    </row>
    <row r="40" spans="1:16" x14ac:dyDescent="0.3">
      <c r="A40" t="s">
        <v>1310</v>
      </c>
      <c r="B40" t="s">
        <v>1311</v>
      </c>
      <c r="C40" t="s">
        <v>1312</v>
      </c>
      <c r="D40" t="s">
        <v>1313</v>
      </c>
      <c r="E40" t="s">
        <v>1314</v>
      </c>
      <c r="F40">
        <v>950</v>
      </c>
      <c r="G40" t="s">
        <v>1315</v>
      </c>
      <c r="I40" s="2" t="s">
        <v>1316</v>
      </c>
      <c r="J40" s="2">
        <v>0</v>
      </c>
      <c r="K40" s="3" t="s">
        <v>1317</v>
      </c>
      <c r="N40" s="5" t="s">
        <v>1318</v>
      </c>
      <c r="O40" s="5" t="s">
        <v>1319</v>
      </c>
      <c r="P40" t="s">
        <v>199</v>
      </c>
    </row>
    <row r="41" spans="1:16" x14ac:dyDescent="0.3">
      <c r="A41" t="s">
        <v>1320</v>
      </c>
      <c r="B41" t="s">
        <v>1321</v>
      </c>
      <c r="C41" t="s">
        <v>1322</v>
      </c>
      <c r="D41" t="s">
        <v>1323</v>
      </c>
      <c r="E41" t="s">
        <v>1276</v>
      </c>
      <c r="F41">
        <v>124</v>
      </c>
      <c r="G41" t="s">
        <v>1277</v>
      </c>
      <c r="I41" s="2" t="s">
        <v>1324</v>
      </c>
      <c r="J41" s="2">
        <v>170</v>
      </c>
      <c r="K41" s="3" t="s">
        <v>1325</v>
      </c>
      <c r="N41" s="5" t="s">
        <v>1326</v>
      </c>
      <c r="O41" s="5" t="s">
        <v>1327</v>
      </c>
      <c r="P41" t="s">
        <v>1328</v>
      </c>
    </row>
    <row r="42" spans="1:16" x14ac:dyDescent="0.3">
      <c r="A42" t="s">
        <v>1329</v>
      </c>
      <c r="B42" t="s">
        <v>1330</v>
      </c>
      <c r="C42" t="s">
        <v>1331</v>
      </c>
      <c r="D42" t="s">
        <v>1332</v>
      </c>
      <c r="E42" t="s">
        <v>1333</v>
      </c>
      <c r="F42">
        <v>132</v>
      </c>
      <c r="G42" t="s">
        <v>1334</v>
      </c>
      <c r="I42" s="2" t="s">
        <v>1335</v>
      </c>
      <c r="J42" s="2">
        <v>188</v>
      </c>
      <c r="K42" s="3" t="s">
        <v>1336</v>
      </c>
      <c r="N42" s="5" t="s">
        <v>1337</v>
      </c>
      <c r="O42" s="5" t="s">
        <v>1338</v>
      </c>
      <c r="P42" t="s">
        <v>1339</v>
      </c>
    </row>
    <row r="43" spans="1:16" x14ac:dyDescent="0.3">
      <c r="A43" t="s">
        <v>1340</v>
      </c>
      <c r="B43" t="s">
        <v>1341</v>
      </c>
      <c r="C43" t="s">
        <v>1342</v>
      </c>
      <c r="D43" t="s">
        <v>1343</v>
      </c>
      <c r="E43" t="s">
        <v>1344</v>
      </c>
      <c r="F43">
        <v>136</v>
      </c>
      <c r="G43" t="s">
        <v>1345</v>
      </c>
      <c r="I43" s="2" t="s">
        <v>1346</v>
      </c>
      <c r="J43" s="2">
        <v>931</v>
      </c>
      <c r="K43" s="3" t="s">
        <v>1347</v>
      </c>
      <c r="N43" s="5" t="s">
        <v>1348</v>
      </c>
      <c r="O43" s="5" t="s">
        <v>1349</v>
      </c>
      <c r="P43" t="s">
        <v>1350</v>
      </c>
    </row>
    <row r="44" spans="1:16" x14ac:dyDescent="0.3">
      <c r="A44" t="s">
        <v>1351</v>
      </c>
      <c r="B44" t="s">
        <v>1352</v>
      </c>
      <c r="C44" t="s">
        <v>1353</v>
      </c>
      <c r="D44" t="s">
        <v>1354</v>
      </c>
      <c r="E44" t="s">
        <v>1314</v>
      </c>
      <c r="F44">
        <v>950</v>
      </c>
      <c r="G44" t="s">
        <v>1315</v>
      </c>
      <c r="I44" s="2" t="s">
        <v>1333</v>
      </c>
      <c r="J44" s="2">
        <v>132</v>
      </c>
      <c r="K44" s="3" t="s">
        <v>1334</v>
      </c>
      <c r="N44" s="5" t="s">
        <v>1355</v>
      </c>
      <c r="O44" s="5" t="s">
        <v>1356</v>
      </c>
      <c r="P44" t="s">
        <v>1357</v>
      </c>
    </row>
    <row r="45" spans="1:16" x14ac:dyDescent="0.3">
      <c r="A45" t="s">
        <v>1358</v>
      </c>
      <c r="B45" t="s">
        <v>1359</v>
      </c>
      <c r="C45" t="s">
        <v>1360</v>
      </c>
      <c r="D45" t="s">
        <v>1361</v>
      </c>
      <c r="E45" t="s">
        <v>1314</v>
      </c>
      <c r="F45">
        <v>950</v>
      </c>
      <c r="G45" t="s">
        <v>1315</v>
      </c>
      <c r="I45" s="2" t="s">
        <v>1362</v>
      </c>
      <c r="J45" s="2">
        <v>203</v>
      </c>
      <c r="K45" s="3" t="s">
        <v>1363</v>
      </c>
      <c r="N45" s="5" t="s">
        <v>1364</v>
      </c>
      <c r="O45" s="5" t="s">
        <v>1365</v>
      </c>
      <c r="P45" t="s">
        <v>198</v>
      </c>
    </row>
    <row r="46" spans="1:16" x14ac:dyDescent="0.3">
      <c r="A46" t="s">
        <v>1366</v>
      </c>
      <c r="B46" t="s">
        <v>1367</v>
      </c>
      <c r="C46" t="s">
        <v>1368</v>
      </c>
      <c r="D46" t="s">
        <v>1369</v>
      </c>
      <c r="E46" t="s">
        <v>1305</v>
      </c>
      <c r="F46">
        <v>990</v>
      </c>
      <c r="G46" t="s">
        <v>1306</v>
      </c>
      <c r="I46" s="2" t="s">
        <v>1370</v>
      </c>
      <c r="J46" s="2">
        <v>262</v>
      </c>
      <c r="K46" s="3" t="s">
        <v>1371</v>
      </c>
      <c r="N46" s="5" t="s">
        <v>1372</v>
      </c>
      <c r="O46" s="5" t="s">
        <v>1373</v>
      </c>
      <c r="P46" t="s">
        <v>1374</v>
      </c>
    </row>
    <row r="47" spans="1:16" x14ac:dyDescent="0.3">
      <c r="A47" t="s">
        <v>1375</v>
      </c>
      <c r="B47" t="s">
        <v>1376</v>
      </c>
      <c r="C47" t="s">
        <v>1377</v>
      </c>
      <c r="D47" t="s">
        <v>1378</v>
      </c>
      <c r="E47" t="s">
        <v>1316</v>
      </c>
      <c r="F47">
        <v>0</v>
      </c>
      <c r="G47" t="s">
        <v>1317</v>
      </c>
      <c r="I47" s="2" t="s">
        <v>1379</v>
      </c>
      <c r="J47" s="2">
        <v>208</v>
      </c>
      <c r="K47" s="3" t="s">
        <v>1380</v>
      </c>
      <c r="N47" s="5" t="s">
        <v>1381</v>
      </c>
      <c r="O47" s="5" t="s">
        <v>1382</v>
      </c>
      <c r="P47" t="s">
        <v>1383</v>
      </c>
    </row>
    <row r="48" spans="1:16" x14ac:dyDescent="0.3">
      <c r="A48" t="s">
        <v>1384</v>
      </c>
      <c r="B48" t="s">
        <v>1385</v>
      </c>
      <c r="C48" t="s">
        <v>1386</v>
      </c>
      <c r="D48" t="s">
        <v>1387</v>
      </c>
      <c r="E48" t="s">
        <v>1059</v>
      </c>
      <c r="F48">
        <v>36</v>
      </c>
      <c r="G48" t="s">
        <v>1060</v>
      </c>
      <c r="I48" s="2" t="s">
        <v>1388</v>
      </c>
      <c r="J48" s="2">
        <v>214</v>
      </c>
      <c r="K48" s="3" t="s">
        <v>1389</v>
      </c>
      <c r="N48" s="5" t="s">
        <v>1390</v>
      </c>
      <c r="O48" s="5" t="s">
        <v>1391</v>
      </c>
      <c r="P48" t="s">
        <v>1392</v>
      </c>
    </row>
    <row r="49" spans="1:16" x14ac:dyDescent="0.3">
      <c r="A49" t="s">
        <v>1393</v>
      </c>
      <c r="B49" t="s">
        <v>1394</v>
      </c>
      <c r="C49" t="s">
        <v>1395</v>
      </c>
      <c r="D49" t="s">
        <v>1396</v>
      </c>
      <c r="E49" t="s">
        <v>1059</v>
      </c>
      <c r="F49">
        <v>36</v>
      </c>
      <c r="G49" t="s">
        <v>1060</v>
      </c>
      <c r="I49" s="2" t="s">
        <v>953</v>
      </c>
      <c r="J49" s="2">
        <v>12</v>
      </c>
      <c r="K49" s="3" t="s">
        <v>954</v>
      </c>
      <c r="N49" s="5" t="s">
        <v>1397</v>
      </c>
      <c r="O49" s="5" t="s">
        <v>1398</v>
      </c>
      <c r="P49" t="s">
        <v>1399</v>
      </c>
    </row>
    <row r="50" spans="1:16" x14ac:dyDescent="0.3">
      <c r="A50" t="s">
        <v>1400</v>
      </c>
      <c r="B50" t="s">
        <v>1401</v>
      </c>
      <c r="C50" t="s">
        <v>1402</v>
      </c>
      <c r="D50" t="s">
        <v>1403</v>
      </c>
      <c r="E50" t="s">
        <v>1324</v>
      </c>
      <c r="F50">
        <v>170</v>
      </c>
      <c r="G50" t="s">
        <v>1325</v>
      </c>
      <c r="I50" s="2" t="s">
        <v>1404</v>
      </c>
      <c r="J50" s="2">
        <v>818</v>
      </c>
      <c r="K50" s="3" t="s">
        <v>1405</v>
      </c>
      <c r="N50" s="5" t="s">
        <v>1406</v>
      </c>
      <c r="O50" s="5" t="s">
        <v>1407</v>
      </c>
      <c r="P50" t="s">
        <v>1408</v>
      </c>
    </row>
    <row r="51" spans="1:16" x14ac:dyDescent="0.3">
      <c r="A51" t="s">
        <v>1409</v>
      </c>
      <c r="B51" t="s">
        <v>1410</v>
      </c>
      <c r="C51" t="s">
        <v>1411</v>
      </c>
      <c r="D51" t="s">
        <v>1412</v>
      </c>
      <c r="E51" t="s">
        <v>1413</v>
      </c>
      <c r="F51">
        <v>174</v>
      </c>
      <c r="G51" t="s">
        <v>1414</v>
      </c>
      <c r="I51" s="2" t="s">
        <v>1415</v>
      </c>
      <c r="J51" s="2">
        <v>232</v>
      </c>
      <c r="K51" s="3" t="s">
        <v>1416</v>
      </c>
      <c r="N51" s="5" t="s">
        <v>1417</v>
      </c>
      <c r="O51" s="5" t="s">
        <v>1418</v>
      </c>
      <c r="P51" t="s">
        <v>1419</v>
      </c>
    </row>
    <row r="52" spans="1:16" x14ac:dyDescent="0.3">
      <c r="A52" t="s">
        <v>1420</v>
      </c>
      <c r="B52" t="s">
        <v>1421</v>
      </c>
      <c r="C52" t="s">
        <v>1422</v>
      </c>
      <c r="D52" t="s">
        <v>1423</v>
      </c>
      <c r="E52" t="s">
        <v>1335</v>
      </c>
      <c r="F52">
        <v>188</v>
      </c>
      <c r="G52" t="s">
        <v>1336</v>
      </c>
      <c r="I52" s="2" t="s">
        <v>1424</v>
      </c>
      <c r="J52" s="2">
        <v>230</v>
      </c>
      <c r="K52" s="3" t="s">
        <v>1425</v>
      </c>
      <c r="N52" s="5" t="s">
        <v>1426</v>
      </c>
      <c r="O52" s="5" t="s">
        <v>1427</v>
      </c>
      <c r="P52" t="s">
        <v>1428</v>
      </c>
    </row>
    <row r="53" spans="1:16" x14ac:dyDescent="0.3">
      <c r="A53" t="s">
        <v>1429</v>
      </c>
      <c r="B53" t="s">
        <v>1430</v>
      </c>
      <c r="C53" t="s">
        <v>1431</v>
      </c>
      <c r="D53" t="s">
        <v>1432</v>
      </c>
      <c r="E53" t="s">
        <v>1181</v>
      </c>
      <c r="F53">
        <v>952</v>
      </c>
      <c r="G53" t="s">
        <v>1182</v>
      </c>
      <c r="I53" s="2" t="s">
        <v>929</v>
      </c>
      <c r="J53" s="2">
        <v>978</v>
      </c>
      <c r="K53" s="3" t="s">
        <v>930</v>
      </c>
      <c r="N53" s="5" t="s">
        <v>1433</v>
      </c>
      <c r="O53" s="5" t="s">
        <v>1434</v>
      </c>
      <c r="P53" t="s">
        <v>1435</v>
      </c>
    </row>
    <row r="54" spans="1:16" x14ac:dyDescent="0.3">
      <c r="A54" t="s">
        <v>1436</v>
      </c>
      <c r="B54" t="s">
        <v>1437</v>
      </c>
      <c r="C54" t="s">
        <v>1438</v>
      </c>
      <c r="D54" t="s">
        <v>1439</v>
      </c>
      <c r="E54" t="s">
        <v>1440</v>
      </c>
      <c r="F54">
        <v>191</v>
      </c>
      <c r="G54" t="s">
        <v>1441</v>
      </c>
      <c r="I54" s="2" t="s">
        <v>1442</v>
      </c>
      <c r="J54" s="2">
        <v>242</v>
      </c>
      <c r="K54" s="3" t="s">
        <v>1443</v>
      </c>
      <c r="N54" s="5" t="s">
        <v>1444</v>
      </c>
      <c r="O54" s="5" t="s">
        <v>1445</v>
      </c>
      <c r="P54" t="s">
        <v>194</v>
      </c>
    </row>
    <row r="55" spans="1:16" x14ac:dyDescent="0.3">
      <c r="A55" t="s">
        <v>1446</v>
      </c>
      <c r="B55" t="s">
        <v>1447</v>
      </c>
      <c r="C55" t="s">
        <v>1448</v>
      </c>
      <c r="D55" t="s">
        <v>1449</v>
      </c>
      <c r="E55" t="s">
        <v>1346</v>
      </c>
      <c r="F55">
        <v>931</v>
      </c>
      <c r="G55" t="s">
        <v>1347</v>
      </c>
      <c r="I55" s="2" t="s">
        <v>1450</v>
      </c>
      <c r="J55" s="2">
        <v>238</v>
      </c>
      <c r="K55" s="3" t="s">
        <v>1451</v>
      </c>
      <c r="N55" s="5" t="s">
        <v>1452</v>
      </c>
      <c r="O55" s="5" t="s">
        <v>1453</v>
      </c>
      <c r="P55" t="s">
        <v>1454</v>
      </c>
    </row>
    <row r="56" spans="1:16" x14ac:dyDescent="0.3">
      <c r="A56" t="s">
        <v>1455</v>
      </c>
      <c r="B56" t="s">
        <v>1456</v>
      </c>
      <c r="C56" t="s">
        <v>1457</v>
      </c>
      <c r="D56" t="s">
        <v>1458</v>
      </c>
      <c r="E56" t="s">
        <v>929</v>
      </c>
      <c r="F56">
        <v>978</v>
      </c>
      <c r="G56" t="s">
        <v>930</v>
      </c>
      <c r="I56" s="2" t="s">
        <v>1459</v>
      </c>
      <c r="J56" s="2">
        <v>826</v>
      </c>
      <c r="K56" s="3" t="s">
        <v>1460</v>
      </c>
      <c r="N56" s="5" t="s">
        <v>1461</v>
      </c>
      <c r="O56" s="5" t="s">
        <v>1462</v>
      </c>
      <c r="P56" t="s">
        <v>1463</v>
      </c>
    </row>
    <row r="57" spans="1:16" x14ac:dyDescent="0.3">
      <c r="A57" t="s">
        <v>1464</v>
      </c>
      <c r="B57" t="s">
        <v>1465</v>
      </c>
      <c r="C57" t="s">
        <v>1466</v>
      </c>
      <c r="D57" t="s">
        <v>1467</v>
      </c>
      <c r="E57" t="s">
        <v>1362</v>
      </c>
      <c r="F57">
        <v>203</v>
      </c>
      <c r="G57" t="s">
        <v>1363</v>
      </c>
      <c r="I57" s="2" t="s">
        <v>1468</v>
      </c>
      <c r="J57" s="2">
        <v>981</v>
      </c>
      <c r="K57" s="3" t="s">
        <v>1469</v>
      </c>
      <c r="N57" s="5" t="s">
        <v>1470</v>
      </c>
      <c r="O57" s="5" t="s">
        <v>1471</v>
      </c>
      <c r="P57" t="s">
        <v>1472</v>
      </c>
    </row>
    <row r="58" spans="1:16" x14ac:dyDescent="0.3">
      <c r="A58" t="s">
        <v>1473</v>
      </c>
      <c r="B58" t="s">
        <v>1474</v>
      </c>
      <c r="C58" t="s">
        <v>1475</v>
      </c>
      <c r="D58" t="s">
        <v>1476</v>
      </c>
      <c r="E58" t="s">
        <v>1285</v>
      </c>
      <c r="F58">
        <v>976</v>
      </c>
      <c r="G58" t="s">
        <v>1286</v>
      </c>
      <c r="I58" s="2" t="s">
        <v>1477</v>
      </c>
      <c r="J58" s="2">
        <v>0</v>
      </c>
      <c r="K58" s="3" t="s">
        <v>1478</v>
      </c>
      <c r="N58" s="5" t="s">
        <v>1479</v>
      </c>
      <c r="O58" s="5" t="s">
        <v>1480</v>
      </c>
      <c r="P58" t="s">
        <v>1481</v>
      </c>
    </row>
    <row r="59" spans="1:16" x14ac:dyDescent="0.3">
      <c r="A59" t="s">
        <v>1482</v>
      </c>
      <c r="B59" t="s">
        <v>1483</v>
      </c>
      <c r="C59" t="s">
        <v>1484</v>
      </c>
      <c r="D59" t="s">
        <v>1485</v>
      </c>
      <c r="E59" t="s">
        <v>1379</v>
      </c>
      <c r="F59">
        <v>208</v>
      </c>
      <c r="G59" t="s">
        <v>1380</v>
      </c>
      <c r="I59" s="2" t="s">
        <v>1486</v>
      </c>
      <c r="J59" s="2">
        <v>936</v>
      </c>
      <c r="K59" s="3" t="s">
        <v>1487</v>
      </c>
      <c r="N59" s="5" t="s">
        <v>1488</v>
      </c>
      <c r="O59" s="5" t="s">
        <v>1489</v>
      </c>
      <c r="P59" t="s">
        <v>1490</v>
      </c>
    </row>
    <row r="60" spans="1:16" x14ac:dyDescent="0.3">
      <c r="A60" t="s">
        <v>1491</v>
      </c>
      <c r="B60" t="s">
        <v>1492</v>
      </c>
      <c r="C60" t="s">
        <v>1493</v>
      </c>
      <c r="D60" t="s">
        <v>1494</v>
      </c>
      <c r="E60" t="s">
        <v>1370</v>
      </c>
      <c r="F60">
        <v>262</v>
      </c>
      <c r="G60" t="s">
        <v>1371</v>
      </c>
      <c r="I60" s="2" t="s">
        <v>1495</v>
      </c>
      <c r="J60" s="2">
        <v>292</v>
      </c>
      <c r="K60" s="3" t="s">
        <v>1496</v>
      </c>
      <c r="N60" s="5" t="s">
        <v>1497</v>
      </c>
      <c r="O60" s="5" t="s">
        <v>1498</v>
      </c>
      <c r="P60" t="s">
        <v>1499</v>
      </c>
    </row>
    <row r="61" spans="1:16" x14ac:dyDescent="0.3">
      <c r="A61" t="s">
        <v>1500</v>
      </c>
      <c r="B61" t="s">
        <v>1501</v>
      </c>
      <c r="C61" t="s">
        <v>1502</v>
      </c>
      <c r="D61" t="s">
        <v>1503</v>
      </c>
      <c r="E61" t="s">
        <v>998</v>
      </c>
      <c r="F61">
        <v>951</v>
      </c>
      <c r="G61" t="s">
        <v>999</v>
      </c>
      <c r="I61" s="2" t="s">
        <v>1504</v>
      </c>
      <c r="J61" s="2">
        <v>270</v>
      </c>
      <c r="K61" s="3" t="s">
        <v>1505</v>
      </c>
      <c r="N61" s="5" t="s">
        <v>1506</v>
      </c>
      <c r="O61" s="5" t="s">
        <v>1507</v>
      </c>
      <c r="P61" t="s">
        <v>1508</v>
      </c>
    </row>
    <row r="62" spans="1:16" x14ac:dyDescent="0.3">
      <c r="A62" t="s">
        <v>1509</v>
      </c>
      <c r="B62" t="s">
        <v>1510</v>
      </c>
      <c r="C62" t="s">
        <v>1511</v>
      </c>
      <c r="D62" t="s">
        <v>1512</v>
      </c>
      <c r="E62" t="s">
        <v>1388</v>
      </c>
      <c r="F62">
        <v>214</v>
      </c>
      <c r="G62" t="s">
        <v>1389</v>
      </c>
      <c r="I62" s="2" t="s">
        <v>1513</v>
      </c>
      <c r="J62" s="2">
        <v>324</v>
      </c>
      <c r="K62" s="3" t="s">
        <v>1514</v>
      </c>
      <c r="N62" s="5" t="s">
        <v>1515</v>
      </c>
      <c r="O62" s="5" t="s">
        <v>1516</v>
      </c>
      <c r="P62" t="s">
        <v>182</v>
      </c>
    </row>
    <row r="63" spans="1:16" x14ac:dyDescent="0.3">
      <c r="A63" t="s">
        <v>1517</v>
      </c>
      <c r="B63" t="s">
        <v>1518</v>
      </c>
      <c r="C63" t="s">
        <v>1519</v>
      </c>
      <c r="D63" t="s">
        <v>1520</v>
      </c>
      <c r="E63" t="s">
        <v>185</v>
      </c>
      <c r="F63">
        <v>840</v>
      </c>
      <c r="G63" t="s">
        <v>900</v>
      </c>
      <c r="I63" s="2" t="s">
        <v>1521</v>
      </c>
      <c r="J63" s="2">
        <v>320</v>
      </c>
      <c r="K63" s="3" t="s">
        <v>1522</v>
      </c>
      <c r="N63" s="5" t="s">
        <v>1523</v>
      </c>
      <c r="O63" s="5" t="s">
        <v>1524</v>
      </c>
      <c r="P63" t="s">
        <v>1525</v>
      </c>
    </row>
    <row r="64" spans="1:16" x14ac:dyDescent="0.3">
      <c r="A64" t="s">
        <v>1526</v>
      </c>
      <c r="B64" t="s">
        <v>1527</v>
      </c>
      <c r="C64" t="s">
        <v>1528</v>
      </c>
      <c r="D64" t="s">
        <v>1529</v>
      </c>
      <c r="E64" t="s">
        <v>1404</v>
      </c>
      <c r="F64">
        <v>818</v>
      </c>
      <c r="G64" t="s">
        <v>1405</v>
      </c>
      <c r="I64" s="2" t="s">
        <v>1530</v>
      </c>
      <c r="J64" s="2">
        <v>328</v>
      </c>
      <c r="K64" s="3" t="s">
        <v>1531</v>
      </c>
      <c r="N64" s="5" t="s">
        <v>1532</v>
      </c>
      <c r="O64" s="5" t="s">
        <v>1533</v>
      </c>
      <c r="P64" t="s">
        <v>187</v>
      </c>
    </row>
    <row r="65" spans="1:16" x14ac:dyDescent="0.3">
      <c r="A65" t="s">
        <v>1534</v>
      </c>
      <c r="B65" t="s">
        <v>1535</v>
      </c>
      <c r="C65" t="s">
        <v>1536</v>
      </c>
      <c r="D65" t="s">
        <v>1537</v>
      </c>
      <c r="E65" t="s">
        <v>185</v>
      </c>
      <c r="F65">
        <v>840</v>
      </c>
      <c r="G65" t="s">
        <v>900</v>
      </c>
      <c r="I65" s="2" t="s">
        <v>1538</v>
      </c>
      <c r="J65" s="2">
        <v>344</v>
      </c>
      <c r="K65" s="3" t="s">
        <v>1539</v>
      </c>
      <c r="N65" s="5" t="s">
        <v>1540</v>
      </c>
      <c r="O65" s="5" t="s">
        <v>1541</v>
      </c>
      <c r="P65" t="s">
        <v>1542</v>
      </c>
    </row>
    <row r="66" spans="1:16" x14ac:dyDescent="0.3">
      <c r="A66" t="s">
        <v>1543</v>
      </c>
      <c r="B66" t="s">
        <v>1544</v>
      </c>
      <c r="C66" t="s">
        <v>1545</v>
      </c>
      <c r="D66" t="s">
        <v>1546</v>
      </c>
      <c r="E66" t="s">
        <v>1314</v>
      </c>
      <c r="F66">
        <v>950</v>
      </c>
      <c r="G66" t="s">
        <v>1315</v>
      </c>
      <c r="I66" s="2" t="s">
        <v>1547</v>
      </c>
      <c r="J66" s="2">
        <v>340</v>
      </c>
      <c r="K66" s="3" t="s">
        <v>1548</v>
      </c>
      <c r="N66" s="5" t="s">
        <v>1549</v>
      </c>
      <c r="O66" s="5" t="s">
        <v>1550</v>
      </c>
      <c r="P66" t="s">
        <v>1551</v>
      </c>
    </row>
    <row r="67" spans="1:16" x14ac:dyDescent="0.3">
      <c r="A67" t="s">
        <v>1552</v>
      </c>
      <c r="B67" t="s">
        <v>1553</v>
      </c>
      <c r="C67" t="s">
        <v>1554</v>
      </c>
      <c r="D67" t="s">
        <v>1555</v>
      </c>
      <c r="E67" t="s">
        <v>1415</v>
      </c>
      <c r="F67">
        <v>232</v>
      </c>
      <c r="G67" t="s">
        <v>1416</v>
      </c>
      <c r="I67" s="2" t="s">
        <v>1440</v>
      </c>
      <c r="J67" s="2">
        <v>191</v>
      </c>
      <c r="K67" s="3" t="s">
        <v>1441</v>
      </c>
      <c r="N67" s="5" t="s">
        <v>1556</v>
      </c>
      <c r="O67" s="5" t="s">
        <v>1557</v>
      </c>
      <c r="P67" t="s">
        <v>1558</v>
      </c>
    </row>
    <row r="68" spans="1:16" x14ac:dyDescent="0.3">
      <c r="A68" t="s">
        <v>1559</v>
      </c>
      <c r="B68" t="s">
        <v>1560</v>
      </c>
      <c r="C68" t="s">
        <v>1561</v>
      </c>
      <c r="D68" t="s">
        <v>1562</v>
      </c>
      <c r="E68" t="s">
        <v>929</v>
      </c>
      <c r="F68">
        <v>978</v>
      </c>
      <c r="G68" t="s">
        <v>930</v>
      </c>
      <c r="I68" s="2" t="s">
        <v>1563</v>
      </c>
      <c r="J68" s="2">
        <v>332</v>
      </c>
      <c r="K68" s="3" t="s">
        <v>1564</v>
      </c>
      <c r="N68" s="5" t="s">
        <v>1565</v>
      </c>
      <c r="O68" s="5" t="s">
        <v>1566</v>
      </c>
      <c r="P68" t="s">
        <v>1567</v>
      </c>
    </row>
    <row r="69" spans="1:16" x14ac:dyDescent="0.3">
      <c r="A69" t="s">
        <v>1568</v>
      </c>
      <c r="B69" t="s">
        <v>1569</v>
      </c>
      <c r="C69" t="s">
        <v>1570</v>
      </c>
      <c r="D69" t="s">
        <v>1571</v>
      </c>
      <c r="E69" t="s">
        <v>1572</v>
      </c>
      <c r="F69">
        <v>748</v>
      </c>
      <c r="G69" t="s">
        <v>1573</v>
      </c>
      <c r="I69" s="2" t="s">
        <v>1574</v>
      </c>
      <c r="J69" s="2">
        <v>348</v>
      </c>
      <c r="K69" s="3" t="s">
        <v>1575</v>
      </c>
      <c r="N69" s="5" t="s">
        <v>1576</v>
      </c>
      <c r="O69" s="5" t="s">
        <v>1577</v>
      </c>
      <c r="P69" t="s">
        <v>1578</v>
      </c>
    </row>
    <row r="70" spans="1:16" x14ac:dyDescent="0.3">
      <c r="A70" t="s">
        <v>1579</v>
      </c>
      <c r="B70" t="s">
        <v>1580</v>
      </c>
      <c r="C70" t="s">
        <v>1581</v>
      </c>
      <c r="D70" t="s">
        <v>1582</v>
      </c>
      <c r="E70" t="s">
        <v>1424</v>
      </c>
      <c r="F70">
        <v>230</v>
      </c>
      <c r="G70" t="s">
        <v>1425</v>
      </c>
      <c r="I70" s="2" t="s">
        <v>1583</v>
      </c>
      <c r="J70" s="2">
        <v>360</v>
      </c>
      <c r="K70" s="3" t="s">
        <v>1584</v>
      </c>
      <c r="N70" s="5" t="s">
        <v>1585</v>
      </c>
      <c r="O70" s="5" t="s">
        <v>1586</v>
      </c>
      <c r="P70" t="s">
        <v>1587</v>
      </c>
    </row>
    <row r="71" spans="1:16" x14ac:dyDescent="0.3">
      <c r="A71" t="s">
        <v>1588</v>
      </c>
      <c r="B71" t="s">
        <v>1589</v>
      </c>
      <c r="C71" t="s">
        <v>1590</v>
      </c>
      <c r="D71" t="s">
        <v>1591</v>
      </c>
      <c r="E71" t="s">
        <v>1450</v>
      </c>
      <c r="F71">
        <v>238</v>
      </c>
      <c r="G71" t="s">
        <v>1451</v>
      </c>
      <c r="I71" s="2" t="s">
        <v>1592</v>
      </c>
      <c r="J71" s="2">
        <v>376</v>
      </c>
      <c r="K71" s="3" t="s">
        <v>1593</v>
      </c>
      <c r="N71" s="5" t="s">
        <v>1594</v>
      </c>
      <c r="O71" s="5" t="s">
        <v>1595</v>
      </c>
      <c r="P71" t="s">
        <v>192</v>
      </c>
    </row>
    <row r="72" spans="1:16" x14ac:dyDescent="0.3">
      <c r="A72" t="s">
        <v>1596</v>
      </c>
      <c r="B72" t="s">
        <v>1597</v>
      </c>
      <c r="C72" t="s">
        <v>1598</v>
      </c>
      <c r="D72" t="s">
        <v>1599</v>
      </c>
      <c r="E72" t="s">
        <v>1379</v>
      </c>
      <c r="F72">
        <v>208</v>
      </c>
      <c r="G72" t="s">
        <v>1380</v>
      </c>
      <c r="I72" s="2" t="s">
        <v>1600</v>
      </c>
      <c r="J72" s="2">
        <v>0</v>
      </c>
      <c r="K72" s="3" t="s">
        <v>1601</v>
      </c>
      <c r="N72" s="5" t="s">
        <v>1602</v>
      </c>
      <c r="O72" s="5" t="s">
        <v>1603</v>
      </c>
      <c r="P72" t="s">
        <v>189</v>
      </c>
    </row>
    <row r="73" spans="1:16" x14ac:dyDescent="0.3">
      <c r="A73" t="s">
        <v>1604</v>
      </c>
      <c r="B73" t="s">
        <v>1605</v>
      </c>
      <c r="C73" t="s">
        <v>1606</v>
      </c>
      <c r="D73" t="s">
        <v>1607</v>
      </c>
      <c r="E73" t="s">
        <v>1442</v>
      </c>
      <c r="F73">
        <v>242</v>
      </c>
      <c r="G73" t="s">
        <v>1443</v>
      </c>
      <c r="I73" s="2" t="s">
        <v>1608</v>
      </c>
      <c r="J73" s="2">
        <v>356</v>
      </c>
      <c r="K73" s="3" t="s">
        <v>1609</v>
      </c>
      <c r="N73" s="5">
        <v>7103</v>
      </c>
      <c r="O73" s="5" t="s">
        <v>1610</v>
      </c>
      <c r="P73" s="5" t="s">
        <v>1611</v>
      </c>
    </row>
    <row r="74" spans="1:16" x14ac:dyDescent="0.3">
      <c r="A74" t="s">
        <v>1612</v>
      </c>
      <c r="B74" t="s">
        <v>1613</v>
      </c>
      <c r="C74" t="s">
        <v>1614</v>
      </c>
      <c r="D74" t="s">
        <v>1615</v>
      </c>
      <c r="E74" t="s">
        <v>929</v>
      </c>
      <c r="F74">
        <v>978</v>
      </c>
      <c r="G74" t="s">
        <v>930</v>
      </c>
      <c r="I74" s="2" t="s">
        <v>1616</v>
      </c>
      <c r="J74" s="2">
        <v>368</v>
      </c>
      <c r="K74" s="3" t="s">
        <v>1617</v>
      </c>
      <c r="N74" s="193">
        <v>7202</v>
      </c>
      <c r="O74" t="s">
        <v>1618</v>
      </c>
      <c r="P74" t="s">
        <v>1619</v>
      </c>
    </row>
    <row r="75" spans="1:16" x14ac:dyDescent="0.3">
      <c r="A75" t="s">
        <v>1620</v>
      </c>
      <c r="B75" t="s">
        <v>1621</v>
      </c>
      <c r="C75" t="s">
        <v>1622</v>
      </c>
      <c r="D75" t="s">
        <v>1623</v>
      </c>
      <c r="E75" t="s">
        <v>929</v>
      </c>
      <c r="F75">
        <v>978</v>
      </c>
      <c r="G75" t="s">
        <v>930</v>
      </c>
      <c r="I75" s="2" t="s">
        <v>1624</v>
      </c>
      <c r="J75" s="2">
        <v>364</v>
      </c>
      <c r="K75" s="3" t="s">
        <v>1625</v>
      </c>
    </row>
    <row r="76" spans="1:16" x14ac:dyDescent="0.3">
      <c r="A76" t="s">
        <v>1626</v>
      </c>
      <c r="B76" t="s">
        <v>1627</v>
      </c>
      <c r="C76" t="s">
        <v>1628</v>
      </c>
      <c r="D76" t="s">
        <v>1629</v>
      </c>
      <c r="E76" t="s">
        <v>929</v>
      </c>
      <c r="F76">
        <v>978</v>
      </c>
      <c r="G76" t="s">
        <v>930</v>
      </c>
      <c r="I76" s="2" t="s">
        <v>1630</v>
      </c>
      <c r="J76" s="2">
        <v>352</v>
      </c>
      <c r="K76" s="3" t="s">
        <v>1631</v>
      </c>
    </row>
    <row r="77" spans="1:16" x14ac:dyDescent="0.3">
      <c r="A77" t="s">
        <v>1632</v>
      </c>
      <c r="B77" t="s">
        <v>1633</v>
      </c>
      <c r="C77" t="s">
        <v>1634</v>
      </c>
      <c r="D77" t="s">
        <v>1635</v>
      </c>
      <c r="E77" t="s">
        <v>929</v>
      </c>
      <c r="F77">
        <v>978</v>
      </c>
      <c r="G77" t="s">
        <v>930</v>
      </c>
      <c r="I77" s="2" t="s">
        <v>1636</v>
      </c>
      <c r="J77" s="2">
        <v>0</v>
      </c>
      <c r="K77" s="3" t="s">
        <v>1637</v>
      </c>
    </row>
    <row r="78" spans="1:16" x14ac:dyDescent="0.3">
      <c r="A78" t="s">
        <v>1638</v>
      </c>
      <c r="B78" t="s">
        <v>1639</v>
      </c>
      <c r="C78" t="s">
        <v>1640</v>
      </c>
      <c r="D78" t="s">
        <v>1641</v>
      </c>
      <c r="E78" t="s">
        <v>929</v>
      </c>
      <c r="F78">
        <v>978</v>
      </c>
      <c r="G78" t="s">
        <v>930</v>
      </c>
      <c r="I78" s="2" t="s">
        <v>1642</v>
      </c>
      <c r="J78" s="2">
        <v>388</v>
      </c>
      <c r="K78" s="3" t="s">
        <v>1643</v>
      </c>
    </row>
    <row r="79" spans="1:16" x14ac:dyDescent="0.3">
      <c r="A79" t="s">
        <v>1644</v>
      </c>
      <c r="B79" t="s">
        <v>1645</v>
      </c>
      <c r="C79" t="s">
        <v>1646</v>
      </c>
      <c r="D79" t="s">
        <v>1647</v>
      </c>
      <c r="E79" t="s">
        <v>1314</v>
      </c>
      <c r="F79">
        <v>950</v>
      </c>
      <c r="G79" t="s">
        <v>1315</v>
      </c>
      <c r="I79" s="2" t="s">
        <v>1648</v>
      </c>
      <c r="J79" s="2">
        <v>400</v>
      </c>
      <c r="K79" s="3" t="s">
        <v>1649</v>
      </c>
    </row>
    <row r="80" spans="1:16" x14ac:dyDescent="0.3">
      <c r="A80" t="s">
        <v>1650</v>
      </c>
      <c r="B80" t="s">
        <v>1651</v>
      </c>
      <c r="C80" t="s">
        <v>1652</v>
      </c>
      <c r="D80" t="s">
        <v>1653</v>
      </c>
      <c r="E80" t="s">
        <v>1504</v>
      </c>
      <c r="F80">
        <v>270</v>
      </c>
      <c r="G80" t="s">
        <v>1505</v>
      </c>
      <c r="I80" s="2" t="s">
        <v>1654</v>
      </c>
      <c r="J80" s="2">
        <v>392</v>
      </c>
      <c r="K80" s="3" t="s">
        <v>1655</v>
      </c>
    </row>
    <row r="81" spans="1:11" x14ac:dyDescent="0.3">
      <c r="A81" t="s">
        <v>1656</v>
      </c>
      <c r="B81" t="s">
        <v>1657</v>
      </c>
      <c r="C81" t="s">
        <v>1658</v>
      </c>
      <c r="D81" t="s">
        <v>1659</v>
      </c>
      <c r="E81" t="s">
        <v>1468</v>
      </c>
      <c r="F81">
        <v>981</v>
      </c>
      <c r="G81" t="s">
        <v>1469</v>
      </c>
      <c r="I81" s="2" t="s">
        <v>1660</v>
      </c>
      <c r="J81" s="2">
        <v>404</v>
      </c>
      <c r="K81" s="3" t="s">
        <v>1661</v>
      </c>
    </row>
    <row r="82" spans="1:11" x14ac:dyDescent="0.3">
      <c r="A82" t="s">
        <v>1662</v>
      </c>
      <c r="B82" t="s">
        <v>1663</v>
      </c>
      <c r="C82" t="s">
        <v>1664</v>
      </c>
      <c r="D82" t="s">
        <v>1665</v>
      </c>
      <c r="E82" t="s">
        <v>929</v>
      </c>
      <c r="F82">
        <v>978</v>
      </c>
      <c r="G82" t="s">
        <v>930</v>
      </c>
      <c r="I82" s="2" t="s">
        <v>1666</v>
      </c>
      <c r="J82" s="2">
        <v>417</v>
      </c>
      <c r="K82" s="3" t="s">
        <v>1667</v>
      </c>
    </row>
    <row r="83" spans="1:11" x14ac:dyDescent="0.3">
      <c r="A83" t="s">
        <v>1668</v>
      </c>
      <c r="B83" t="s">
        <v>1669</v>
      </c>
      <c r="C83" t="s">
        <v>1670</v>
      </c>
      <c r="D83" t="s">
        <v>1671</v>
      </c>
      <c r="E83" t="s">
        <v>1486</v>
      </c>
      <c r="F83">
        <v>936</v>
      </c>
      <c r="G83" t="s">
        <v>1487</v>
      </c>
      <c r="I83" s="2" t="s">
        <v>1303</v>
      </c>
      <c r="J83" s="2">
        <v>116</v>
      </c>
      <c r="K83" s="3" t="s">
        <v>1304</v>
      </c>
    </row>
    <row r="84" spans="1:11" x14ac:dyDescent="0.3">
      <c r="A84" t="s">
        <v>1672</v>
      </c>
      <c r="B84" t="s">
        <v>1673</v>
      </c>
      <c r="C84" t="s">
        <v>1674</v>
      </c>
      <c r="D84" t="s">
        <v>1675</v>
      </c>
      <c r="E84" t="s">
        <v>1495</v>
      </c>
      <c r="F84">
        <v>292</v>
      </c>
      <c r="G84" t="s">
        <v>1496</v>
      </c>
      <c r="I84" s="2" t="s">
        <v>1413</v>
      </c>
      <c r="J84" s="2">
        <v>174</v>
      </c>
      <c r="K84" s="3" t="s">
        <v>1414</v>
      </c>
    </row>
    <row r="85" spans="1:11" x14ac:dyDescent="0.3">
      <c r="A85" t="s">
        <v>1676</v>
      </c>
      <c r="B85" t="s">
        <v>1677</v>
      </c>
      <c r="C85" t="s">
        <v>1678</v>
      </c>
      <c r="D85" t="s">
        <v>1679</v>
      </c>
      <c r="E85" t="s">
        <v>929</v>
      </c>
      <c r="F85">
        <v>978</v>
      </c>
      <c r="G85" t="s">
        <v>930</v>
      </c>
      <c r="I85" s="2" t="s">
        <v>1680</v>
      </c>
      <c r="J85" s="2">
        <v>408</v>
      </c>
      <c r="K85" s="3" t="s">
        <v>1681</v>
      </c>
    </row>
    <row r="86" spans="1:11" x14ac:dyDescent="0.3">
      <c r="A86" t="s">
        <v>1682</v>
      </c>
      <c r="B86" t="s">
        <v>1683</v>
      </c>
      <c r="C86" t="s">
        <v>1684</v>
      </c>
      <c r="D86" t="s">
        <v>1685</v>
      </c>
      <c r="E86" t="s">
        <v>1379</v>
      </c>
      <c r="F86">
        <v>208</v>
      </c>
      <c r="G86" t="s">
        <v>1380</v>
      </c>
      <c r="I86" s="2" t="s">
        <v>1686</v>
      </c>
      <c r="J86" s="2">
        <v>410</v>
      </c>
      <c r="K86" s="3" t="s">
        <v>1687</v>
      </c>
    </row>
    <row r="87" spans="1:11" x14ac:dyDescent="0.3">
      <c r="A87" t="s">
        <v>1688</v>
      </c>
      <c r="B87" t="s">
        <v>1689</v>
      </c>
      <c r="C87" t="s">
        <v>1690</v>
      </c>
      <c r="D87" t="s">
        <v>1691</v>
      </c>
      <c r="E87" t="s">
        <v>998</v>
      </c>
      <c r="F87">
        <v>951</v>
      </c>
      <c r="G87" t="s">
        <v>999</v>
      </c>
      <c r="I87" s="2" t="s">
        <v>1692</v>
      </c>
      <c r="J87" s="2">
        <v>414</v>
      </c>
      <c r="K87" s="3" t="s">
        <v>1693</v>
      </c>
    </row>
    <row r="88" spans="1:11" x14ac:dyDescent="0.3">
      <c r="A88" t="s">
        <v>1694</v>
      </c>
      <c r="B88" t="s">
        <v>1695</v>
      </c>
      <c r="C88" t="s">
        <v>1696</v>
      </c>
      <c r="D88" t="s">
        <v>1697</v>
      </c>
      <c r="E88" t="s">
        <v>929</v>
      </c>
      <c r="F88">
        <v>978</v>
      </c>
      <c r="G88" t="s">
        <v>930</v>
      </c>
      <c r="I88" s="2" t="s">
        <v>1344</v>
      </c>
      <c r="J88" s="2">
        <v>136</v>
      </c>
      <c r="K88" s="3" t="s">
        <v>1345</v>
      </c>
    </row>
    <row r="89" spans="1:11" x14ac:dyDescent="0.3">
      <c r="A89" t="s">
        <v>1698</v>
      </c>
      <c r="B89" t="s">
        <v>1699</v>
      </c>
      <c r="C89" t="s">
        <v>1700</v>
      </c>
      <c r="D89" t="s">
        <v>1701</v>
      </c>
      <c r="E89" t="s">
        <v>185</v>
      </c>
      <c r="F89">
        <v>840</v>
      </c>
      <c r="G89" t="s">
        <v>900</v>
      </c>
      <c r="I89" s="2" t="s">
        <v>1702</v>
      </c>
      <c r="J89" s="2">
        <v>398</v>
      </c>
      <c r="K89" s="3" t="s">
        <v>1703</v>
      </c>
    </row>
    <row r="90" spans="1:11" x14ac:dyDescent="0.3">
      <c r="A90" t="s">
        <v>1704</v>
      </c>
      <c r="B90" t="s">
        <v>1705</v>
      </c>
      <c r="C90" t="s">
        <v>1706</v>
      </c>
      <c r="D90" t="s">
        <v>1707</v>
      </c>
      <c r="E90" t="s">
        <v>1521</v>
      </c>
      <c r="F90">
        <v>320</v>
      </c>
      <c r="G90" t="s">
        <v>1522</v>
      </c>
      <c r="I90" s="2" t="s">
        <v>1708</v>
      </c>
      <c r="J90" s="2">
        <v>418</v>
      </c>
      <c r="K90" s="3" t="s">
        <v>1709</v>
      </c>
    </row>
    <row r="91" spans="1:11" x14ac:dyDescent="0.3">
      <c r="A91" t="s">
        <v>1710</v>
      </c>
      <c r="B91" t="s">
        <v>1711</v>
      </c>
      <c r="C91" t="s">
        <v>1712</v>
      </c>
      <c r="D91" t="s">
        <v>1713</v>
      </c>
      <c r="E91" t="s">
        <v>1477</v>
      </c>
      <c r="F91">
        <v>0</v>
      </c>
      <c r="G91" t="s">
        <v>1478</v>
      </c>
      <c r="I91" s="2" t="s">
        <v>1714</v>
      </c>
      <c r="J91" s="2">
        <v>422</v>
      </c>
      <c r="K91" s="3" t="s">
        <v>1715</v>
      </c>
    </row>
    <row r="92" spans="1:11" x14ac:dyDescent="0.3">
      <c r="A92" t="s">
        <v>1716</v>
      </c>
      <c r="B92" t="s">
        <v>1717</v>
      </c>
      <c r="C92" t="s">
        <v>1718</v>
      </c>
      <c r="D92" t="s">
        <v>1719</v>
      </c>
      <c r="E92" t="s">
        <v>1513</v>
      </c>
      <c r="F92">
        <v>324</v>
      </c>
      <c r="G92" t="s">
        <v>1514</v>
      </c>
      <c r="I92" s="2" t="s">
        <v>1720</v>
      </c>
      <c r="J92" s="2">
        <v>144</v>
      </c>
      <c r="K92" s="3" t="s">
        <v>1721</v>
      </c>
    </row>
    <row r="93" spans="1:11" x14ac:dyDescent="0.3">
      <c r="A93" t="s">
        <v>1722</v>
      </c>
      <c r="B93" t="s">
        <v>1723</v>
      </c>
      <c r="C93" t="s">
        <v>1724</v>
      </c>
      <c r="D93" t="s">
        <v>1725</v>
      </c>
      <c r="E93" t="s">
        <v>1181</v>
      </c>
      <c r="F93">
        <v>952</v>
      </c>
      <c r="G93" t="s">
        <v>1182</v>
      </c>
      <c r="I93" s="2" t="s">
        <v>1726</v>
      </c>
      <c r="J93" s="2">
        <v>430</v>
      </c>
      <c r="K93" s="3" t="s">
        <v>1727</v>
      </c>
    </row>
    <row r="94" spans="1:11" x14ac:dyDescent="0.3">
      <c r="A94" t="s">
        <v>1728</v>
      </c>
      <c r="B94" t="s">
        <v>1729</v>
      </c>
      <c r="C94" t="s">
        <v>1730</v>
      </c>
      <c r="D94" t="s">
        <v>1731</v>
      </c>
      <c r="E94" t="s">
        <v>1530</v>
      </c>
      <c r="F94">
        <v>328</v>
      </c>
      <c r="G94" t="s">
        <v>1531</v>
      </c>
      <c r="I94" s="2" t="s">
        <v>1732</v>
      </c>
      <c r="J94" s="2">
        <v>426</v>
      </c>
      <c r="K94" s="3" t="s">
        <v>1733</v>
      </c>
    </row>
    <row r="95" spans="1:11" x14ac:dyDescent="0.3">
      <c r="A95" t="s">
        <v>1734</v>
      </c>
      <c r="B95" t="s">
        <v>1735</v>
      </c>
      <c r="C95" t="s">
        <v>1736</v>
      </c>
      <c r="D95" t="s">
        <v>1737</v>
      </c>
      <c r="E95" t="s">
        <v>1563</v>
      </c>
      <c r="F95">
        <v>332</v>
      </c>
      <c r="G95" t="s">
        <v>1564</v>
      </c>
      <c r="I95" s="2" t="s">
        <v>1738</v>
      </c>
      <c r="J95" s="2">
        <v>434</v>
      </c>
      <c r="K95" s="3" t="s">
        <v>1739</v>
      </c>
    </row>
    <row r="96" spans="1:11" x14ac:dyDescent="0.3">
      <c r="A96" t="s">
        <v>1740</v>
      </c>
      <c r="B96" t="s">
        <v>1741</v>
      </c>
      <c r="C96" t="s">
        <v>1742</v>
      </c>
      <c r="D96" t="s">
        <v>1743</v>
      </c>
      <c r="I96" s="2" t="s">
        <v>1744</v>
      </c>
      <c r="J96" s="2">
        <v>504</v>
      </c>
      <c r="K96" s="3" t="s">
        <v>1745</v>
      </c>
    </row>
    <row r="97" spans="1:11" x14ac:dyDescent="0.3">
      <c r="A97" t="s">
        <v>1746</v>
      </c>
      <c r="B97" t="s">
        <v>1747</v>
      </c>
      <c r="C97" t="s">
        <v>1748</v>
      </c>
      <c r="D97" t="s">
        <v>1749</v>
      </c>
      <c r="E97" t="s">
        <v>1547</v>
      </c>
      <c r="F97">
        <v>340</v>
      </c>
      <c r="G97" t="s">
        <v>1548</v>
      </c>
      <c r="I97" s="2" t="s">
        <v>1750</v>
      </c>
      <c r="J97" s="2">
        <v>498</v>
      </c>
      <c r="K97" s="3" t="s">
        <v>1751</v>
      </c>
    </row>
    <row r="98" spans="1:11" x14ac:dyDescent="0.3">
      <c r="A98" t="s">
        <v>1752</v>
      </c>
      <c r="B98" t="s">
        <v>1753</v>
      </c>
      <c r="C98" t="s">
        <v>1754</v>
      </c>
      <c r="D98" t="s">
        <v>1755</v>
      </c>
      <c r="E98" t="s">
        <v>1538</v>
      </c>
      <c r="F98">
        <v>344</v>
      </c>
      <c r="G98" t="s">
        <v>1539</v>
      </c>
      <c r="I98" s="2" t="s">
        <v>1756</v>
      </c>
      <c r="J98" s="2">
        <v>969</v>
      </c>
      <c r="K98" s="3" t="s">
        <v>1757</v>
      </c>
    </row>
    <row r="99" spans="1:11" x14ac:dyDescent="0.3">
      <c r="A99" t="s">
        <v>1758</v>
      </c>
      <c r="B99" t="s">
        <v>1759</v>
      </c>
      <c r="C99" t="s">
        <v>1760</v>
      </c>
      <c r="D99" t="s">
        <v>1761</v>
      </c>
      <c r="E99" t="s">
        <v>1574</v>
      </c>
      <c r="F99">
        <v>348</v>
      </c>
      <c r="G99" t="s">
        <v>1575</v>
      </c>
      <c r="I99" s="2" t="s">
        <v>1762</v>
      </c>
      <c r="J99" s="2">
        <v>807</v>
      </c>
      <c r="K99" s="3" t="s">
        <v>1763</v>
      </c>
    </row>
    <row r="100" spans="1:11" x14ac:dyDescent="0.3">
      <c r="A100" t="s">
        <v>1764</v>
      </c>
      <c r="B100" t="s">
        <v>1765</v>
      </c>
      <c r="C100" t="s">
        <v>1766</v>
      </c>
      <c r="D100" t="s">
        <v>1767</v>
      </c>
      <c r="E100" t="s">
        <v>1630</v>
      </c>
      <c r="F100">
        <v>352</v>
      </c>
      <c r="G100" t="s">
        <v>1631</v>
      </c>
      <c r="I100" s="2" t="s">
        <v>1768</v>
      </c>
      <c r="J100" s="2">
        <v>104</v>
      </c>
      <c r="K100" s="3" t="s">
        <v>1769</v>
      </c>
    </row>
    <row r="101" spans="1:11" x14ac:dyDescent="0.3">
      <c r="A101" t="s">
        <v>1770</v>
      </c>
      <c r="B101" t="s">
        <v>1771</v>
      </c>
      <c r="C101" t="s">
        <v>462</v>
      </c>
      <c r="D101" t="s">
        <v>1772</v>
      </c>
      <c r="E101" t="s">
        <v>1608</v>
      </c>
      <c r="F101">
        <v>356</v>
      </c>
      <c r="G101" t="s">
        <v>1609</v>
      </c>
      <c r="I101" s="2" t="s">
        <v>91</v>
      </c>
      <c r="J101" s="2">
        <v>496</v>
      </c>
      <c r="K101" s="3" t="s">
        <v>1773</v>
      </c>
    </row>
    <row r="102" spans="1:11" x14ac:dyDescent="0.3">
      <c r="A102" t="s">
        <v>1774</v>
      </c>
      <c r="B102" t="s">
        <v>1775</v>
      </c>
      <c r="C102" t="s">
        <v>1776</v>
      </c>
      <c r="D102" t="s">
        <v>1777</v>
      </c>
      <c r="E102" t="s">
        <v>1583</v>
      </c>
      <c r="F102">
        <v>360</v>
      </c>
      <c r="G102" t="s">
        <v>1584</v>
      </c>
      <c r="I102" s="2" t="s">
        <v>1778</v>
      </c>
      <c r="J102" s="2">
        <v>446</v>
      </c>
      <c r="K102" s="3" t="s">
        <v>1779</v>
      </c>
    </row>
    <row r="103" spans="1:11" x14ac:dyDescent="0.3">
      <c r="A103" t="s">
        <v>1780</v>
      </c>
      <c r="B103" t="s">
        <v>1781</v>
      </c>
      <c r="C103" t="s">
        <v>1782</v>
      </c>
      <c r="D103" t="s">
        <v>1783</v>
      </c>
      <c r="E103" t="s">
        <v>1624</v>
      </c>
      <c r="F103">
        <v>364</v>
      </c>
      <c r="G103" t="s">
        <v>1625</v>
      </c>
      <c r="I103" s="2" t="s">
        <v>1784</v>
      </c>
      <c r="J103" s="2">
        <v>478</v>
      </c>
      <c r="K103" s="3" t="s">
        <v>1785</v>
      </c>
    </row>
    <row r="104" spans="1:11" x14ac:dyDescent="0.3">
      <c r="A104" t="s">
        <v>1786</v>
      </c>
      <c r="B104" t="s">
        <v>1787</v>
      </c>
      <c r="C104" t="s">
        <v>1788</v>
      </c>
      <c r="D104" t="s">
        <v>1789</v>
      </c>
      <c r="E104" t="s">
        <v>1616</v>
      </c>
      <c r="F104">
        <v>368</v>
      </c>
      <c r="G104" t="s">
        <v>1617</v>
      </c>
      <c r="I104" s="2" t="s">
        <v>1790</v>
      </c>
      <c r="J104" s="2">
        <v>480</v>
      </c>
      <c r="K104" s="3" t="s">
        <v>1791</v>
      </c>
    </row>
    <row r="105" spans="1:11" x14ac:dyDescent="0.3">
      <c r="A105" t="s">
        <v>1792</v>
      </c>
      <c r="B105" t="s">
        <v>1793</v>
      </c>
      <c r="C105" t="s">
        <v>1794</v>
      </c>
      <c r="D105" t="s">
        <v>1795</v>
      </c>
      <c r="E105" t="s">
        <v>929</v>
      </c>
      <c r="F105">
        <v>978</v>
      </c>
      <c r="G105" t="s">
        <v>930</v>
      </c>
      <c r="I105" s="2" t="s">
        <v>1796</v>
      </c>
      <c r="J105" s="2">
        <v>462</v>
      </c>
      <c r="K105" s="3" t="s">
        <v>1797</v>
      </c>
    </row>
    <row r="106" spans="1:11" x14ac:dyDescent="0.3">
      <c r="A106" t="s">
        <v>1798</v>
      </c>
      <c r="B106" t="s">
        <v>1799</v>
      </c>
      <c r="C106" t="s">
        <v>1800</v>
      </c>
      <c r="D106" t="s">
        <v>1801</v>
      </c>
      <c r="E106" t="s">
        <v>1600</v>
      </c>
      <c r="F106">
        <v>0</v>
      </c>
      <c r="G106" t="s">
        <v>1601</v>
      </c>
      <c r="I106" s="2" t="s">
        <v>1802</v>
      </c>
      <c r="J106" s="2">
        <v>454</v>
      </c>
      <c r="K106" s="3" t="s">
        <v>1803</v>
      </c>
    </row>
    <row r="107" spans="1:11" x14ac:dyDescent="0.3">
      <c r="A107" t="s">
        <v>1804</v>
      </c>
      <c r="B107" t="s">
        <v>1805</v>
      </c>
      <c r="C107" t="s">
        <v>1806</v>
      </c>
      <c r="D107" t="s">
        <v>1807</v>
      </c>
      <c r="E107" t="s">
        <v>1592</v>
      </c>
      <c r="F107">
        <v>376</v>
      </c>
      <c r="G107" t="s">
        <v>1593</v>
      </c>
      <c r="I107" s="2" t="s">
        <v>1808</v>
      </c>
      <c r="J107" s="2">
        <v>484</v>
      </c>
      <c r="K107" s="3" t="s">
        <v>1809</v>
      </c>
    </row>
    <row r="108" spans="1:11" x14ac:dyDescent="0.3">
      <c r="A108" t="s">
        <v>1810</v>
      </c>
      <c r="B108" t="s">
        <v>1811</v>
      </c>
      <c r="C108" t="s">
        <v>1812</v>
      </c>
      <c r="D108" t="s">
        <v>1813</v>
      </c>
      <c r="E108" t="s">
        <v>929</v>
      </c>
      <c r="F108">
        <v>978</v>
      </c>
      <c r="G108" t="s">
        <v>930</v>
      </c>
      <c r="I108" s="2" t="s">
        <v>1814</v>
      </c>
      <c r="J108" s="2">
        <v>458</v>
      </c>
      <c r="K108" s="3" t="s">
        <v>1815</v>
      </c>
    </row>
    <row r="109" spans="1:11" x14ac:dyDescent="0.3">
      <c r="A109" t="s">
        <v>1816</v>
      </c>
      <c r="B109" t="s">
        <v>1817</v>
      </c>
      <c r="C109" t="s">
        <v>1818</v>
      </c>
      <c r="D109" t="s">
        <v>1819</v>
      </c>
      <c r="E109" t="s">
        <v>1642</v>
      </c>
      <c r="F109">
        <v>388</v>
      </c>
      <c r="G109" t="s">
        <v>1643</v>
      </c>
      <c r="I109" s="2" t="s">
        <v>1820</v>
      </c>
      <c r="J109" s="2">
        <v>943</v>
      </c>
      <c r="K109" s="3" t="s">
        <v>1821</v>
      </c>
    </row>
    <row r="110" spans="1:11" x14ac:dyDescent="0.3">
      <c r="A110" t="s">
        <v>1822</v>
      </c>
      <c r="B110" t="s">
        <v>1823</v>
      </c>
      <c r="C110" t="s">
        <v>1824</v>
      </c>
      <c r="D110" t="s">
        <v>1825</v>
      </c>
      <c r="E110" t="s">
        <v>1654</v>
      </c>
      <c r="F110">
        <v>392</v>
      </c>
      <c r="G110" t="s">
        <v>1655</v>
      </c>
      <c r="I110" s="2" t="s">
        <v>1826</v>
      </c>
      <c r="J110" s="2">
        <v>516</v>
      </c>
      <c r="K110" s="3" t="s">
        <v>1827</v>
      </c>
    </row>
    <row r="111" spans="1:11" x14ac:dyDescent="0.3">
      <c r="A111" t="s">
        <v>1828</v>
      </c>
      <c r="B111" t="s">
        <v>1829</v>
      </c>
      <c r="C111" t="s">
        <v>1830</v>
      </c>
      <c r="D111" t="s">
        <v>1831</v>
      </c>
      <c r="E111" t="s">
        <v>1636</v>
      </c>
      <c r="F111">
        <v>0</v>
      </c>
      <c r="G111" t="s">
        <v>1637</v>
      </c>
      <c r="I111" s="2" t="s">
        <v>1832</v>
      </c>
      <c r="J111" s="2">
        <v>566</v>
      </c>
      <c r="K111" s="3" t="s">
        <v>1833</v>
      </c>
    </row>
    <row r="112" spans="1:11" x14ac:dyDescent="0.3">
      <c r="A112" t="s">
        <v>1834</v>
      </c>
      <c r="B112" t="s">
        <v>1835</v>
      </c>
      <c r="C112" t="s">
        <v>1836</v>
      </c>
      <c r="D112" t="s">
        <v>1837</v>
      </c>
      <c r="E112" t="s">
        <v>1648</v>
      </c>
      <c r="F112">
        <v>400</v>
      </c>
      <c r="G112" t="s">
        <v>1649</v>
      </c>
      <c r="I112" s="2" t="s">
        <v>1838</v>
      </c>
      <c r="J112" s="2">
        <v>558</v>
      </c>
      <c r="K112" s="3" t="s">
        <v>1839</v>
      </c>
    </row>
    <row r="113" spans="1:11" x14ac:dyDescent="0.3">
      <c r="A113" t="s">
        <v>1840</v>
      </c>
      <c r="B113" t="s">
        <v>1841</v>
      </c>
      <c r="C113" t="s">
        <v>1842</v>
      </c>
      <c r="D113" t="s">
        <v>1843</v>
      </c>
      <c r="E113" t="s">
        <v>1702</v>
      </c>
      <c r="F113">
        <v>398</v>
      </c>
      <c r="G113" t="s">
        <v>1703</v>
      </c>
      <c r="I113" s="2" t="s">
        <v>1844</v>
      </c>
      <c r="J113" s="2">
        <v>578</v>
      </c>
      <c r="K113" s="3" t="s">
        <v>1845</v>
      </c>
    </row>
    <row r="114" spans="1:11" x14ac:dyDescent="0.3">
      <c r="A114" t="s">
        <v>1846</v>
      </c>
      <c r="B114" t="s">
        <v>1847</v>
      </c>
      <c r="C114" t="s">
        <v>1848</v>
      </c>
      <c r="D114" t="s">
        <v>1849</v>
      </c>
      <c r="E114" t="s">
        <v>1660</v>
      </c>
      <c r="F114">
        <v>404</v>
      </c>
      <c r="G114" t="s">
        <v>1661</v>
      </c>
      <c r="I114" s="2" t="s">
        <v>1850</v>
      </c>
      <c r="J114" s="2">
        <v>524</v>
      </c>
      <c r="K114" s="3" t="s">
        <v>1851</v>
      </c>
    </row>
    <row r="115" spans="1:11" x14ac:dyDescent="0.3">
      <c r="A115" t="s">
        <v>1852</v>
      </c>
      <c r="B115" t="s">
        <v>1853</v>
      </c>
      <c r="C115" t="s">
        <v>1854</v>
      </c>
      <c r="D115" t="s">
        <v>1855</v>
      </c>
      <c r="I115" s="2" t="s">
        <v>1856</v>
      </c>
      <c r="J115" s="2">
        <v>554</v>
      </c>
      <c r="K115" s="3" t="s">
        <v>1857</v>
      </c>
    </row>
    <row r="116" spans="1:11" x14ac:dyDescent="0.3">
      <c r="A116" t="s">
        <v>1858</v>
      </c>
      <c r="B116" t="s">
        <v>1859</v>
      </c>
      <c r="C116" t="s">
        <v>1860</v>
      </c>
      <c r="D116" t="s">
        <v>1861</v>
      </c>
      <c r="E116" t="s">
        <v>1680</v>
      </c>
      <c r="F116">
        <v>408</v>
      </c>
      <c r="G116" t="s">
        <v>1681</v>
      </c>
      <c r="I116" s="2" t="s">
        <v>1862</v>
      </c>
      <c r="J116" s="2">
        <v>512</v>
      </c>
      <c r="K116" s="3" t="s">
        <v>1863</v>
      </c>
    </row>
    <row r="117" spans="1:11" x14ac:dyDescent="0.3">
      <c r="A117" t="s">
        <v>1864</v>
      </c>
      <c r="B117" t="s">
        <v>1865</v>
      </c>
      <c r="C117" t="s">
        <v>1866</v>
      </c>
      <c r="D117" t="s">
        <v>1867</v>
      </c>
      <c r="E117" t="s">
        <v>1686</v>
      </c>
      <c r="F117">
        <v>410</v>
      </c>
      <c r="G117" t="s">
        <v>1687</v>
      </c>
      <c r="I117" s="2" t="s">
        <v>1868</v>
      </c>
      <c r="J117" s="2">
        <v>590</v>
      </c>
      <c r="K117" s="3" t="s">
        <v>1869</v>
      </c>
    </row>
    <row r="118" spans="1:11" x14ac:dyDescent="0.3">
      <c r="A118" t="s">
        <v>1870</v>
      </c>
      <c r="B118" t="s">
        <v>1871</v>
      </c>
      <c r="C118" t="s">
        <v>1872</v>
      </c>
      <c r="D118" t="s">
        <v>1873</v>
      </c>
      <c r="E118" t="s">
        <v>929</v>
      </c>
      <c r="F118">
        <v>978</v>
      </c>
      <c r="G118" t="s">
        <v>930</v>
      </c>
      <c r="I118" s="2" t="s">
        <v>1874</v>
      </c>
      <c r="J118" s="2">
        <v>604</v>
      </c>
      <c r="K118" s="3" t="s">
        <v>1875</v>
      </c>
    </row>
    <row r="119" spans="1:11" x14ac:dyDescent="0.3">
      <c r="A119" t="s">
        <v>1876</v>
      </c>
      <c r="B119" t="s">
        <v>1877</v>
      </c>
      <c r="C119" t="s">
        <v>1878</v>
      </c>
      <c r="D119" t="s">
        <v>1879</v>
      </c>
      <c r="E119" t="s">
        <v>1692</v>
      </c>
      <c r="F119">
        <v>414</v>
      </c>
      <c r="G119" t="s">
        <v>1693</v>
      </c>
      <c r="I119" s="2" t="s">
        <v>1880</v>
      </c>
      <c r="J119" s="2">
        <v>598</v>
      </c>
      <c r="K119" s="3" t="s">
        <v>1881</v>
      </c>
    </row>
    <row r="120" spans="1:11" x14ac:dyDescent="0.3">
      <c r="A120" t="s">
        <v>1882</v>
      </c>
      <c r="B120" t="s">
        <v>1883</v>
      </c>
      <c r="C120" t="s">
        <v>1884</v>
      </c>
      <c r="D120" t="s">
        <v>1885</v>
      </c>
      <c r="E120" t="s">
        <v>1666</v>
      </c>
      <c r="F120">
        <v>417</v>
      </c>
      <c r="G120" t="s">
        <v>1667</v>
      </c>
      <c r="I120" s="2" t="s">
        <v>1886</v>
      </c>
      <c r="J120" s="2">
        <v>608</v>
      </c>
      <c r="K120" s="3" t="s">
        <v>1887</v>
      </c>
    </row>
    <row r="121" spans="1:11" x14ac:dyDescent="0.3">
      <c r="A121" t="s">
        <v>1888</v>
      </c>
      <c r="B121" t="s">
        <v>1889</v>
      </c>
      <c r="C121" t="s">
        <v>1890</v>
      </c>
      <c r="D121" t="s">
        <v>1891</v>
      </c>
      <c r="E121" t="s">
        <v>1708</v>
      </c>
      <c r="F121">
        <v>418</v>
      </c>
      <c r="G121" t="s">
        <v>1709</v>
      </c>
      <c r="I121" s="2" t="s">
        <v>1892</v>
      </c>
      <c r="J121" s="2">
        <v>586</v>
      </c>
      <c r="K121" s="3" t="s">
        <v>1893</v>
      </c>
    </row>
    <row r="122" spans="1:11" x14ac:dyDescent="0.3">
      <c r="A122" t="s">
        <v>1894</v>
      </c>
      <c r="B122" t="s">
        <v>1895</v>
      </c>
      <c r="C122" t="s">
        <v>1896</v>
      </c>
      <c r="D122" t="s">
        <v>1897</v>
      </c>
      <c r="E122" t="s">
        <v>929</v>
      </c>
      <c r="F122">
        <v>978</v>
      </c>
      <c r="G122" t="s">
        <v>930</v>
      </c>
      <c r="I122" s="2" t="s">
        <v>1898</v>
      </c>
      <c r="J122" s="2">
        <v>985</v>
      </c>
      <c r="K122" s="3" t="s">
        <v>1899</v>
      </c>
    </row>
    <row r="123" spans="1:11" x14ac:dyDescent="0.3">
      <c r="A123" t="s">
        <v>1900</v>
      </c>
      <c r="B123" t="s">
        <v>1901</v>
      </c>
      <c r="C123" t="s">
        <v>1902</v>
      </c>
      <c r="D123" t="s">
        <v>1903</v>
      </c>
      <c r="E123" t="s">
        <v>1714</v>
      </c>
      <c r="F123">
        <v>422</v>
      </c>
      <c r="G123" t="s">
        <v>1715</v>
      </c>
      <c r="I123" s="2" t="s">
        <v>1904</v>
      </c>
      <c r="J123" s="2">
        <v>600</v>
      </c>
      <c r="K123" s="3" t="s">
        <v>1905</v>
      </c>
    </row>
    <row r="124" spans="1:11" x14ac:dyDescent="0.3">
      <c r="A124" t="s">
        <v>1906</v>
      </c>
      <c r="B124" t="s">
        <v>1907</v>
      </c>
      <c r="C124" t="s">
        <v>1908</v>
      </c>
      <c r="D124" t="s">
        <v>1909</v>
      </c>
      <c r="E124" t="s">
        <v>1732</v>
      </c>
      <c r="F124">
        <v>426</v>
      </c>
      <c r="G124" t="s">
        <v>1733</v>
      </c>
      <c r="I124" s="2" t="s">
        <v>1910</v>
      </c>
      <c r="J124" s="2">
        <v>634</v>
      </c>
      <c r="K124" s="3" t="s">
        <v>1911</v>
      </c>
    </row>
    <row r="125" spans="1:11" x14ac:dyDescent="0.3">
      <c r="A125" t="s">
        <v>1912</v>
      </c>
      <c r="B125" t="s">
        <v>1913</v>
      </c>
      <c r="C125" t="s">
        <v>1914</v>
      </c>
      <c r="D125" t="s">
        <v>1915</v>
      </c>
      <c r="E125" t="s">
        <v>1726</v>
      </c>
      <c r="F125">
        <v>430</v>
      </c>
      <c r="G125" t="s">
        <v>1727</v>
      </c>
      <c r="I125" s="2" t="s">
        <v>1916</v>
      </c>
      <c r="J125" s="2">
        <v>946</v>
      </c>
      <c r="K125" s="3" t="s">
        <v>1917</v>
      </c>
    </row>
    <row r="126" spans="1:11" x14ac:dyDescent="0.3">
      <c r="A126" t="s">
        <v>1918</v>
      </c>
      <c r="B126" t="s">
        <v>1919</v>
      </c>
      <c r="C126" t="s">
        <v>1920</v>
      </c>
      <c r="D126" t="s">
        <v>1921</v>
      </c>
      <c r="E126" t="s">
        <v>1738</v>
      </c>
      <c r="F126">
        <v>434</v>
      </c>
      <c r="G126" t="s">
        <v>1739</v>
      </c>
      <c r="I126" s="2" t="s">
        <v>1922</v>
      </c>
      <c r="J126" s="2">
        <v>941</v>
      </c>
      <c r="K126" s="3" t="s">
        <v>1923</v>
      </c>
    </row>
    <row r="127" spans="1:11" x14ac:dyDescent="0.3">
      <c r="A127" t="s">
        <v>1924</v>
      </c>
      <c r="B127" t="s">
        <v>1925</v>
      </c>
      <c r="C127" t="s">
        <v>1926</v>
      </c>
      <c r="D127" t="s">
        <v>1927</v>
      </c>
      <c r="E127" t="s">
        <v>1294</v>
      </c>
      <c r="F127">
        <v>756</v>
      </c>
      <c r="G127" t="s">
        <v>1295</v>
      </c>
      <c r="I127" s="2" t="s">
        <v>1928</v>
      </c>
      <c r="J127" s="2">
        <v>643</v>
      </c>
      <c r="K127" s="3" t="s">
        <v>1929</v>
      </c>
    </row>
    <row r="128" spans="1:11" x14ac:dyDescent="0.3">
      <c r="A128" t="s">
        <v>1930</v>
      </c>
      <c r="B128" t="s">
        <v>1931</v>
      </c>
      <c r="C128" t="s">
        <v>1932</v>
      </c>
      <c r="D128" t="s">
        <v>1933</v>
      </c>
      <c r="E128" t="s">
        <v>929</v>
      </c>
      <c r="F128">
        <v>978</v>
      </c>
      <c r="G128" t="s">
        <v>930</v>
      </c>
      <c r="I128" s="2" t="s">
        <v>1934</v>
      </c>
      <c r="J128" s="2">
        <v>646</v>
      </c>
      <c r="K128" s="3" t="s">
        <v>1935</v>
      </c>
    </row>
    <row r="129" spans="1:11" x14ac:dyDescent="0.3">
      <c r="A129" t="s">
        <v>1936</v>
      </c>
      <c r="B129" t="s">
        <v>1937</v>
      </c>
      <c r="C129" t="s">
        <v>1938</v>
      </c>
      <c r="D129" t="s">
        <v>1939</v>
      </c>
      <c r="E129" t="s">
        <v>929</v>
      </c>
      <c r="F129">
        <v>978</v>
      </c>
      <c r="G129" t="s">
        <v>930</v>
      </c>
      <c r="I129" s="2" t="s">
        <v>1940</v>
      </c>
      <c r="J129" s="2">
        <v>682</v>
      </c>
      <c r="K129" s="3" t="s">
        <v>1941</v>
      </c>
    </row>
    <row r="130" spans="1:11" x14ac:dyDescent="0.3">
      <c r="A130" t="s">
        <v>1942</v>
      </c>
      <c r="B130" t="s">
        <v>1943</v>
      </c>
      <c r="C130" t="s">
        <v>1944</v>
      </c>
      <c r="D130" t="s">
        <v>1945</v>
      </c>
      <c r="E130" t="s">
        <v>1778</v>
      </c>
      <c r="F130">
        <v>446</v>
      </c>
      <c r="G130" t="s">
        <v>1779</v>
      </c>
      <c r="I130" s="2" t="s">
        <v>1946</v>
      </c>
      <c r="J130" s="2">
        <v>90</v>
      </c>
      <c r="K130" s="3" t="s">
        <v>1947</v>
      </c>
    </row>
    <row r="131" spans="1:11" x14ac:dyDescent="0.3">
      <c r="A131" t="s">
        <v>1948</v>
      </c>
      <c r="B131" t="s">
        <v>1949</v>
      </c>
      <c r="C131" t="s">
        <v>1762</v>
      </c>
      <c r="D131" t="s">
        <v>1950</v>
      </c>
      <c r="E131" t="s">
        <v>1762</v>
      </c>
      <c r="F131">
        <v>807</v>
      </c>
      <c r="G131" t="s">
        <v>1763</v>
      </c>
      <c r="I131" s="2" t="s">
        <v>1951</v>
      </c>
      <c r="J131" s="2">
        <v>690</v>
      </c>
      <c r="K131" s="3" t="s">
        <v>1952</v>
      </c>
    </row>
    <row r="132" spans="1:11" x14ac:dyDescent="0.3">
      <c r="A132" t="s">
        <v>1953</v>
      </c>
      <c r="B132" t="s">
        <v>1954</v>
      </c>
      <c r="C132" t="s">
        <v>1955</v>
      </c>
      <c r="D132" t="s">
        <v>1956</v>
      </c>
      <c r="E132" t="s">
        <v>1756</v>
      </c>
      <c r="F132">
        <v>969</v>
      </c>
      <c r="G132" t="s">
        <v>1757</v>
      </c>
      <c r="I132" s="2" t="s">
        <v>1957</v>
      </c>
      <c r="J132" s="2">
        <v>938</v>
      </c>
      <c r="K132" s="3" t="s">
        <v>1958</v>
      </c>
    </row>
    <row r="133" spans="1:11" x14ac:dyDescent="0.3">
      <c r="A133" t="s">
        <v>1959</v>
      </c>
      <c r="B133" t="s">
        <v>1960</v>
      </c>
      <c r="C133" t="s">
        <v>1961</v>
      </c>
      <c r="D133" t="s">
        <v>1962</v>
      </c>
      <c r="E133" t="s">
        <v>1802</v>
      </c>
      <c r="F133">
        <v>454</v>
      </c>
      <c r="G133" t="s">
        <v>1803</v>
      </c>
      <c r="I133" s="2" t="s">
        <v>1963</v>
      </c>
      <c r="J133" s="2">
        <v>752</v>
      </c>
      <c r="K133" s="3" t="s">
        <v>1964</v>
      </c>
    </row>
    <row r="134" spans="1:11" x14ac:dyDescent="0.3">
      <c r="A134" t="s">
        <v>1965</v>
      </c>
      <c r="B134" t="s">
        <v>1966</v>
      </c>
      <c r="C134" t="s">
        <v>1967</v>
      </c>
      <c r="D134" t="s">
        <v>1968</v>
      </c>
      <c r="E134" t="s">
        <v>1814</v>
      </c>
      <c r="F134">
        <v>458</v>
      </c>
      <c r="G134" t="s">
        <v>1815</v>
      </c>
      <c r="I134" s="2" t="s">
        <v>1969</v>
      </c>
      <c r="J134" s="2">
        <v>702</v>
      </c>
      <c r="K134" s="3" t="s">
        <v>1970</v>
      </c>
    </row>
    <row r="135" spans="1:11" x14ac:dyDescent="0.3">
      <c r="A135" t="s">
        <v>1971</v>
      </c>
      <c r="B135" t="s">
        <v>1972</v>
      </c>
      <c r="C135" t="s">
        <v>1973</v>
      </c>
      <c r="D135" t="s">
        <v>1974</v>
      </c>
      <c r="E135" t="s">
        <v>1796</v>
      </c>
      <c r="F135">
        <v>462</v>
      </c>
      <c r="G135" t="s">
        <v>1797</v>
      </c>
      <c r="I135" s="2" t="s">
        <v>1975</v>
      </c>
      <c r="J135" s="2">
        <v>654</v>
      </c>
      <c r="K135" s="3" t="s">
        <v>1976</v>
      </c>
    </row>
    <row r="136" spans="1:11" x14ac:dyDescent="0.3">
      <c r="A136" t="s">
        <v>1977</v>
      </c>
      <c r="B136" t="s">
        <v>1978</v>
      </c>
      <c r="C136" t="s">
        <v>1979</v>
      </c>
      <c r="D136" t="s">
        <v>1980</v>
      </c>
      <c r="E136" t="s">
        <v>1181</v>
      </c>
      <c r="F136">
        <v>952</v>
      </c>
      <c r="G136" t="s">
        <v>1182</v>
      </c>
      <c r="I136" s="2" t="s">
        <v>1981</v>
      </c>
      <c r="J136" s="2">
        <v>694</v>
      </c>
      <c r="K136" s="3" t="s">
        <v>1982</v>
      </c>
    </row>
    <row r="137" spans="1:11" x14ac:dyDescent="0.3">
      <c r="A137" t="s">
        <v>1983</v>
      </c>
      <c r="B137" t="s">
        <v>1984</v>
      </c>
      <c r="C137" t="s">
        <v>1985</v>
      </c>
      <c r="D137" t="s">
        <v>1986</v>
      </c>
      <c r="E137" t="s">
        <v>929</v>
      </c>
      <c r="F137">
        <v>978</v>
      </c>
      <c r="G137" t="s">
        <v>930</v>
      </c>
      <c r="I137" s="2" t="s">
        <v>1987</v>
      </c>
      <c r="J137" s="2">
        <v>706</v>
      </c>
      <c r="K137" s="3" t="s">
        <v>1988</v>
      </c>
    </row>
    <row r="138" spans="1:11" x14ac:dyDescent="0.3">
      <c r="A138" t="s">
        <v>1989</v>
      </c>
      <c r="B138" t="s">
        <v>1990</v>
      </c>
      <c r="C138" t="s">
        <v>1991</v>
      </c>
      <c r="D138" t="s">
        <v>1992</v>
      </c>
      <c r="E138" t="s">
        <v>185</v>
      </c>
      <c r="F138">
        <v>840</v>
      </c>
      <c r="G138" t="s">
        <v>900</v>
      </c>
      <c r="I138" s="2" t="s">
        <v>1993</v>
      </c>
      <c r="J138" s="2">
        <v>968</v>
      </c>
      <c r="K138" s="3" t="s">
        <v>1994</v>
      </c>
    </row>
    <row r="139" spans="1:11" x14ac:dyDescent="0.3">
      <c r="A139" t="s">
        <v>1995</v>
      </c>
      <c r="B139" t="s">
        <v>1996</v>
      </c>
      <c r="C139" t="s">
        <v>1997</v>
      </c>
      <c r="D139" t="s">
        <v>1998</v>
      </c>
      <c r="E139" t="s">
        <v>929</v>
      </c>
      <c r="F139">
        <v>978</v>
      </c>
      <c r="G139" t="s">
        <v>930</v>
      </c>
      <c r="I139" s="2" t="s">
        <v>1999</v>
      </c>
      <c r="J139" s="2">
        <v>728</v>
      </c>
      <c r="K139" s="3" t="s">
        <v>2000</v>
      </c>
    </row>
    <row r="140" spans="1:11" x14ac:dyDescent="0.3">
      <c r="A140" t="s">
        <v>2001</v>
      </c>
      <c r="B140" t="s">
        <v>2002</v>
      </c>
      <c r="C140" t="s">
        <v>2003</v>
      </c>
      <c r="D140" t="s">
        <v>2004</v>
      </c>
      <c r="E140" t="s">
        <v>1784</v>
      </c>
      <c r="F140">
        <v>478</v>
      </c>
      <c r="G140" t="s">
        <v>1785</v>
      </c>
      <c r="I140" s="2" t="s">
        <v>2005</v>
      </c>
      <c r="J140" s="2">
        <v>678</v>
      </c>
      <c r="K140" s="3" t="s">
        <v>2006</v>
      </c>
    </row>
    <row r="141" spans="1:11" x14ac:dyDescent="0.3">
      <c r="A141" t="s">
        <v>2007</v>
      </c>
      <c r="B141" t="s">
        <v>2008</v>
      </c>
      <c r="C141" t="s">
        <v>2009</v>
      </c>
      <c r="D141" t="s">
        <v>2010</v>
      </c>
      <c r="E141" t="s">
        <v>1790</v>
      </c>
      <c r="F141">
        <v>480</v>
      </c>
      <c r="G141" t="s">
        <v>1791</v>
      </c>
      <c r="I141" s="2" t="s">
        <v>2011</v>
      </c>
      <c r="J141" s="2">
        <v>760</v>
      </c>
      <c r="K141" s="3" t="s">
        <v>2012</v>
      </c>
    </row>
    <row r="142" spans="1:11" x14ac:dyDescent="0.3">
      <c r="A142" t="s">
        <v>2013</v>
      </c>
      <c r="B142" t="s">
        <v>2014</v>
      </c>
      <c r="C142" t="s">
        <v>2015</v>
      </c>
      <c r="D142" t="s">
        <v>2016</v>
      </c>
      <c r="E142" t="s">
        <v>929</v>
      </c>
      <c r="F142">
        <v>978</v>
      </c>
      <c r="G142" t="s">
        <v>930</v>
      </c>
      <c r="I142" s="2" t="s">
        <v>1572</v>
      </c>
      <c r="J142" s="2">
        <v>748</v>
      </c>
      <c r="K142" s="3" t="s">
        <v>1573</v>
      </c>
    </row>
    <row r="143" spans="1:11" x14ac:dyDescent="0.3">
      <c r="A143" t="s">
        <v>2017</v>
      </c>
      <c r="B143" t="s">
        <v>2018</v>
      </c>
      <c r="C143" t="s">
        <v>2019</v>
      </c>
      <c r="D143" t="s">
        <v>2020</v>
      </c>
      <c r="E143" t="s">
        <v>1808</v>
      </c>
      <c r="F143">
        <v>484</v>
      </c>
      <c r="G143" t="s">
        <v>1809</v>
      </c>
      <c r="I143" s="2" t="s">
        <v>2021</v>
      </c>
      <c r="J143" s="2">
        <v>764</v>
      </c>
      <c r="K143" s="3" t="s">
        <v>2022</v>
      </c>
    </row>
    <row r="144" spans="1:11" x14ac:dyDescent="0.3">
      <c r="A144" t="s">
        <v>2023</v>
      </c>
      <c r="B144" t="s">
        <v>2024</v>
      </c>
      <c r="C144" t="s">
        <v>2025</v>
      </c>
      <c r="D144" t="s">
        <v>2026</v>
      </c>
      <c r="E144" t="s">
        <v>185</v>
      </c>
      <c r="F144">
        <v>840</v>
      </c>
      <c r="G144" t="s">
        <v>900</v>
      </c>
      <c r="I144" s="2" t="s">
        <v>2027</v>
      </c>
      <c r="J144" s="2">
        <v>972</v>
      </c>
      <c r="K144" s="3" t="s">
        <v>2028</v>
      </c>
    </row>
    <row r="145" spans="1:11" x14ac:dyDescent="0.3">
      <c r="A145" t="s">
        <v>2029</v>
      </c>
      <c r="B145" t="s">
        <v>2030</v>
      </c>
      <c r="C145" t="s">
        <v>2031</v>
      </c>
      <c r="D145" t="s">
        <v>2032</v>
      </c>
      <c r="E145" t="s">
        <v>1750</v>
      </c>
      <c r="F145">
        <v>498</v>
      </c>
      <c r="G145" t="s">
        <v>1751</v>
      </c>
      <c r="I145" s="2" t="s">
        <v>2033</v>
      </c>
      <c r="J145" s="2">
        <v>934</v>
      </c>
      <c r="K145" s="3" t="s">
        <v>2034</v>
      </c>
    </row>
    <row r="146" spans="1:11" x14ac:dyDescent="0.3">
      <c r="A146" t="s">
        <v>2035</v>
      </c>
      <c r="B146" t="s">
        <v>2036</v>
      </c>
      <c r="C146" t="s">
        <v>2037</v>
      </c>
      <c r="D146" t="s">
        <v>2038</v>
      </c>
      <c r="E146" t="s">
        <v>929</v>
      </c>
      <c r="F146">
        <v>978</v>
      </c>
      <c r="G146" t="s">
        <v>930</v>
      </c>
      <c r="I146" s="2" t="s">
        <v>2039</v>
      </c>
      <c r="J146" s="2">
        <v>788</v>
      </c>
      <c r="K146" s="3" t="s">
        <v>2040</v>
      </c>
    </row>
    <row r="147" spans="1:11" x14ac:dyDescent="0.3">
      <c r="A147" t="s">
        <v>52</v>
      </c>
      <c r="B147" t="s">
        <v>2041</v>
      </c>
      <c r="C147" t="s">
        <v>2042</v>
      </c>
      <c r="D147" t="s">
        <v>2043</v>
      </c>
      <c r="E147" t="s">
        <v>91</v>
      </c>
      <c r="F147">
        <v>496</v>
      </c>
      <c r="G147" t="s">
        <v>1773</v>
      </c>
      <c r="I147" s="2" t="s">
        <v>2044</v>
      </c>
      <c r="J147" s="2">
        <v>776</v>
      </c>
      <c r="K147" s="3" t="s">
        <v>2045</v>
      </c>
    </row>
    <row r="148" spans="1:11" x14ac:dyDescent="0.3">
      <c r="A148" t="s">
        <v>2046</v>
      </c>
      <c r="B148" t="s">
        <v>2047</v>
      </c>
      <c r="C148" t="s">
        <v>2048</v>
      </c>
      <c r="D148" t="s">
        <v>2049</v>
      </c>
      <c r="E148" t="s">
        <v>929</v>
      </c>
      <c r="F148">
        <v>978</v>
      </c>
      <c r="G148" t="s">
        <v>930</v>
      </c>
      <c r="I148" s="2" t="s">
        <v>2050</v>
      </c>
      <c r="J148" s="2">
        <v>949</v>
      </c>
      <c r="K148" s="3" t="s">
        <v>2051</v>
      </c>
    </row>
    <row r="149" spans="1:11" x14ac:dyDescent="0.3">
      <c r="A149" t="s">
        <v>2052</v>
      </c>
      <c r="B149" t="s">
        <v>2053</v>
      </c>
      <c r="C149" t="s">
        <v>2054</v>
      </c>
      <c r="D149" t="s">
        <v>2055</v>
      </c>
      <c r="E149" t="s">
        <v>998</v>
      </c>
      <c r="F149">
        <v>951</v>
      </c>
      <c r="G149" t="s">
        <v>999</v>
      </c>
      <c r="I149" s="2" t="s">
        <v>2056</v>
      </c>
      <c r="J149" s="2">
        <v>780</v>
      </c>
      <c r="K149" s="3" t="s">
        <v>2057</v>
      </c>
    </row>
    <row r="150" spans="1:11" x14ac:dyDescent="0.3">
      <c r="A150" t="s">
        <v>2058</v>
      </c>
      <c r="B150" t="s">
        <v>2059</v>
      </c>
      <c r="C150" t="s">
        <v>2060</v>
      </c>
      <c r="D150" t="s">
        <v>2061</v>
      </c>
      <c r="E150" t="s">
        <v>1744</v>
      </c>
      <c r="F150">
        <v>504</v>
      </c>
      <c r="G150" t="s">
        <v>1745</v>
      </c>
      <c r="I150" s="2" t="s">
        <v>2062</v>
      </c>
      <c r="J150" s="2">
        <v>0</v>
      </c>
      <c r="K150" s="3" t="s">
        <v>2063</v>
      </c>
    </row>
    <row r="151" spans="1:11" x14ac:dyDescent="0.3">
      <c r="A151" t="s">
        <v>2064</v>
      </c>
      <c r="B151" t="s">
        <v>2065</v>
      </c>
      <c r="C151" t="s">
        <v>2066</v>
      </c>
      <c r="D151" t="s">
        <v>2067</v>
      </c>
      <c r="E151" t="s">
        <v>1820</v>
      </c>
      <c r="F151">
        <v>943</v>
      </c>
      <c r="G151" t="s">
        <v>1821</v>
      </c>
      <c r="I151" s="2" t="s">
        <v>2068</v>
      </c>
      <c r="J151" s="2">
        <v>901</v>
      </c>
      <c r="K151" s="3" t="s">
        <v>2069</v>
      </c>
    </row>
    <row r="152" spans="1:11" x14ac:dyDescent="0.3">
      <c r="A152" t="s">
        <v>2070</v>
      </c>
      <c r="B152" t="s">
        <v>2071</v>
      </c>
      <c r="C152" t="s">
        <v>2072</v>
      </c>
      <c r="D152" t="s">
        <v>2073</v>
      </c>
      <c r="E152" t="s">
        <v>1768</v>
      </c>
      <c r="F152">
        <v>104</v>
      </c>
      <c r="G152" t="s">
        <v>1769</v>
      </c>
      <c r="I152" s="2" t="s">
        <v>2074</v>
      </c>
      <c r="J152" s="2">
        <v>834</v>
      </c>
      <c r="K152" s="3" t="s">
        <v>2075</v>
      </c>
    </row>
    <row r="153" spans="1:11" x14ac:dyDescent="0.3">
      <c r="A153" t="s">
        <v>2076</v>
      </c>
      <c r="B153" t="s">
        <v>2077</v>
      </c>
      <c r="C153" t="s">
        <v>2078</v>
      </c>
      <c r="D153" t="s">
        <v>2079</v>
      </c>
      <c r="E153" t="s">
        <v>1826</v>
      </c>
      <c r="F153">
        <v>516</v>
      </c>
      <c r="G153" t="s">
        <v>1827</v>
      </c>
      <c r="I153" s="2" t="s">
        <v>2080</v>
      </c>
      <c r="J153" s="2">
        <v>980</v>
      </c>
      <c r="K153" s="3" t="s">
        <v>2081</v>
      </c>
    </row>
    <row r="154" spans="1:11" x14ac:dyDescent="0.3">
      <c r="A154" t="s">
        <v>2082</v>
      </c>
      <c r="B154" t="s">
        <v>2083</v>
      </c>
      <c r="C154" t="s">
        <v>2084</v>
      </c>
      <c r="D154" t="s">
        <v>2085</v>
      </c>
      <c r="I154" s="2" t="s">
        <v>2086</v>
      </c>
      <c r="J154" s="2">
        <v>800</v>
      </c>
      <c r="K154" s="3" t="s">
        <v>2087</v>
      </c>
    </row>
    <row r="155" spans="1:11" x14ac:dyDescent="0.3">
      <c r="A155" t="s">
        <v>2088</v>
      </c>
      <c r="B155" t="s">
        <v>2089</v>
      </c>
      <c r="C155" t="s">
        <v>2090</v>
      </c>
      <c r="D155" t="s">
        <v>2091</v>
      </c>
      <c r="E155" t="s">
        <v>1850</v>
      </c>
      <c r="F155">
        <v>524</v>
      </c>
      <c r="G155" t="s">
        <v>1851</v>
      </c>
      <c r="I155" s="2" t="s">
        <v>185</v>
      </c>
      <c r="J155" s="2">
        <v>840</v>
      </c>
      <c r="K155" s="3" t="s">
        <v>900</v>
      </c>
    </row>
    <row r="156" spans="1:11" x14ac:dyDescent="0.3">
      <c r="A156" t="s">
        <v>2092</v>
      </c>
      <c r="B156" t="s">
        <v>2093</v>
      </c>
      <c r="C156" t="s">
        <v>2094</v>
      </c>
      <c r="D156" t="s">
        <v>2095</v>
      </c>
      <c r="E156" t="s">
        <v>929</v>
      </c>
      <c r="F156">
        <v>978</v>
      </c>
      <c r="G156" t="s">
        <v>930</v>
      </c>
      <c r="I156" s="2" t="s">
        <v>185</v>
      </c>
      <c r="J156" s="2"/>
      <c r="K156" s="3"/>
    </row>
    <row r="157" spans="1:11" x14ac:dyDescent="0.3">
      <c r="A157" t="s">
        <v>2096</v>
      </c>
      <c r="B157" t="s">
        <v>2097</v>
      </c>
      <c r="C157" t="s">
        <v>2098</v>
      </c>
      <c r="D157" t="s">
        <v>2099</v>
      </c>
      <c r="E157" t="s">
        <v>1048</v>
      </c>
      <c r="F157">
        <v>532</v>
      </c>
      <c r="G157" t="s">
        <v>1049</v>
      </c>
      <c r="I157" s="2" t="s">
        <v>2100</v>
      </c>
      <c r="J157" s="2">
        <v>858</v>
      </c>
      <c r="K157" s="3" t="s">
        <v>2101</v>
      </c>
    </row>
    <row r="158" spans="1:11" x14ac:dyDescent="0.3">
      <c r="A158" t="s">
        <v>2102</v>
      </c>
      <c r="B158" t="s">
        <v>2103</v>
      </c>
      <c r="C158" t="s">
        <v>2104</v>
      </c>
      <c r="D158" t="s">
        <v>2105</v>
      </c>
      <c r="I158" s="2" t="s">
        <v>2106</v>
      </c>
      <c r="J158" s="2">
        <v>860</v>
      </c>
      <c r="K158" s="3" t="s">
        <v>2107</v>
      </c>
    </row>
    <row r="159" spans="1:11" x14ac:dyDescent="0.3">
      <c r="A159" t="s">
        <v>2108</v>
      </c>
      <c r="B159" t="s">
        <v>2109</v>
      </c>
      <c r="C159" t="s">
        <v>2110</v>
      </c>
      <c r="D159" t="s">
        <v>2111</v>
      </c>
      <c r="E159" t="s">
        <v>1856</v>
      </c>
      <c r="F159">
        <v>554</v>
      </c>
      <c r="G159" t="s">
        <v>1857</v>
      </c>
      <c r="I159" s="2" t="s">
        <v>2112</v>
      </c>
      <c r="J159" s="2">
        <v>937</v>
      </c>
      <c r="K159" s="3" t="s">
        <v>2113</v>
      </c>
    </row>
    <row r="160" spans="1:11" x14ac:dyDescent="0.3">
      <c r="A160" t="s">
        <v>2114</v>
      </c>
      <c r="B160" t="s">
        <v>2115</v>
      </c>
      <c r="C160" t="s">
        <v>2116</v>
      </c>
      <c r="D160" t="s">
        <v>2117</v>
      </c>
      <c r="E160" t="s">
        <v>1838</v>
      </c>
      <c r="F160">
        <v>558</v>
      </c>
      <c r="G160" t="s">
        <v>1839</v>
      </c>
      <c r="I160" s="2" t="s">
        <v>2118</v>
      </c>
      <c r="J160" s="2">
        <v>704</v>
      </c>
      <c r="K160" s="3" t="s">
        <v>2119</v>
      </c>
    </row>
    <row r="161" spans="1:11" x14ac:dyDescent="0.3">
      <c r="A161" t="s">
        <v>2120</v>
      </c>
      <c r="B161" t="s">
        <v>2121</v>
      </c>
      <c r="C161" t="s">
        <v>2122</v>
      </c>
      <c r="D161" t="s">
        <v>2123</v>
      </c>
      <c r="E161" t="s">
        <v>1181</v>
      </c>
      <c r="F161">
        <v>952</v>
      </c>
      <c r="G161" t="s">
        <v>1182</v>
      </c>
      <c r="I161" s="2" t="s">
        <v>2124</v>
      </c>
      <c r="J161" s="2">
        <v>548</v>
      </c>
      <c r="K161" s="3" t="s">
        <v>2125</v>
      </c>
    </row>
    <row r="162" spans="1:11" x14ac:dyDescent="0.3">
      <c r="A162" t="s">
        <v>2126</v>
      </c>
      <c r="B162" t="s">
        <v>2127</v>
      </c>
      <c r="C162" t="s">
        <v>2128</v>
      </c>
      <c r="D162" t="s">
        <v>2129</v>
      </c>
      <c r="E162" t="s">
        <v>1832</v>
      </c>
      <c r="F162">
        <v>566</v>
      </c>
      <c r="G162" t="s">
        <v>1833</v>
      </c>
      <c r="I162" s="2" t="s">
        <v>2130</v>
      </c>
      <c r="J162" s="2">
        <v>882</v>
      </c>
      <c r="K162" s="3" t="s">
        <v>2131</v>
      </c>
    </row>
    <row r="163" spans="1:11" x14ac:dyDescent="0.3">
      <c r="A163" t="s">
        <v>2132</v>
      </c>
      <c r="B163" t="s">
        <v>2133</v>
      </c>
      <c r="C163" t="s">
        <v>2134</v>
      </c>
      <c r="D163" t="s">
        <v>2135</v>
      </c>
      <c r="I163" s="2" t="s">
        <v>1314</v>
      </c>
      <c r="J163" s="2">
        <v>950</v>
      </c>
      <c r="K163" s="3" t="s">
        <v>1315</v>
      </c>
    </row>
    <row r="164" spans="1:11" x14ac:dyDescent="0.3">
      <c r="A164" t="s">
        <v>2136</v>
      </c>
      <c r="B164" t="s">
        <v>2137</v>
      </c>
      <c r="C164" t="s">
        <v>2138</v>
      </c>
      <c r="D164" t="s">
        <v>2139</v>
      </c>
      <c r="I164" s="2" t="s">
        <v>998</v>
      </c>
      <c r="J164" s="2">
        <v>951</v>
      </c>
      <c r="K164" s="3" t="s">
        <v>999</v>
      </c>
    </row>
    <row r="165" spans="1:11" x14ac:dyDescent="0.3">
      <c r="A165" t="s">
        <v>2140</v>
      </c>
      <c r="B165" t="s">
        <v>2141</v>
      </c>
      <c r="C165" t="s">
        <v>2142</v>
      </c>
      <c r="D165" t="s">
        <v>2143</v>
      </c>
      <c r="E165" t="s">
        <v>185</v>
      </c>
      <c r="F165">
        <v>840</v>
      </c>
      <c r="G165" t="s">
        <v>900</v>
      </c>
      <c r="I165" s="2" t="s">
        <v>1181</v>
      </c>
      <c r="J165" s="2">
        <v>952</v>
      </c>
      <c r="K165" s="3" t="s">
        <v>1182</v>
      </c>
    </row>
    <row r="166" spans="1:11" x14ac:dyDescent="0.3">
      <c r="A166" t="s">
        <v>2144</v>
      </c>
      <c r="B166" t="s">
        <v>2145</v>
      </c>
      <c r="C166" t="s">
        <v>2146</v>
      </c>
      <c r="D166" t="s">
        <v>2147</v>
      </c>
      <c r="E166" t="s">
        <v>1844</v>
      </c>
      <c r="F166">
        <v>578</v>
      </c>
      <c r="G166" t="s">
        <v>1845</v>
      </c>
      <c r="I166" s="2" t="s">
        <v>2148</v>
      </c>
      <c r="J166" s="2">
        <v>886</v>
      </c>
      <c r="K166" s="3" t="s">
        <v>2149</v>
      </c>
    </row>
    <row r="167" spans="1:11" x14ac:dyDescent="0.3">
      <c r="A167" t="s">
        <v>2150</v>
      </c>
      <c r="B167" t="s">
        <v>2151</v>
      </c>
      <c r="C167" t="s">
        <v>2152</v>
      </c>
      <c r="D167" t="s">
        <v>2153</v>
      </c>
      <c r="E167" t="s">
        <v>1862</v>
      </c>
      <c r="F167">
        <v>512</v>
      </c>
      <c r="G167" t="s">
        <v>1863</v>
      </c>
      <c r="I167" s="2" t="s">
        <v>2154</v>
      </c>
      <c r="J167" s="2">
        <v>710</v>
      </c>
      <c r="K167" s="3" t="s">
        <v>2155</v>
      </c>
    </row>
    <row r="168" spans="1:11" x14ac:dyDescent="0.3">
      <c r="A168" t="s">
        <v>2156</v>
      </c>
      <c r="B168" t="s">
        <v>2157</v>
      </c>
      <c r="C168" t="s">
        <v>2158</v>
      </c>
      <c r="D168" t="s">
        <v>2159</v>
      </c>
      <c r="E168" t="s">
        <v>1892</v>
      </c>
      <c r="F168">
        <v>586</v>
      </c>
      <c r="G168" t="s">
        <v>1893</v>
      </c>
      <c r="I168" s="2" t="s">
        <v>2160</v>
      </c>
      <c r="J168" s="2">
        <v>967</v>
      </c>
      <c r="K168" s="3" t="s">
        <v>2161</v>
      </c>
    </row>
    <row r="169" spans="1:11" x14ac:dyDescent="0.3">
      <c r="A169" t="s">
        <v>2162</v>
      </c>
      <c r="B169" t="s">
        <v>2163</v>
      </c>
      <c r="C169" t="s">
        <v>2164</v>
      </c>
      <c r="D169" t="s">
        <v>2165</v>
      </c>
      <c r="E169" t="s">
        <v>185</v>
      </c>
      <c r="F169">
        <v>840</v>
      </c>
      <c r="G169" t="s">
        <v>900</v>
      </c>
    </row>
    <row r="170" spans="1:11" x14ac:dyDescent="0.3">
      <c r="A170" t="s">
        <v>2166</v>
      </c>
      <c r="B170" t="s">
        <v>2167</v>
      </c>
      <c r="C170" t="s">
        <v>2168</v>
      </c>
      <c r="D170" t="s">
        <v>2169</v>
      </c>
    </row>
    <row r="171" spans="1:11" x14ac:dyDescent="0.3">
      <c r="A171" t="s">
        <v>2170</v>
      </c>
      <c r="B171" t="s">
        <v>2171</v>
      </c>
      <c r="C171" t="s">
        <v>2172</v>
      </c>
      <c r="D171" t="s">
        <v>2173</v>
      </c>
      <c r="E171" t="s">
        <v>1868</v>
      </c>
      <c r="F171">
        <v>590</v>
      </c>
      <c r="G171" t="s">
        <v>1869</v>
      </c>
    </row>
    <row r="172" spans="1:11" x14ac:dyDescent="0.3">
      <c r="A172" t="s">
        <v>2174</v>
      </c>
      <c r="B172" t="s">
        <v>2175</v>
      </c>
      <c r="C172" t="s">
        <v>2176</v>
      </c>
      <c r="D172" t="s">
        <v>2177</v>
      </c>
      <c r="E172" t="s">
        <v>1880</v>
      </c>
      <c r="F172">
        <v>598</v>
      </c>
      <c r="G172" t="s">
        <v>1881</v>
      </c>
    </row>
    <row r="173" spans="1:11" x14ac:dyDescent="0.3">
      <c r="A173" t="s">
        <v>2178</v>
      </c>
      <c r="B173" t="s">
        <v>2179</v>
      </c>
      <c r="C173" t="s">
        <v>2180</v>
      </c>
      <c r="D173" t="s">
        <v>2181</v>
      </c>
      <c r="E173" t="s">
        <v>1904</v>
      </c>
      <c r="F173">
        <v>600</v>
      </c>
      <c r="G173" t="s">
        <v>1905</v>
      </c>
    </row>
    <row r="174" spans="1:11" x14ac:dyDescent="0.3">
      <c r="A174" t="s">
        <v>2182</v>
      </c>
      <c r="B174" t="s">
        <v>2183</v>
      </c>
      <c r="C174" t="s">
        <v>2184</v>
      </c>
      <c r="D174" t="s">
        <v>2185</v>
      </c>
      <c r="E174" t="s">
        <v>1874</v>
      </c>
      <c r="F174">
        <v>604</v>
      </c>
      <c r="G174" t="s">
        <v>1875</v>
      </c>
    </row>
    <row r="175" spans="1:11" x14ac:dyDescent="0.3">
      <c r="A175" t="s">
        <v>2186</v>
      </c>
      <c r="B175" t="s">
        <v>2187</v>
      </c>
      <c r="C175" t="s">
        <v>2188</v>
      </c>
      <c r="D175" t="s">
        <v>2189</v>
      </c>
      <c r="E175" t="s">
        <v>1886</v>
      </c>
      <c r="F175">
        <v>608</v>
      </c>
      <c r="G175" t="s">
        <v>1887</v>
      </c>
    </row>
    <row r="176" spans="1:11" x14ac:dyDescent="0.3">
      <c r="A176" t="s">
        <v>2190</v>
      </c>
      <c r="B176" t="s">
        <v>2191</v>
      </c>
      <c r="C176" t="s">
        <v>2192</v>
      </c>
      <c r="D176" t="s">
        <v>2193</v>
      </c>
    </row>
    <row r="177" spans="1:7" x14ac:dyDescent="0.3">
      <c r="A177" t="s">
        <v>2194</v>
      </c>
      <c r="B177" t="s">
        <v>2195</v>
      </c>
      <c r="C177" t="s">
        <v>2196</v>
      </c>
      <c r="D177" t="s">
        <v>2197</v>
      </c>
      <c r="E177" t="s">
        <v>1898</v>
      </c>
      <c r="F177">
        <v>985</v>
      </c>
      <c r="G177" t="s">
        <v>1899</v>
      </c>
    </row>
    <row r="178" spans="1:7" x14ac:dyDescent="0.3">
      <c r="A178" t="s">
        <v>2198</v>
      </c>
      <c r="B178" t="s">
        <v>2199</v>
      </c>
      <c r="C178" t="s">
        <v>2200</v>
      </c>
      <c r="D178" t="s">
        <v>2201</v>
      </c>
      <c r="E178" t="s">
        <v>929</v>
      </c>
      <c r="F178">
        <v>978</v>
      </c>
      <c r="G178" t="s">
        <v>930</v>
      </c>
    </row>
    <row r="179" spans="1:7" x14ac:dyDescent="0.3">
      <c r="A179" t="s">
        <v>2202</v>
      </c>
      <c r="B179" t="s">
        <v>2203</v>
      </c>
      <c r="C179" t="s">
        <v>2204</v>
      </c>
      <c r="D179" t="s">
        <v>2205</v>
      </c>
      <c r="E179" t="s">
        <v>185</v>
      </c>
      <c r="F179">
        <v>840</v>
      </c>
      <c r="G179" t="s">
        <v>900</v>
      </c>
    </row>
    <row r="180" spans="1:7" x14ac:dyDescent="0.3">
      <c r="A180" t="s">
        <v>2206</v>
      </c>
      <c r="B180" t="s">
        <v>2207</v>
      </c>
      <c r="C180" t="s">
        <v>2208</v>
      </c>
      <c r="D180" t="s">
        <v>2209</v>
      </c>
      <c r="E180" t="s">
        <v>1910</v>
      </c>
      <c r="F180">
        <v>634</v>
      </c>
      <c r="G180" t="s">
        <v>1911</v>
      </c>
    </row>
    <row r="181" spans="1:7" x14ac:dyDescent="0.3">
      <c r="A181" t="s">
        <v>2210</v>
      </c>
      <c r="B181" t="s">
        <v>2211</v>
      </c>
      <c r="C181" t="s">
        <v>2212</v>
      </c>
      <c r="D181" t="s">
        <v>2213</v>
      </c>
      <c r="E181" t="s">
        <v>1314</v>
      </c>
      <c r="F181">
        <v>950</v>
      </c>
      <c r="G181" t="s">
        <v>1315</v>
      </c>
    </row>
    <row r="182" spans="1:7" x14ac:dyDescent="0.3">
      <c r="A182" t="s">
        <v>2214</v>
      </c>
      <c r="B182" t="s">
        <v>2215</v>
      </c>
      <c r="C182" t="s">
        <v>2216</v>
      </c>
      <c r="D182" t="s">
        <v>2217</v>
      </c>
      <c r="E182" t="s">
        <v>929</v>
      </c>
      <c r="F182">
        <v>978</v>
      </c>
      <c r="G182" t="s">
        <v>930</v>
      </c>
    </row>
    <row r="183" spans="1:7" x14ac:dyDescent="0.3">
      <c r="A183" t="s">
        <v>2218</v>
      </c>
      <c r="B183" t="s">
        <v>2219</v>
      </c>
      <c r="C183" t="s">
        <v>2220</v>
      </c>
      <c r="D183" t="s">
        <v>2221</v>
      </c>
      <c r="E183" t="s">
        <v>1916</v>
      </c>
      <c r="F183">
        <v>946</v>
      </c>
      <c r="G183" t="s">
        <v>1917</v>
      </c>
    </row>
    <row r="184" spans="1:7" x14ac:dyDescent="0.3">
      <c r="A184" t="s">
        <v>2222</v>
      </c>
      <c r="B184" t="s">
        <v>2223</v>
      </c>
      <c r="C184" t="s">
        <v>2224</v>
      </c>
      <c r="D184" t="s">
        <v>2225</v>
      </c>
      <c r="E184" t="s">
        <v>1928</v>
      </c>
      <c r="F184">
        <v>643</v>
      </c>
      <c r="G184" t="s">
        <v>1929</v>
      </c>
    </row>
    <row r="185" spans="1:7" x14ac:dyDescent="0.3">
      <c r="A185" t="s">
        <v>2226</v>
      </c>
      <c r="B185" t="s">
        <v>2227</v>
      </c>
      <c r="C185" t="s">
        <v>2228</v>
      </c>
      <c r="D185" t="s">
        <v>2229</v>
      </c>
      <c r="E185" t="s">
        <v>1934</v>
      </c>
      <c r="F185">
        <v>646</v>
      </c>
      <c r="G185" t="s">
        <v>1935</v>
      </c>
    </row>
    <row r="186" spans="1:7" x14ac:dyDescent="0.3">
      <c r="A186" t="s">
        <v>2230</v>
      </c>
      <c r="B186" t="s">
        <v>2231</v>
      </c>
      <c r="C186" t="s">
        <v>2232</v>
      </c>
      <c r="D186" t="s">
        <v>2233</v>
      </c>
      <c r="E186" t="s">
        <v>1975</v>
      </c>
      <c r="F186">
        <v>654</v>
      </c>
      <c r="G186" t="s">
        <v>1976</v>
      </c>
    </row>
    <row r="187" spans="1:7" x14ac:dyDescent="0.3">
      <c r="A187" t="s">
        <v>2234</v>
      </c>
      <c r="B187" t="s">
        <v>2235</v>
      </c>
      <c r="C187" t="s">
        <v>2236</v>
      </c>
      <c r="D187" t="s">
        <v>2237</v>
      </c>
      <c r="E187" t="s">
        <v>998</v>
      </c>
      <c r="F187">
        <v>951</v>
      </c>
      <c r="G187" t="s">
        <v>999</v>
      </c>
    </row>
    <row r="188" spans="1:7" x14ac:dyDescent="0.3">
      <c r="A188" t="s">
        <v>2238</v>
      </c>
      <c r="B188" t="s">
        <v>2239</v>
      </c>
      <c r="C188" t="s">
        <v>2240</v>
      </c>
      <c r="D188" t="s">
        <v>2241</v>
      </c>
      <c r="E188" t="s">
        <v>998</v>
      </c>
      <c r="F188">
        <v>951</v>
      </c>
      <c r="G188" t="s">
        <v>999</v>
      </c>
    </row>
    <row r="189" spans="1:7" x14ac:dyDescent="0.3">
      <c r="A189" t="s">
        <v>2242</v>
      </c>
      <c r="B189" t="s">
        <v>2243</v>
      </c>
      <c r="C189" t="s">
        <v>2244</v>
      </c>
      <c r="D189" t="s">
        <v>2245</v>
      </c>
      <c r="E189" t="s">
        <v>929</v>
      </c>
      <c r="F189">
        <v>978</v>
      </c>
      <c r="G189" t="s">
        <v>930</v>
      </c>
    </row>
    <row r="190" spans="1:7" x14ac:dyDescent="0.3">
      <c r="A190" t="s">
        <v>2246</v>
      </c>
      <c r="B190" t="s">
        <v>2247</v>
      </c>
      <c r="C190" t="s">
        <v>2248</v>
      </c>
      <c r="D190" t="s">
        <v>2249</v>
      </c>
      <c r="E190" t="s">
        <v>998</v>
      </c>
      <c r="F190">
        <v>951</v>
      </c>
      <c r="G190" t="s">
        <v>999</v>
      </c>
    </row>
    <row r="191" spans="1:7" x14ac:dyDescent="0.3">
      <c r="A191" t="s">
        <v>2250</v>
      </c>
      <c r="B191" t="s">
        <v>2251</v>
      </c>
      <c r="C191" t="s">
        <v>2252</v>
      </c>
      <c r="D191" t="s">
        <v>2253</v>
      </c>
      <c r="E191" t="s">
        <v>929</v>
      </c>
      <c r="F191">
        <v>978</v>
      </c>
      <c r="G191" t="s">
        <v>930</v>
      </c>
    </row>
    <row r="192" spans="1:7" x14ac:dyDescent="0.3">
      <c r="A192" t="s">
        <v>2254</v>
      </c>
      <c r="B192" t="s">
        <v>2255</v>
      </c>
      <c r="C192" t="s">
        <v>2256</v>
      </c>
      <c r="D192" t="s">
        <v>2257</v>
      </c>
      <c r="E192" t="s">
        <v>929</v>
      </c>
      <c r="F192">
        <v>978</v>
      </c>
      <c r="G192" t="s">
        <v>930</v>
      </c>
    </row>
    <row r="193" spans="1:7" x14ac:dyDescent="0.3">
      <c r="A193" t="s">
        <v>2258</v>
      </c>
      <c r="B193" t="s">
        <v>2259</v>
      </c>
      <c r="C193" t="s">
        <v>2260</v>
      </c>
      <c r="D193" t="s">
        <v>2261</v>
      </c>
      <c r="E193" t="s">
        <v>2130</v>
      </c>
      <c r="F193">
        <v>882</v>
      </c>
      <c r="G193" t="s">
        <v>2131</v>
      </c>
    </row>
    <row r="194" spans="1:7" x14ac:dyDescent="0.3">
      <c r="A194" t="s">
        <v>2262</v>
      </c>
      <c r="B194" t="s">
        <v>2263</v>
      </c>
      <c r="C194" t="s">
        <v>2264</v>
      </c>
      <c r="D194" t="s">
        <v>2265</v>
      </c>
      <c r="E194" t="s">
        <v>929</v>
      </c>
      <c r="F194">
        <v>978</v>
      </c>
      <c r="G194" t="s">
        <v>930</v>
      </c>
    </row>
    <row r="195" spans="1:7" x14ac:dyDescent="0.3">
      <c r="A195" t="s">
        <v>2266</v>
      </c>
      <c r="B195" t="s">
        <v>2267</v>
      </c>
      <c r="C195" t="s">
        <v>2268</v>
      </c>
      <c r="D195" t="s">
        <v>2269</v>
      </c>
      <c r="E195" t="s">
        <v>2005</v>
      </c>
      <c r="F195">
        <v>678</v>
      </c>
      <c r="G195" t="s">
        <v>2006</v>
      </c>
    </row>
    <row r="196" spans="1:7" x14ac:dyDescent="0.3">
      <c r="A196" t="s">
        <v>2270</v>
      </c>
      <c r="B196" t="s">
        <v>2271</v>
      </c>
      <c r="C196" t="s">
        <v>2272</v>
      </c>
      <c r="D196" t="s">
        <v>2273</v>
      </c>
      <c r="E196" t="s">
        <v>1940</v>
      </c>
      <c r="F196">
        <v>682</v>
      </c>
      <c r="G196" t="s">
        <v>1941</v>
      </c>
    </row>
    <row r="197" spans="1:7" x14ac:dyDescent="0.3">
      <c r="A197" t="s">
        <v>2274</v>
      </c>
      <c r="B197" t="s">
        <v>2275</v>
      </c>
      <c r="C197" t="s">
        <v>2276</v>
      </c>
      <c r="D197" t="s">
        <v>2277</v>
      </c>
      <c r="E197" t="s">
        <v>1181</v>
      </c>
      <c r="F197">
        <v>952</v>
      </c>
      <c r="G197" t="s">
        <v>1182</v>
      </c>
    </row>
    <row r="198" spans="1:7" x14ac:dyDescent="0.3">
      <c r="A198" t="s">
        <v>2278</v>
      </c>
      <c r="B198" t="s">
        <v>2279</v>
      </c>
      <c r="C198" t="s">
        <v>2280</v>
      </c>
      <c r="D198" t="s">
        <v>2281</v>
      </c>
      <c r="E198" t="s">
        <v>1922</v>
      </c>
      <c r="F198">
        <v>941</v>
      </c>
      <c r="G198" t="s">
        <v>1923</v>
      </c>
    </row>
    <row r="199" spans="1:7" x14ac:dyDescent="0.3">
      <c r="A199" t="s">
        <v>2282</v>
      </c>
      <c r="B199" t="s">
        <v>2283</v>
      </c>
      <c r="C199" t="s">
        <v>2284</v>
      </c>
      <c r="D199" t="s">
        <v>2285</v>
      </c>
      <c r="E199" t="s">
        <v>1951</v>
      </c>
      <c r="F199">
        <v>690</v>
      </c>
      <c r="G199" t="s">
        <v>1952</v>
      </c>
    </row>
    <row r="200" spans="1:7" x14ac:dyDescent="0.3">
      <c r="A200" t="s">
        <v>2286</v>
      </c>
      <c r="B200" t="s">
        <v>2287</v>
      </c>
      <c r="C200" t="s">
        <v>2288</v>
      </c>
      <c r="D200" t="s">
        <v>2289</v>
      </c>
      <c r="E200" t="s">
        <v>1981</v>
      </c>
      <c r="F200">
        <v>694</v>
      </c>
      <c r="G200" t="s">
        <v>1982</v>
      </c>
    </row>
    <row r="201" spans="1:7" x14ac:dyDescent="0.3">
      <c r="A201" t="s">
        <v>2290</v>
      </c>
      <c r="B201" t="s">
        <v>2291</v>
      </c>
      <c r="C201" t="s">
        <v>2292</v>
      </c>
      <c r="D201" t="s">
        <v>2293</v>
      </c>
      <c r="E201" t="s">
        <v>1969</v>
      </c>
      <c r="F201">
        <v>702</v>
      </c>
      <c r="G201" t="s">
        <v>1970</v>
      </c>
    </row>
    <row r="202" spans="1:7" x14ac:dyDescent="0.3">
      <c r="A202" t="s">
        <v>2294</v>
      </c>
      <c r="B202" t="s">
        <v>2295</v>
      </c>
      <c r="C202" t="s">
        <v>2296</v>
      </c>
      <c r="D202" t="s">
        <v>2297</v>
      </c>
      <c r="E202" t="s">
        <v>929</v>
      </c>
      <c r="F202">
        <v>978</v>
      </c>
      <c r="G202" t="s">
        <v>930</v>
      </c>
    </row>
    <row r="203" spans="1:7" x14ac:dyDescent="0.3">
      <c r="A203" t="s">
        <v>2298</v>
      </c>
      <c r="B203" t="s">
        <v>2299</v>
      </c>
      <c r="C203" t="s">
        <v>2300</v>
      </c>
      <c r="D203" t="s">
        <v>2301</v>
      </c>
      <c r="E203" t="s">
        <v>929</v>
      </c>
      <c r="F203">
        <v>978</v>
      </c>
      <c r="G203" t="s">
        <v>930</v>
      </c>
    </row>
    <row r="204" spans="1:7" x14ac:dyDescent="0.3">
      <c r="A204" t="s">
        <v>2302</v>
      </c>
      <c r="B204" t="s">
        <v>2303</v>
      </c>
      <c r="C204" t="s">
        <v>2304</v>
      </c>
      <c r="D204" t="s">
        <v>2305</v>
      </c>
      <c r="E204" t="s">
        <v>1946</v>
      </c>
      <c r="F204">
        <v>90</v>
      </c>
      <c r="G204" t="s">
        <v>1947</v>
      </c>
    </row>
    <row r="205" spans="1:7" x14ac:dyDescent="0.3">
      <c r="A205" t="s">
        <v>2306</v>
      </c>
      <c r="B205" t="s">
        <v>2307</v>
      </c>
      <c r="C205" t="s">
        <v>2308</v>
      </c>
      <c r="D205" t="s">
        <v>2309</v>
      </c>
      <c r="E205" t="s">
        <v>1987</v>
      </c>
      <c r="F205">
        <v>706</v>
      </c>
      <c r="G205" t="s">
        <v>1988</v>
      </c>
    </row>
    <row r="206" spans="1:7" x14ac:dyDescent="0.3">
      <c r="A206" t="s">
        <v>2310</v>
      </c>
      <c r="B206" t="s">
        <v>2311</v>
      </c>
      <c r="C206" t="s">
        <v>2312</v>
      </c>
      <c r="D206" t="s">
        <v>2313</v>
      </c>
      <c r="E206" t="s">
        <v>2154</v>
      </c>
      <c r="F206">
        <v>710</v>
      </c>
      <c r="G206" t="s">
        <v>2155</v>
      </c>
    </row>
    <row r="207" spans="1:7" x14ac:dyDescent="0.3">
      <c r="A207" t="s">
        <v>2314</v>
      </c>
      <c r="B207" t="s">
        <v>2315</v>
      </c>
      <c r="C207" t="s">
        <v>2316</v>
      </c>
      <c r="D207" t="s">
        <v>2317</v>
      </c>
    </row>
    <row r="208" spans="1:7" x14ac:dyDescent="0.3">
      <c r="A208" t="s">
        <v>2318</v>
      </c>
      <c r="B208" t="s">
        <v>2319</v>
      </c>
      <c r="C208" t="s">
        <v>2320</v>
      </c>
      <c r="D208" t="s">
        <v>2321</v>
      </c>
      <c r="E208" t="s">
        <v>1999</v>
      </c>
      <c r="F208">
        <v>728</v>
      </c>
      <c r="G208" t="s">
        <v>2000</v>
      </c>
    </row>
    <row r="209" spans="1:7" x14ac:dyDescent="0.3">
      <c r="A209" t="s">
        <v>2322</v>
      </c>
      <c r="B209" t="s">
        <v>2323</v>
      </c>
      <c r="C209" t="s">
        <v>2324</v>
      </c>
      <c r="D209" t="s">
        <v>2325</v>
      </c>
      <c r="E209" t="s">
        <v>929</v>
      </c>
      <c r="F209">
        <v>978</v>
      </c>
      <c r="G209" t="s">
        <v>930</v>
      </c>
    </row>
    <row r="210" spans="1:7" x14ac:dyDescent="0.3">
      <c r="A210" t="s">
        <v>2326</v>
      </c>
      <c r="B210" t="s">
        <v>2327</v>
      </c>
      <c r="C210" t="s">
        <v>2328</v>
      </c>
      <c r="D210" t="s">
        <v>2329</v>
      </c>
      <c r="E210" t="s">
        <v>1720</v>
      </c>
      <c r="F210">
        <v>144</v>
      </c>
      <c r="G210" t="s">
        <v>1721</v>
      </c>
    </row>
    <row r="211" spans="1:7" x14ac:dyDescent="0.3">
      <c r="A211" t="s">
        <v>2330</v>
      </c>
      <c r="B211" t="s">
        <v>2331</v>
      </c>
      <c r="C211" t="s">
        <v>2332</v>
      </c>
      <c r="D211" t="s">
        <v>2333</v>
      </c>
      <c r="E211" t="s">
        <v>1957</v>
      </c>
      <c r="F211">
        <v>938</v>
      </c>
      <c r="G211" t="s">
        <v>1958</v>
      </c>
    </row>
    <row r="212" spans="1:7" x14ac:dyDescent="0.3">
      <c r="A212" t="s">
        <v>2334</v>
      </c>
      <c r="B212" t="s">
        <v>2335</v>
      </c>
      <c r="C212" t="s">
        <v>2336</v>
      </c>
      <c r="D212" t="s">
        <v>2337</v>
      </c>
      <c r="E212" t="s">
        <v>1993</v>
      </c>
      <c r="F212">
        <v>968</v>
      </c>
      <c r="G212" t="s">
        <v>1994</v>
      </c>
    </row>
    <row r="213" spans="1:7" x14ac:dyDescent="0.3">
      <c r="A213" t="s">
        <v>2338</v>
      </c>
      <c r="B213" t="s">
        <v>2339</v>
      </c>
      <c r="C213" t="s">
        <v>2340</v>
      </c>
      <c r="D213" t="s">
        <v>2341</v>
      </c>
    </row>
    <row r="214" spans="1:7" x14ac:dyDescent="0.3">
      <c r="A214" t="s">
        <v>2342</v>
      </c>
      <c r="B214" t="s">
        <v>2343</v>
      </c>
      <c r="C214" t="s">
        <v>2344</v>
      </c>
      <c r="D214" t="s">
        <v>2345</v>
      </c>
      <c r="E214" t="s">
        <v>1963</v>
      </c>
      <c r="F214">
        <v>752</v>
      </c>
      <c r="G214" t="s">
        <v>1964</v>
      </c>
    </row>
    <row r="215" spans="1:7" x14ac:dyDescent="0.3">
      <c r="A215" t="s">
        <v>2346</v>
      </c>
      <c r="B215" t="s">
        <v>2347</v>
      </c>
      <c r="C215" t="s">
        <v>2348</v>
      </c>
      <c r="D215" t="s">
        <v>2349</v>
      </c>
      <c r="E215" t="s">
        <v>1294</v>
      </c>
      <c r="F215">
        <v>756</v>
      </c>
      <c r="G215" t="s">
        <v>1295</v>
      </c>
    </row>
    <row r="216" spans="1:7" x14ac:dyDescent="0.3">
      <c r="A216" t="s">
        <v>2350</v>
      </c>
      <c r="B216" t="s">
        <v>2351</v>
      </c>
      <c r="C216" t="s">
        <v>2352</v>
      </c>
      <c r="D216" t="s">
        <v>2353</v>
      </c>
      <c r="E216" t="s">
        <v>2011</v>
      </c>
      <c r="F216">
        <v>760</v>
      </c>
      <c r="G216" t="s">
        <v>2012</v>
      </c>
    </row>
    <row r="217" spans="1:7" x14ac:dyDescent="0.3">
      <c r="A217" t="s">
        <v>2354</v>
      </c>
      <c r="B217" t="s">
        <v>2355</v>
      </c>
      <c r="C217" t="s">
        <v>2356</v>
      </c>
      <c r="D217" t="s">
        <v>2357</v>
      </c>
      <c r="E217" t="s">
        <v>2068</v>
      </c>
      <c r="F217">
        <v>901</v>
      </c>
      <c r="G217" t="s">
        <v>2069</v>
      </c>
    </row>
    <row r="218" spans="1:7" x14ac:dyDescent="0.3">
      <c r="A218" t="s">
        <v>2358</v>
      </c>
      <c r="B218" t="s">
        <v>2359</v>
      </c>
      <c r="C218" t="s">
        <v>2360</v>
      </c>
      <c r="D218" t="s">
        <v>2361</v>
      </c>
      <c r="E218" t="s">
        <v>2027</v>
      </c>
      <c r="F218">
        <v>972</v>
      </c>
      <c r="G218" t="s">
        <v>2028</v>
      </c>
    </row>
    <row r="219" spans="1:7" x14ac:dyDescent="0.3">
      <c r="A219" t="s">
        <v>2362</v>
      </c>
      <c r="B219" t="s">
        <v>2363</v>
      </c>
      <c r="C219" t="s">
        <v>2364</v>
      </c>
      <c r="D219" t="s">
        <v>2365</v>
      </c>
      <c r="E219" t="s">
        <v>2074</v>
      </c>
      <c r="F219">
        <v>834</v>
      </c>
      <c r="G219" t="s">
        <v>2075</v>
      </c>
    </row>
    <row r="220" spans="1:7" x14ac:dyDescent="0.3">
      <c r="A220" t="s">
        <v>2366</v>
      </c>
      <c r="B220" t="s">
        <v>2367</v>
      </c>
      <c r="C220" t="s">
        <v>2368</v>
      </c>
      <c r="D220" t="s">
        <v>2369</v>
      </c>
      <c r="E220" t="s">
        <v>2021</v>
      </c>
      <c r="F220">
        <v>764</v>
      </c>
      <c r="G220" t="s">
        <v>2022</v>
      </c>
    </row>
    <row r="221" spans="1:7" x14ac:dyDescent="0.3">
      <c r="A221" t="s">
        <v>2370</v>
      </c>
      <c r="B221" t="s">
        <v>2371</v>
      </c>
      <c r="C221" t="s">
        <v>2372</v>
      </c>
      <c r="D221" t="s">
        <v>2373</v>
      </c>
      <c r="E221" t="s">
        <v>185</v>
      </c>
      <c r="F221">
        <v>840</v>
      </c>
      <c r="G221" t="s">
        <v>900</v>
      </c>
    </row>
    <row r="222" spans="1:7" x14ac:dyDescent="0.3">
      <c r="A222" t="s">
        <v>2374</v>
      </c>
      <c r="B222" t="s">
        <v>2375</v>
      </c>
      <c r="C222" t="s">
        <v>2376</v>
      </c>
      <c r="D222" t="s">
        <v>2377</v>
      </c>
      <c r="E222" t="s">
        <v>1181</v>
      </c>
      <c r="F222">
        <v>952</v>
      </c>
      <c r="G222" t="s">
        <v>1182</v>
      </c>
    </row>
    <row r="223" spans="1:7" x14ac:dyDescent="0.3">
      <c r="A223" t="s">
        <v>2378</v>
      </c>
      <c r="B223" t="s">
        <v>2379</v>
      </c>
      <c r="C223" t="s">
        <v>2380</v>
      </c>
      <c r="D223" t="s">
        <v>2381</v>
      </c>
    </row>
    <row r="224" spans="1:7" x14ac:dyDescent="0.3">
      <c r="A224" t="s">
        <v>2382</v>
      </c>
      <c r="B224" t="s">
        <v>2383</v>
      </c>
      <c r="C224" t="s">
        <v>2384</v>
      </c>
      <c r="D224" t="s">
        <v>2385</v>
      </c>
      <c r="E224" t="s">
        <v>2044</v>
      </c>
      <c r="F224">
        <v>776</v>
      </c>
      <c r="G224" t="s">
        <v>2045</v>
      </c>
    </row>
    <row r="225" spans="1:7" x14ac:dyDescent="0.3">
      <c r="A225" t="s">
        <v>2386</v>
      </c>
      <c r="B225" t="s">
        <v>2387</v>
      </c>
      <c r="C225" t="s">
        <v>2388</v>
      </c>
      <c r="D225" t="s">
        <v>2389</v>
      </c>
      <c r="E225" t="s">
        <v>2056</v>
      </c>
      <c r="F225">
        <v>780</v>
      </c>
      <c r="G225" t="s">
        <v>2057</v>
      </c>
    </row>
    <row r="226" spans="1:7" x14ac:dyDescent="0.3">
      <c r="A226" t="s">
        <v>2390</v>
      </c>
      <c r="B226" t="s">
        <v>2391</v>
      </c>
      <c r="C226" t="s">
        <v>2392</v>
      </c>
      <c r="D226" t="s">
        <v>2393</v>
      </c>
      <c r="E226" t="s">
        <v>2039</v>
      </c>
      <c r="F226">
        <v>788</v>
      </c>
      <c r="G226" t="s">
        <v>2040</v>
      </c>
    </row>
    <row r="227" spans="1:7" x14ac:dyDescent="0.3">
      <c r="A227" t="s">
        <v>2394</v>
      </c>
      <c r="B227" t="s">
        <v>2395</v>
      </c>
      <c r="C227" t="s">
        <v>2396</v>
      </c>
      <c r="D227" t="s">
        <v>2397</v>
      </c>
      <c r="E227" t="s">
        <v>2050</v>
      </c>
      <c r="F227">
        <v>949</v>
      </c>
      <c r="G227" t="s">
        <v>2051</v>
      </c>
    </row>
    <row r="228" spans="1:7" x14ac:dyDescent="0.3">
      <c r="A228" t="s">
        <v>2398</v>
      </c>
      <c r="B228" t="s">
        <v>2399</v>
      </c>
      <c r="C228" t="s">
        <v>2400</v>
      </c>
      <c r="D228" t="s">
        <v>2401</v>
      </c>
      <c r="E228" t="s">
        <v>2033</v>
      </c>
      <c r="F228">
        <v>934</v>
      </c>
      <c r="G228" t="s">
        <v>2034</v>
      </c>
    </row>
    <row r="229" spans="1:7" x14ac:dyDescent="0.3">
      <c r="A229" t="s">
        <v>2402</v>
      </c>
      <c r="B229" t="s">
        <v>2403</v>
      </c>
      <c r="C229" t="s">
        <v>2404</v>
      </c>
      <c r="D229" t="s">
        <v>2405</v>
      </c>
      <c r="E229" t="s">
        <v>185</v>
      </c>
      <c r="F229">
        <v>840</v>
      </c>
      <c r="G229" t="s">
        <v>900</v>
      </c>
    </row>
    <row r="230" spans="1:7" x14ac:dyDescent="0.3">
      <c r="A230" t="s">
        <v>2406</v>
      </c>
      <c r="B230" t="s">
        <v>2407</v>
      </c>
      <c r="C230" t="s">
        <v>2408</v>
      </c>
      <c r="D230" t="s">
        <v>2409</v>
      </c>
      <c r="E230" t="s">
        <v>2062</v>
      </c>
      <c r="F230">
        <v>0</v>
      </c>
      <c r="G230" t="s">
        <v>2063</v>
      </c>
    </row>
    <row r="231" spans="1:7" x14ac:dyDescent="0.3">
      <c r="A231" t="s">
        <v>2410</v>
      </c>
      <c r="B231" t="s">
        <v>2411</v>
      </c>
      <c r="C231" t="s">
        <v>2412</v>
      </c>
      <c r="D231" t="s">
        <v>2413</v>
      </c>
      <c r="E231" t="s">
        <v>2086</v>
      </c>
      <c r="F231">
        <v>800</v>
      </c>
      <c r="G231" t="s">
        <v>2087</v>
      </c>
    </row>
    <row r="232" spans="1:7" x14ac:dyDescent="0.3">
      <c r="A232" t="s">
        <v>2414</v>
      </c>
      <c r="B232" t="s">
        <v>2415</v>
      </c>
      <c r="C232" t="s">
        <v>2416</v>
      </c>
      <c r="D232" t="s">
        <v>2417</v>
      </c>
      <c r="E232" t="s">
        <v>2080</v>
      </c>
      <c r="F232">
        <v>980</v>
      </c>
      <c r="G232" t="s">
        <v>2081</v>
      </c>
    </row>
    <row r="233" spans="1:7" x14ac:dyDescent="0.3">
      <c r="A233" t="s">
        <v>2418</v>
      </c>
      <c r="B233" t="s">
        <v>2419</v>
      </c>
      <c r="C233" t="s">
        <v>2420</v>
      </c>
      <c r="D233" t="s">
        <v>2421</v>
      </c>
      <c r="E233" t="s">
        <v>1000</v>
      </c>
      <c r="F233">
        <v>784</v>
      </c>
      <c r="G233" t="s">
        <v>1001</v>
      </c>
    </row>
    <row r="234" spans="1:7" x14ac:dyDescent="0.3">
      <c r="A234" t="s">
        <v>2422</v>
      </c>
      <c r="B234" t="s">
        <v>2423</v>
      </c>
      <c r="C234" t="s">
        <v>2424</v>
      </c>
      <c r="D234" t="s">
        <v>2425</v>
      </c>
      <c r="E234" t="s">
        <v>1459</v>
      </c>
      <c r="F234">
        <v>826</v>
      </c>
      <c r="G234" t="s">
        <v>1460</v>
      </c>
    </row>
    <row r="235" spans="1:7" x14ac:dyDescent="0.3">
      <c r="A235" t="s">
        <v>2426</v>
      </c>
      <c r="B235" t="s">
        <v>2427</v>
      </c>
      <c r="C235" t="s">
        <v>2428</v>
      </c>
      <c r="D235" t="s">
        <v>2429</v>
      </c>
      <c r="E235" t="s">
        <v>2100</v>
      </c>
      <c r="F235">
        <v>858</v>
      </c>
      <c r="G235" t="s">
        <v>2101</v>
      </c>
    </row>
    <row r="236" spans="1:7" x14ac:dyDescent="0.3">
      <c r="A236" t="s">
        <v>2430</v>
      </c>
      <c r="B236" t="s">
        <v>2431</v>
      </c>
      <c r="C236" t="s">
        <v>2432</v>
      </c>
      <c r="D236" t="s">
        <v>2433</v>
      </c>
      <c r="E236" t="s">
        <v>2106</v>
      </c>
      <c r="F236">
        <v>860</v>
      </c>
      <c r="G236" t="s">
        <v>2107</v>
      </c>
    </row>
    <row r="237" spans="1:7" x14ac:dyDescent="0.3">
      <c r="A237" t="s">
        <v>2434</v>
      </c>
      <c r="B237" t="s">
        <v>2435</v>
      </c>
      <c r="C237" t="s">
        <v>2436</v>
      </c>
      <c r="D237" t="s">
        <v>2437</v>
      </c>
      <c r="E237" t="s">
        <v>2124</v>
      </c>
      <c r="F237">
        <v>548</v>
      </c>
      <c r="G237" t="s">
        <v>2125</v>
      </c>
    </row>
    <row r="238" spans="1:7" x14ac:dyDescent="0.3">
      <c r="A238" t="s">
        <v>2438</v>
      </c>
      <c r="B238" t="s">
        <v>2439</v>
      </c>
      <c r="C238" t="s">
        <v>2440</v>
      </c>
      <c r="D238" t="s">
        <v>2441</v>
      </c>
      <c r="E238" t="s">
        <v>929</v>
      </c>
      <c r="F238">
        <v>978</v>
      </c>
      <c r="G238" t="s">
        <v>930</v>
      </c>
    </row>
    <row r="239" spans="1:7" x14ac:dyDescent="0.3">
      <c r="A239" t="s">
        <v>2442</v>
      </c>
      <c r="B239" t="s">
        <v>2443</v>
      </c>
      <c r="C239" t="s">
        <v>2444</v>
      </c>
      <c r="D239" t="s">
        <v>2445</v>
      </c>
      <c r="E239" t="s">
        <v>2112</v>
      </c>
      <c r="F239">
        <v>937</v>
      </c>
      <c r="G239" t="s">
        <v>2113</v>
      </c>
    </row>
    <row r="240" spans="1:7" x14ac:dyDescent="0.3">
      <c r="A240" t="s">
        <v>2446</v>
      </c>
      <c r="B240" t="s">
        <v>2447</v>
      </c>
      <c r="C240" t="s">
        <v>2448</v>
      </c>
      <c r="D240" t="s">
        <v>2449</v>
      </c>
      <c r="E240" t="s">
        <v>2118</v>
      </c>
      <c r="F240">
        <v>704</v>
      </c>
      <c r="G240" t="s">
        <v>2119</v>
      </c>
    </row>
    <row r="241" spans="1:7" x14ac:dyDescent="0.3">
      <c r="A241" t="s">
        <v>2450</v>
      </c>
      <c r="B241" t="s">
        <v>2451</v>
      </c>
      <c r="C241" t="s">
        <v>2452</v>
      </c>
      <c r="D241" t="s">
        <v>2453</v>
      </c>
      <c r="E241" t="s">
        <v>185</v>
      </c>
      <c r="F241">
        <v>840</v>
      </c>
      <c r="G241" t="s">
        <v>900</v>
      </c>
    </row>
    <row r="242" spans="1:7" x14ac:dyDescent="0.3">
      <c r="A242" t="s">
        <v>2454</v>
      </c>
      <c r="B242" t="s">
        <v>2455</v>
      </c>
      <c r="C242" t="s">
        <v>2456</v>
      </c>
      <c r="D242" t="s">
        <v>2457</v>
      </c>
    </row>
    <row r="243" spans="1:7" x14ac:dyDescent="0.3">
      <c r="A243" t="s">
        <v>2458</v>
      </c>
      <c r="B243" t="s">
        <v>2459</v>
      </c>
      <c r="C243" t="s">
        <v>2460</v>
      </c>
      <c r="D243" t="s">
        <v>2461</v>
      </c>
    </row>
    <row r="244" spans="1:7" x14ac:dyDescent="0.3">
      <c r="A244" t="s">
        <v>2462</v>
      </c>
      <c r="B244" t="s">
        <v>2463</v>
      </c>
      <c r="C244" t="s">
        <v>2464</v>
      </c>
      <c r="D244" t="s">
        <v>2465</v>
      </c>
      <c r="E244" t="s">
        <v>2148</v>
      </c>
      <c r="F244">
        <v>886</v>
      </c>
      <c r="G244" t="s">
        <v>2149</v>
      </c>
    </row>
    <row r="245" spans="1:7" x14ac:dyDescent="0.3">
      <c r="A245" t="s">
        <v>2466</v>
      </c>
      <c r="B245" t="s">
        <v>2467</v>
      </c>
      <c r="C245" t="s">
        <v>2468</v>
      </c>
      <c r="D245" t="s">
        <v>2469</v>
      </c>
      <c r="E245" t="s">
        <v>2160</v>
      </c>
      <c r="F245">
        <v>967</v>
      </c>
      <c r="G245" t="s">
        <v>2161</v>
      </c>
    </row>
    <row r="246" spans="1:7" x14ac:dyDescent="0.3">
      <c r="A246" t="s">
        <v>2470</v>
      </c>
      <c r="B246" t="s">
        <v>2471</v>
      </c>
      <c r="C246" t="s">
        <v>2472</v>
      </c>
      <c r="D246" t="s">
        <v>2473</v>
      </c>
      <c r="E246" t="s">
        <v>185</v>
      </c>
      <c r="F246">
        <v>840</v>
      </c>
      <c r="G246" t="s">
        <v>900</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3.xml><?xml version="1.0" encoding="utf-8"?>
<ds:datastoreItem xmlns:ds="http://schemas.openxmlformats.org/officeDocument/2006/customXml" ds:itemID="{6104BC77-B2E0-4028-838D-3112E253A2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Countries_list</vt:lpstr>
      <vt:lpstr>Currency_code_list</vt:lpstr>
      <vt:lpstr>GFS_list</vt:lpstr>
      <vt:lpstr>Project_phases_list</vt:lpstr>
      <vt:lpstr>Reporting_options_list</vt:lpstr>
      <vt:lpstr>Sector_list</vt:lpstr>
      <vt:lpstr>Simple_options_list</vt:lpstr>
      <vt:lpstr>'Part 5 - Company data'!Total_reconciled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Skye Zheng</cp:lastModifiedBy>
  <cp:revision/>
  <dcterms:created xsi:type="dcterms:W3CDTF">2018-04-20T09:16:43Z</dcterms:created>
  <dcterms:modified xsi:type="dcterms:W3CDTF">2024-08-07T12:15:41Z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