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defaultThemeVersion="166925"/>
  <mc:AlternateContent xmlns:mc="http://schemas.openxmlformats.org/markup-compatibility/2006">
    <mc:Choice Requires="x15">
      <x15ac:absPath xmlns:x15ac="http://schemas.microsoft.com/office/spreadsheetml/2010/11/ac" url="I:\My Drive\Summary Data\Dominican Republic\"/>
    </mc:Choice>
  </mc:AlternateContent>
  <xr:revisionPtr revIDLastSave="0" documentId="13_ncr:1_{FD6C8648-A7BF-4898-9B8D-1D97D95068F9}" xr6:coauthVersionLast="45" xr6:coauthVersionMax="45" xr10:uidLastSave="{00000000-0000-0000-0000-000000000000}"/>
  <bookViews>
    <workbookView xWindow="1125" yWindow="1125" windowWidth="21600" windowHeight="11385" xr2:uid="{00000000-000D-0000-FFFF-FFFF00000000}"/>
  </bookViews>
  <sheets>
    <sheet name="Introduction" sheetId="13" r:id="rId1"/>
    <sheet name="Parte 1 - Datos generales" sheetId="9" r:id="rId2"/>
    <sheet name="Parte 2 - Lista Divulgaciones" sheetId="14" r:id="rId3"/>
    <sheet name="Parte 3 - Entidades informantes" sheetId="12" r:id="rId4"/>
    <sheet name="Parte 4 - Ingresos del gobierno" sheetId="4" r:id="rId5"/>
    <sheet name="Parte 5 - Datos de empresas" sheetId="11" r:id="rId6"/>
    <sheet name="Lists" sheetId="10" r:id="rId7"/>
  </sheets>
  <definedNames>
    <definedName name="Agency_type">Government_entity_type[[#All],[&lt; Tipo de organismo &gt;]]</definedName>
    <definedName name="Commodities_list">Table5_Commodities_list[HS Product Description w volumen]</definedName>
    <definedName name="Commodity_names">Table5_Commodities_list[HS Product Description]</definedName>
    <definedName name="Companies_list">Companies[Nombre completo de la empresa]</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Government_agencies[Nombre completo del organismo]</definedName>
    <definedName name="Project_phases_list">Table12[Project phases]</definedName>
    <definedName name="Projectname">Companies15[Nombre completo del proyecto]</definedName>
    <definedName name="Reporting_options_list">Table3_Reporting_options[List]</definedName>
    <definedName name="Revenue_stream_list">Government_revenues_table[Denominación del flujo de ingresos]</definedName>
    <definedName name="Sector_list">Table7_sectors[Sector(s)]</definedName>
    <definedName name="Simple_options_list">Table2_Simple_options[List]</definedName>
    <definedName name="Total_reconciled">Table10[Valor de ingresos]</definedName>
    <definedName name="Total_revenues">Government_revenues_table[Valor de ingresos]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8" i="12" l="1"/>
  <c r="H63" i="11" l="1"/>
  <c r="J62" i="4" l="1"/>
  <c r="I62" i="4"/>
  <c r="D167" i="14"/>
  <c r="B50" i="4" l="1"/>
  <c r="C50" i="4"/>
  <c r="D50" i="4"/>
  <c r="E50" i="4"/>
  <c r="B51" i="4"/>
  <c r="C51" i="4"/>
  <c r="D51" i="4"/>
  <c r="E51" i="4"/>
  <c r="B52" i="4" l="1"/>
  <c r="C52" i="4"/>
  <c r="D52" i="4"/>
  <c r="E52" i="4"/>
  <c r="B53" i="4"/>
  <c r="C53" i="4"/>
  <c r="D53" i="4"/>
  <c r="E53" i="4"/>
  <c r="B54" i="4"/>
  <c r="C54" i="4"/>
  <c r="D54" i="4"/>
  <c r="E54" i="4"/>
  <c r="B55" i="4"/>
  <c r="C55" i="4"/>
  <c r="D55" i="4"/>
  <c r="E55" i="4"/>
  <c r="B56" i="4"/>
  <c r="C56" i="4"/>
  <c r="D56" i="4"/>
  <c r="E56" i="4"/>
  <c r="B23" i="4"/>
  <c r="C23" i="4"/>
  <c r="D23" i="4"/>
  <c r="E23" i="4"/>
  <c r="B24" i="4"/>
  <c r="C24" i="4"/>
  <c r="D24" i="4"/>
  <c r="E24" i="4"/>
  <c r="B25" i="4"/>
  <c r="C25" i="4"/>
  <c r="D25" i="4"/>
  <c r="E25" i="4"/>
  <c r="B26" i="4"/>
  <c r="C26" i="4"/>
  <c r="D26" i="4"/>
  <c r="E26" i="4"/>
  <c r="B27" i="4"/>
  <c r="C27" i="4"/>
  <c r="D27" i="4"/>
  <c r="E27" i="4"/>
  <c r="B28" i="4"/>
  <c r="C28" i="4"/>
  <c r="D28" i="4"/>
  <c r="E28" i="4"/>
  <c r="B29" i="4"/>
  <c r="C29" i="4"/>
  <c r="D29" i="4"/>
  <c r="E29" i="4"/>
  <c r="B30" i="4"/>
  <c r="C30" i="4"/>
  <c r="D30" i="4"/>
  <c r="E30" i="4"/>
  <c r="B31" i="4"/>
  <c r="C31" i="4"/>
  <c r="D31" i="4"/>
  <c r="E31" i="4"/>
  <c r="B32" i="4"/>
  <c r="C32" i="4"/>
  <c r="D32" i="4"/>
  <c r="E32" i="4"/>
  <c r="B33" i="4"/>
  <c r="C33" i="4"/>
  <c r="D33" i="4"/>
  <c r="E33" i="4"/>
  <c r="B34" i="4"/>
  <c r="C34" i="4"/>
  <c r="D34" i="4"/>
  <c r="E34" i="4"/>
  <c r="B35" i="4"/>
  <c r="C35" i="4"/>
  <c r="D35" i="4"/>
  <c r="E35" i="4"/>
  <c r="B36" i="4"/>
  <c r="C36" i="4"/>
  <c r="D36" i="4"/>
  <c r="E36" i="4"/>
  <c r="B37" i="4"/>
  <c r="C37" i="4"/>
  <c r="D37" i="4"/>
  <c r="E37" i="4"/>
  <c r="B38" i="4"/>
  <c r="C38" i="4"/>
  <c r="D38" i="4"/>
  <c r="E38" i="4"/>
  <c r="B39" i="4"/>
  <c r="C39" i="4"/>
  <c r="D39" i="4"/>
  <c r="E39" i="4"/>
  <c r="B40" i="4"/>
  <c r="C40" i="4"/>
  <c r="D40" i="4"/>
  <c r="E40" i="4"/>
  <c r="B41" i="4"/>
  <c r="C41" i="4"/>
  <c r="D41" i="4"/>
  <c r="E41" i="4"/>
  <c r="B42" i="4"/>
  <c r="C42" i="4"/>
  <c r="D42" i="4"/>
  <c r="E42" i="4"/>
  <c r="B43" i="4"/>
  <c r="C43" i="4"/>
  <c r="D43" i="4"/>
  <c r="E43" i="4"/>
  <c r="B44" i="4"/>
  <c r="C44" i="4"/>
  <c r="D44" i="4"/>
  <c r="E44" i="4"/>
  <c r="B45" i="4"/>
  <c r="C45" i="4"/>
  <c r="D45" i="4"/>
  <c r="E45" i="4"/>
  <c r="B46" i="4"/>
  <c r="C46" i="4"/>
  <c r="D46" i="4"/>
  <c r="E46" i="4"/>
  <c r="B47" i="4"/>
  <c r="C47" i="4"/>
  <c r="D47" i="4"/>
  <c r="E47" i="4"/>
  <c r="B48" i="4"/>
  <c r="C48" i="4"/>
  <c r="D48" i="4"/>
  <c r="E48" i="4"/>
  <c r="B49" i="4"/>
  <c r="C49" i="4"/>
  <c r="D49" i="4"/>
  <c r="E49" i="4"/>
  <c r="B57" i="4"/>
  <c r="C57" i="4"/>
  <c r="D57" i="4"/>
  <c r="E57" i="4"/>
  <c r="J60" i="4" l="1"/>
  <c r="F198" i="14" l="1"/>
  <c r="F195" i="14"/>
  <c r="B163" i="14"/>
  <c r="B147" i="14"/>
  <c r="B145" i="14"/>
  <c r="B143" i="14"/>
  <c r="B129" i="14"/>
  <c r="B127" i="14"/>
  <c r="B125" i="14"/>
  <c r="B123" i="14"/>
  <c r="B121" i="14"/>
  <c r="B119" i="14"/>
  <c r="B117" i="14"/>
  <c r="B115" i="14"/>
  <c r="B113" i="14"/>
  <c r="B111" i="14"/>
  <c r="B109" i="14"/>
  <c r="B107" i="14"/>
  <c r="B105" i="14"/>
  <c r="B103" i="14"/>
  <c r="B101" i="14"/>
  <c r="B95" i="14"/>
  <c r="B93" i="14"/>
  <c r="B91" i="14"/>
  <c r="B89" i="14"/>
  <c r="B87" i="14"/>
  <c r="B85" i="14"/>
  <c r="B83" i="14"/>
  <c r="B81" i="14"/>
  <c r="B79" i="14"/>
  <c r="B77" i="14"/>
  <c r="B75" i="14"/>
  <c r="B73" i="14"/>
  <c r="B71" i="14"/>
  <c r="B69" i="14"/>
  <c r="B67" i="14"/>
  <c r="B65" i="14"/>
  <c r="B63" i="14"/>
  <c r="B21" i="11" l="1"/>
  <c r="B22" i="11"/>
  <c r="B23" i="11"/>
  <c r="B17" i="11"/>
  <c r="B18" i="11"/>
  <c r="B19" i="11"/>
  <c r="B35" i="11"/>
  <c r="B32" i="11"/>
  <c r="B33" i="11"/>
  <c r="B30" i="11"/>
  <c r="B31" i="11"/>
  <c r="B25" i="11"/>
  <c r="B26" i="11"/>
  <c r="B27" i="11"/>
  <c r="J20" i="11" l="1"/>
  <c r="B45" i="11"/>
  <c r="B46" i="11"/>
  <c r="B47" i="11"/>
  <c r="B48" i="11"/>
  <c r="B49" i="11"/>
  <c r="B50" i="11"/>
  <c r="B51" i="11"/>
  <c r="B52" i="11"/>
  <c r="B53" i="11"/>
  <c r="B54" i="11"/>
  <c r="B55" i="11"/>
  <c r="B56" i="11"/>
  <c r="B57" i="11"/>
  <c r="B58" i="11"/>
  <c r="B59" i="11"/>
  <c r="J61" i="11" l="1"/>
  <c r="J63" i="11"/>
  <c r="D133" i="14" s="1"/>
  <c r="H29" i="12"/>
  <c r="H28" i="12"/>
  <c r="H27" i="12"/>
  <c r="E56" i="9" l="1"/>
  <c r="E55" i="9"/>
  <c r="E54" i="9"/>
  <c r="E53" i="9"/>
  <c r="E27" i="9"/>
  <c r="E31" i="9" l="1"/>
  <c r="E30" i="9"/>
  <c r="E28" i="9"/>
  <c r="E17" i="9" l="1"/>
  <c r="E16" i="9"/>
  <c r="E15" i="9"/>
  <c r="E15" i="12" l="1"/>
  <c r="E16" i="12"/>
  <c r="E17" i="12"/>
  <c r="E19" i="12"/>
  <c r="H30" i="12" l="1"/>
  <c r="E52" i="9" l="1"/>
  <c r="B28" i="11"/>
  <c r="H26" i="12"/>
  <c r="B16" i="11"/>
  <c r="B20" i="11"/>
  <c r="B24" i="11"/>
  <c r="B29" i="11"/>
  <c r="B34" i="11"/>
  <c r="B36" i="11"/>
  <c r="B37" i="11"/>
  <c r="B38" i="11"/>
  <c r="B39" i="11"/>
  <c r="B40" i="11"/>
  <c r="B41" i="11"/>
  <c r="B42" i="11"/>
  <c r="B43" i="11"/>
  <c r="B44" i="11"/>
  <c r="B60" i="11"/>
  <c r="N4" i="4"/>
  <c r="B58" i="4"/>
  <c r="C58" i="4"/>
  <c r="D58" i="4"/>
  <c r="E58" i="4"/>
  <c r="E22" i="4"/>
  <c r="D22" i="4"/>
  <c r="C22" i="4"/>
  <c r="B22"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<sst xmlns="http://schemas.openxmlformats.org/spreadsheetml/2006/main" count="3565" uniqueCount="2102">
  <si>
    <t>Summary data template</t>
  </si>
  <si>
    <t>Afghanistan</t>
  </si>
  <si>
    <t>AF</t>
  </si>
  <si>
    <t>AFG</t>
  </si>
  <si>
    <t>Aland Islands</t>
  </si>
  <si>
    <t>AX</t>
  </si>
  <si>
    <t>ALA</t>
  </si>
  <si>
    <t>Albania</t>
  </si>
  <si>
    <t>AL</t>
  </si>
  <si>
    <t>ALB</t>
  </si>
  <si>
    <t>Algeria</t>
  </si>
  <si>
    <t>DZ</t>
  </si>
  <si>
    <t>DZA</t>
  </si>
  <si>
    <t>American Samoa</t>
  </si>
  <si>
    <t>AS</t>
  </si>
  <si>
    <t>ASM</t>
  </si>
  <si>
    <t>Andorra</t>
  </si>
  <si>
    <t>AD</t>
  </si>
  <si>
    <t>AND</t>
  </si>
  <si>
    <t>Angola</t>
  </si>
  <si>
    <t>AO</t>
  </si>
  <si>
    <t>AGO</t>
  </si>
  <si>
    <t>Anguilla</t>
  </si>
  <si>
    <t>AI</t>
  </si>
  <si>
    <t>AIA</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</si>
  <si>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</si>
  <si>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</si>
  <si>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</si>
  <si>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</si>
  <si>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</si>
  <si>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</si>
  <si>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</si>
  <si>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</si>
  <si>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</si>
  <si>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</si>
  <si>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</si>
  <si>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</si>
  <si>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</si>
  <si>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</si>
  <si>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</si>
  <si>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</si>
  <si>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</si>
  <si>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</si>
  <si>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</si>
  <si>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</si>
  <si>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</si>
  <si>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</si>
  <si>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</si>
  <si>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</si>
  <si>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</si>
  <si>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</si>
  <si>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</si>
  <si>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</si>
  <si>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</si>
  <si>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</si>
  <si>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</si>
  <si>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</si>
  <si>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</si>
  <si>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</si>
  <si>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</si>
  <si>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</si>
  <si>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</si>
  <si>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</si>
  <si>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</si>
  <si>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</si>
  <si>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</si>
  <si>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</si>
  <si>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</si>
  <si>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</si>
  <si>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</si>
  <si>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</si>
  <si>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</si>
  <si>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</si>
  <si>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</si>
  <si>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</si>
  <si>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</si>
  <si>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Bolivia</t>
  </si>
  <si>
    <t>BO</t>
  </si>
  <si>
    <t>BOL</t>
  </si>
  <si>
    <t>Bosnia and Herzegovina</t>
  </si>
  <si>
    <t>BA</t>
  </si>
  <si>
    <t>BIH</t>
  </si>
  <si>
    <t>Botswana</t>
  </si>
  <si>
    <t>BW</t>
  </si>
  <si>
    <t>BWA</t>
  </si>
  <si>
    <t>Brazil</t>
  </si>
  <si>
    <t>BR</t>
  </si>
  <si>
    <t>BRA</t>
  </si>
  <si>
    <t>British Virgin Islands</t>
  </si>
  <si>
    <t>VG</t>
  </si>
  <si>
    <t>VGB</t>
  </si>
  <si>
    <t>British Indian Ocean Territory</t>
  </si>
  <si>
    <t>IO</t>
  </si>
  <si>
    <t>IOT</t>
  </si>
  <si>
    <t>Brunei Darussalam</t>
  </si>
  <si>
    <t>BN</t>
  </si>
  <si>
    <t>BRN</t>
  </si>
  <si>
    <t>Bulgaria</t>
  </si>
  <si>
    <t>BG</t>
  </si>
  <si>
    <t>BGR</t>
  </si>
  <si>
    <t>Burkina Faso</t>
  </si>
  <si>
    <t>BF</t>
  </si>
  <si>
    <t>BFA</t>
  </si>
  <si>
    <t>Burundi</t>
  </si>
  <si>
    <t>BI</t>
  </si>
  <si>
    <t>BDI</t>
  </si>
  <si>
    <t>Cambodia</t>
  </si>
  <si>
    <t>KH</t>
  </si>
  <si>
    <t>KHM</t>
  </si>
  <si>
    <t>Cameroon</t>
  </si>
  <si>
    <t>CM</t>
  </si>
  <si>
    <t>CMR</t>
  </si>
  <si>
    <t>Canada</t>
  </si>
  <si>
    <t>CA</t>
  </si>
  <si>
    <t>CAN</t>
  </si>
  <si>
    <t>Cape Verde</t>
  </si>
  <si>
    <t>CV</t>
  </si>
  <si>
    <t>CPV</t>
  </si>
  <si>
    <t>Cayman Islands</t>
  </si>
  <si>
    <t>KY</t>
  </si>
  <si>
    <t>CYM</t>
  </si>
  <si>
    <t>Central African Republic</t>
  </si>
  <si>
    <t>CF</t>
  </si>
  <si>
    <t>CAF</t>
  </si>
  <si>
    <t>Chad</t>
  </si>
  <si>
    <t>TD</t>
  </si>
  <si>
    <t>TCD</t>
  </si>
  <si>
    <t>Chile</t>
  </si>
  <si>
    <t>CL</t>
  </si>
  <si>
    <t>CHL</t>
  </si>
  <si>
    <t>China</t>
  </si>
  <si>
    <t>CN</t>
  </si>
  <si>
    <t>CHN</t>
  </si>
  <si>
    <t>HK</t>
  </si>
  <si>
    <t>HKG</t>
  </si>
  <si>
    <t>MO</t>
  </si>
  <si>
    <t>MAC</t>
  </si>
  <si>
    <t>Christmas Island</t>
  </si>
  <si>
    <t>CX</t>
  </si>
  <si>
    <t>CXR</t>
  </si>
  <si>
    <t>Cocos (Keeling) Islands</t>
  </si>
  <si>
    <t>CC</t>
  </si>
  <si>
    <t>CCK</t>
  </si>
  <si>
    <t>Colombia</t>
  </si>
  <si>
    <t>CO</t>
  </si>
  <si>
    <t>COL</t>
  </si>
  <si>
    <t>Comoros</t>
  </si>
  <si>
    <t>KM</t>
  </si>
  <si>
    <t>COM</t>
  </si>
  <si>
    <t>CG</t>
  </si>
  <si>
    <t>COG</t>
  </si>
  <si>
    <t>CD</t>
  </si>
  <si>
    <t>COD</t>
  </si>
  <si>
    <t>Costa Rica</t>
  </si>
  <si>
    <t>CR</t>
  </si>
  <si>
    <t>CRI</t>
  </si>
  <si>
    <t>CI</t>
  </si>
  <si>
    <t>CIV</t>
  </si>
  <si>
    <t>Croatia</t>
  </si>
  <si>
    <t>HR</t>
  </si>
  <si>
    <t>HRV</t>
  </si>
  <si>
    <t>Cuba</t>
  </si>
  <si>
    <t>CU</t>
  </si>
  <si>
    <t>CUB</t>
  </si>
  <si>
    <t>Cyprus</t>
  </si>
  <si>
    <t>CY</t>
  </si>
  <si>
    <t>CYP</t>
  </si>
  <si>
    <t>Czech Republic</t>
  </si>
  <si>
    <t>CZ</t>
  </si>
  <si>
    <t>CZE</t>
  </si>
  <si>
    <t>Denmark</t>
  </si>
  <si>
    <t>DK</t>
  </si>
  <si>
    <t>DNK</t>
  </si>
  <si>
    <t>Djibouti</t>
  </si>
  <si>
    <t>DJ</t>
  </si>
  <si>
    <t>DJI</t>
  </si>
  <si>
    <t>Dominica</t>
  </si>
  <si>
    <t>DM</t>
  </si>
  <si>
    <t>DMA</t>
  </si>
  <si>
    <t>Dominican Republic</t>
  </si>
  <si>
    <t>DO</t>
  </si>
  <si>
    <t>DOM</t>
  </si>
  <si>
    <t>Ecuador</t>
  </si>
  <si>
    <t>EC</t>
  </si>
  <si>
    <t>ECU</t>
  </si>
  <si>
    <t>Egypt</t>
  </si>
  <si>
    <t>EG</t>
  </si>
  <si>
    <t>EGY</t>
  </si>
  <si>
    <t>El Salvador</t>
  </si>
  <si>
    <t>SV</t>
  </si>
  <si>
    <t>SLV</t>
  </si>
  <si>
    <t>Equatorial Guinea</t>
  </si>
  <si>
    <t>GQ</t>
  </si>
  <si>
    <t>GNQ</t>
  </si>
  <si>
    <t>Eritrea</t>
  </si>
  <si>
    <t>ER</t>
  </si>
  <si>
    <t>ERI</t>
  </si>
  <si>
    <t>Estonia</t>
  </si>
  <si>
    <t>EE</t>
  </si>
  <si>
    <t>EST</t>
  </si>
  <si>
    <t>Ethiopia</t>
  </si>
  <si>
    <t>ET</t>
  </si>
  <si>
    <t>ETH</t>
  </si>
  <si>
    <t>FK</t>
  </si>
  <si>
    <t>FLK</t>
  </si>
  <si>
    <t>Faroe Islands</t>
  </si>
  <si>
    <t>FO</t>
  </si>
  <si>
    <t>FRO</t>
  </si>
  <si>
    <t>Fiji</t>
  </si>
  <si>
    <t>FJ</t>
  </si>
  <si>
    <t>FJI</t>
  </si>
  <si>
    <t>Finland</t>
  </si>
  <si>
    <t>FI</t>
  </si>
  <si>
    <t>FIN</t>
  </si>
  <si>
    <t>France</t>
  </si>
  <si>
    <t>FR</t>
  </si>
  <si>
    <t>FRA</t>
  </si>
  <si>
    <t>French Guiana</t>
  </si>
  <si>
    <t>GF</t>
  </si>
  <si>
    <t>GUF</t>
  </si>
  <si>
    <t>French Polynesia</t>
  </si>
  <si>
    <t>PF</t>
  </si>
  <si>
    <t>PYF</t>
  </si>
  <si>
    <t>French Southern Territories</t>
  </si>
  <si>
    <t>TF</t>
  </si>
  <si>
    <t>ATF</t>
  </si>
  <si>
    <t>Gabon</t>
  </si>
  <si>
    <t>GA</t>
  </si>
  <si>
    <t>GAB</t>
  </si>
  <si>
    <t>Gambia</t>
  </si>
  <si>
    <t>GM</t>
  </si>
  <si>
    <t>GMB</t>
  </si>
  <si>
    <t>Georgia</t>
  </si>
  <si>
    <t>GE</t>
  </si>
  <si>
    <t>GEO</t>
  </si>
  <si>
    <t>Germany</t>
  </si>
  <si>
    <t>DE</t>
  </si>
  <si>
    <t>DEU</t>
  </si>
  <si>
    <t>Ghana</t>
  </si>
  <si>
    <t>GH</t>
  </si>
  <si>
    <t>GHA</t>
  </si>
  <si>
    <t>Gibraltar</t>
  </si>
  <si>
    <t>GI</t>
  </si>
  <si>
    <t>GIB</t>
  </si>
  <si>
    <t>Greece</t>
  </si>
  <si>
    <t>GR</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</si>
  <si>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</si>
  <si>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</si>
  <si>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</si>
  <si>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</si>
  <si>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</si>
  <si>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</si>
  <si>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</si>
  <si>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</si>
  <si>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</si>
  <si>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</si>
  <si>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</si>
  <si>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</si>
  <si>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</si>
  <si>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</si>
  <si>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</si>
  <si>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</si>
  <si>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</si>
  <si>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</si>
  <si>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</si>
  <si>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</si>
  <si>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</si>
  <si>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</si>
  <si>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</si>
  <si>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</si>
  <si>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</si>
  <si>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</si>
  <si>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</si>
  <si>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</si>
  <si>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</si>
  <si>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</si>
  <si>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</si>
  <si>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and Mcdonald Islands</t>
  </si>
  <si>
    <t>HM</t>
  </si>
  <si>
    <t>HMD</t>
  </si>
  <si>
    <t>VA</t>
  </si>
  <si>
    <t>VAT</t>
  </si>
  <si>
    <t>Honduras</t>
  </si>
  <si>
    <t>HN</t>
  </si>
  <si>
    <t>HND</t>
  </si>
  <si>
    <t>Hungary</t>
  </si>
  <si>
    <t>HU</t>
  </si>
  <si>
    <t>HUN</t>
  </si>
  <si>
    <t>Iceland</t>
  </si>
  <si>
    <t>IS</t>
  </si>
  <si>
    <t>ISL</t>
  </si>
  <si>
    <t>India</t>
  </si>
  <si>
    <t>IN</t>
  </si>
  <si>
    <t>IND</t>
  </si>
  <si>
    <t>Indonesia</t>
  </si>
  <si>
    <t>ID</t>
  </si>
  <si>
    <t>IDN</t>
  </si>
  <si>
    <t>IR</t>
  </si>
  <si>
    <t>IRN</t>
  </si>
  <si>
    <t>Iraq</t>
  </si>
  <si>
    <t>IQ</t>
  </si>
  <si>
    <t>IRQ</t>
  </si>
  <si>
    <t>Ireland</t>
  </si>
  <si>
    <t>IE</t>
  </si>
  <si>
    <t>IRL</t>
  </si>
  <si>
    <t>Isle of Man</t>
  </si>
  <si>
    <t>IM</t>
  </si>
  <si>
    <t>IMN</t>
  </si>
  <si>
    <t>Israel</t>
  </si>
  <si>
    <t>IL</t>
  </si>
  <si>
    <t>ISR</t>
  </si>
  <si>
    <t>Italy</t>
  </si>
  <si>
    <t>IT</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</si>
  <si>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</si>
  <si>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</si>
  <si>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</si>
  <si>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</si>
  <si>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</si>
  <si>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</si>
  <si>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</si>
  <si>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</si>
  <si>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</si>
  <si>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</si>
  <si>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</si>
  <si>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</si>
  <si>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</si>
  <si>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</si>
  <si>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</si>
  <si>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</si>
  <si>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</si>
  <si>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</si>
  <si>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</si>
  <si>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</si>
  <si>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</si>
  <si>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</si>
  <si>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(North)</t>
  </si>
  <si>
    <t>KP</t>
  </si>
  <si>
    <t>PRK</t>
  </si>
  <si>
    <t>Korea (South)</t>
  </si>
  <si>
    <t>KR</t>
  </si>
  <si>
    <t>KOR</t>
  </si>
  <si>
    <t>Kuwait</t>
  </si>
  <si>
    <t>KW</t>
  </si>
  <si>
    <t>KWT</t>
  </si>
  <si>
    <t>KG</t>
  </si>
  <si>
    <t>KGZ</t>
  </si>
  <si>
    <t>Lao PDR</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</si>
  <si>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</si>
  <si>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</si>
  <si>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</si>
  <si>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</si>
  <si>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</si>
  <si>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</si>
  <si>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</si>
  <si>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</si>
  <si>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</si>
  <si>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</si>
  <si>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</si>
  <si>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</si>
  <si>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</si>
  <si>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</si>
  <si>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</si>
  <si>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</si>
  <si>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</si>
  <si>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</si>
  <si>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</si>
  <si>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</si>
  <si>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</si>
  <si>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</si>
  <si>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</si>
  <si>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</si>
  <si>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</si>
  <si>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</si>
  <si>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MK</t>
  </si>
  <si>
    <t>MKD</t>
  </si>
  <si>
    <t>Madagascar</t>
  </si>
  <si>
    <t>MG</t>
  </si>
  <si>
    <t>MDG</t>
  </si>
  <si>
    <t>Malawi</t>
  </si>
  <si>
    <t>MW</t>
  </si>
  <si>
    <t>MWI</t>
  </si>
  <si>
    <t>Malaysia</t>
  </si>
  <si>
    <t>MY</t>
  </si>
  <si>
    <t>MYS</t>
  </si>
  <si>
    <t>Maldives</t>
  </si>
  <si>
    <t>MV</t>
  </si>
  <si>
    <t>MDV</t>
  </si>
  <si>
    <t>Mali</t>
  </si>
  <si>
    <t>ML</t>
  </si>
  <si>
    <t>MLI</t>
  </si>
  <si>
    <t>Malta</t>
  </si>
  <si>
    <t>MT</t>
  </si>
  <si>
    <t>MLT</t>
  </si>
  <si>
    <t>Marshall Islands</t>
  </si>
  <si>
    <t>MH</t>
  </si>
  <si>
    <t>MHL</t>
  </si>
  <si>
    <t>Martinique</t>
  </si>
  <si>
    <t>MQ</t>
  </si>
  <si>
    <t>MTQ</t>
  </si>
  <si>
    <t>Mauritania</t>
  </si>
  <si>
    <t>MR</t>
  </si>
  <si>
    <t>MRT</t>
  </si>
  <si>
    <t>Mauritius</t>
  </si>
  <si>
    <t>MU</t>
  </si>
  <si>
    <t>MUS</t>
  </si>
  <si>
    <t>Mayotte</t>
  </si>
  <si>
    <t>YT</t>
  </si>
  <si>
    <t>MYT</t>
  </si>
  <si>
    <t>Mexico</t>
  </si>
  <si>
    <t>MX</t>
  </si>
  <si>
    <t>MEX</t>
  </si>
  <si>
    <t>FM</t>
  </si>
  <si>
    <t>FSM</t>
  </si>
  <si>
    <t>Moldova</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</si>
  <si>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</si>
  <si>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</si>
  <si>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</si>
  <si>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</si>
  <si>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</si>
  <si>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</si>
  <si>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</si>
  <si>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</si>
  <si>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</si>
  <si>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</si>
  <si>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</si>
  <si>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</si>
  <si>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</si>
  <si>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</si>
  <si>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</si>
  <si>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</si>
  <si>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</si>
  <si>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</si>
  <si>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</si>
  <si>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</si>
  <si>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</si>
  <si>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</si>
  <si>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</si>
  <si>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</si>
  <si>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</si>
  <si>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</si>
  <si>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</si>
  <si>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</si>
  <si>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</si>
  <si>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</si>
  <si>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</si>
  <si>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</si>
  <si>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Netherlands</t>
  </si>
  <si>
    <t>NL</t>
  </si>
  <si>
    <t>NLD</t>
  </si>
  <si>
    <t>Netherlands Antilles</t>
  </si>
  <si>
    <t>AN</t>
  </si>
  <si>
    <t>ANT</t>
  </si>
  <si>
    <t>New Caledonia</t>
  </si>
  <si>
    <t>NC</t>
  </si>
  <si>
    <t>NCL</t>
  </si>
  <si>
    <t>New Zealand</t>
  </si>
  <si>
    <t>NZ</t>
  </si>
  <si>
    <t>NZL</t>
  </si>
  <si>
    <t>Nicaragua</t>
  </si>
  <si>
    <t>NI</t>
  </si>
  <si>
    <t>NIC</t>
  </si>
  <si>
    <t>Niger</t>
  </si>
  <si>
    <t>NE</t>
  </si>
  <si>
    <t>NER</t>
  </si>
  <si>
    <t>Nigeria</t>
  </si>
  <si>
    <t>NG</t>
  </si>
  <si>
    <t>NGA</t>
  </si>
  <si>
    <t>Niue</t>
  </si>
  <si>
    <t>NU</t>
  </si>
  <si>
    <t>NIU</t>
  </si>
  <si>
    <t>Norfolk Island</t>
  </si>
  <si>
    <t>NF</t>
  </si>
  <si>
    <t>NFK</t>
  </si>
  <si>
    <t>Northern Mariana Islands</t>
  </si>
  <si>
    <t>MP</t>
  </si>
  <si>
    <t>MNP</t>
  </si>
  <si>
    <t>Norway</t>
  </si>
  <si>
    <t>NO</t>
  </si>
  <si>
    <t>NOR</t>
  </si>
  <si>
    <t>Oman</t>
  </si>
  <si>
    <t>OM</t>
  </si>
  <si>
    <t>OMN</t>
  </si>
  <si>
    <t>Pakistan</t>
  </si>
  <si>
    <t>PK</t>
  </si>
  <si>
    <t>PAK</t>
  </si>
  <si>
    <t>Palau</t>
  </si>
  <si>
    <t>PW</t>
  </si>
  <si>
    <t>PLW</t>
  </si>
  <si>
    <t>Palestinian Territory</t>
  </si>
  <si>
    <t>PS</t>
  </si>
  <si>
    <t>PSE</t>
  </si>
  <si>
    <t>Panama</t>
  </si>
  <si>
    <t>PA</t>
  </si>
  <si>
    <t>PAN</t>
  </si>
  <si>
    <t>Papua New Guinea</t>
  </si>
  <si>
    <t>PG</t>
  </si>
  <si>
    <t>PNG</t>
  </si>
  <si>
    <t>Paraguay</t>
  </si>
  <si>
    <t>PY</t>
  </si>
  <si>
    <t>PRY</t>
  </si>
  <si>
    <t>Peru</t>
  </si>
  <si>
    <t>PE</t>
  </si>
  <si>
    <t>PER</t>
  </si>
  <si>
    <t>Philippines</t>
  </si>
  <si>
    <t>PH</t>
  </si>
  <si>
    <t>PHL</t>
  </si>
  <si>
    <t>Pitcairn</t>
  </si>
  <si>
    <t>PN</t>
  </si>
  <si>
    <t>PCN</t>
  </si>
  <si>
    <t>Poland</t>
  </si>
  <si>
    <t>PL</t>
  </si>
  <si>
    <t>POL</t>
  </si>
  <si>
    <t>Portugal</t>
  </si>
  <si>
    <t>PT</t>
  </si>
  <si>
    <t>PRT</t>
  </si>
  <si>
    <t>Puerto Rico</t>
  </si>
  <si>
    <t>PR</t>
  </si>
  <si>
    <t>PRI</t>
  </si>
  <si>
    <t>Qatar</t>
  </si>
  <si>
    <t>QA</t>
  </si>
  <si>
    <t>QAT</t>
  </si>
  <si>
    <t>RE</t>
  </si>
  <si>
    <t>REU</t>
  </si>
  <si>
    <t>Romania</t>
  </si>
  <si>
    <t>RO</t>
  </si>
  <si>
    <t>ROU</t>
  </si>
  <si>
    <t>Russian Federation</t>
  </si>
  <si>
    <t>RU</t>
  </si>
  <si>
    <t>RUS</t>
  </si>
  <si>
    <t>Rwanda</t>
  </si>
  <si>
    <t>RW</t>
  </si>
  <si>
    <t>RWA</t>
  </si>
  <si>
    <t>BL</t>
  </si>
  <si>
    <t>BLM</t>
  </si>
  <si>
    <t>Saint Helena</t>
  </si>
  <si>
    <t>SH</t>
  </si>
  <si>
    <t>SHN</t>
  </si>
  <si>
    <t>Saint Kitts and Nevis</t>
  </si>
  <si>
    <t>KN</t>
  </si>
  <si>
    <t>KNA</t>
  </si>
  <si>
    <t>Saint Lucia</t>
  </si>
  <si>
    <t>LC</t>
  </si>
  <si>
    <t>LCA</t>
  </si>
  <si>
    <t>MF</t>
  </si>
  <si>
    <t>MAF</t>
  </si>
  <si>
    <t>Saint Pierre and Miquelon</t>
  </si>
  <si>
    <t>PM</t>
  </si>
  <si>
    <t>SPM</t>
  </si>
  <si>
    <t>Saint Vincent and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</si>
  <si>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</si>
  <si>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</si>
  <si>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</si>
  <si>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</si>
  <si>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</si>
  <si>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</si>
  <si>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</si>
  <si>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</si>
  <si>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</si>
  <si>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</si>
  <si>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</si>
  <si>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</si>
  <si>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</si>
  <si>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</si>
  <si>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</si>
  <si>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</si>
  <si>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</si>
  <si>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</si>
  <si>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</si>
  <si>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</si>
  <si>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</si>
  <si>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</si>
  <si>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</si>
  <si>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</si>
  <si>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</si>
  <si>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</si>
  <si>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</si>
  <si>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</si>
  <si>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</si>
  <si>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</si>
  <si>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</si>
  <si>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</si>
  <si>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</si>
  <si>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</si>
  <si>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</si>
  <si>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</si>
  <si>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</si>
  <si>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</si>
  <si>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</si>
  <si>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</si>
  <si>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</si>
  <si>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</si>
  <si>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</si>
  <si>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</si>
  <si>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</si>
  <si>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</si>
  <si>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</si>
  <si>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</si>
  <si>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</si>
  <si>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</si>
  <si>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</si>
  <si>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</si>
  <si>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</si>
  <si>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</si>
  <si>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</si>
  <si>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</si>
  <si>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Sudan</t>
  </si>
  <si>
    <t>SD</t>
  </si>
  <si>
    <t>SDN</t>
  </si>
  <si>
    <t>Suriname</t>
  </si>
  <si>
    <t>SR</t>
  </si>
  <si>
    <t>SUR</t>
  </si>
  <si>
    <t>Svalbard and Jan Mayen Islands</t>
  </si>
  <si>
    <t>SJ</t>
  </si>
  <si>
    <t>SJM</t>
  </si>
  <si>
    <t>SZ</t>
  </si>
  <si>
    <t>SWZ</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</si>
  <si>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</si>
  <si>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</si>
  <si>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</si>
  <si>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</si>
  <si>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</si>
  <si>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</si>
  <si>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</si>
  <si>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</si>
  <si>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</si>
  <si>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</si>
  <si>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</si>
  <si>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</si>
  <si>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</si>
  <si>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</si>
  <si>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</si>
  <si>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</si>
  <si>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</si>
  <si>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</si>
  <si>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</si>
  <si>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</si>
  <si>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</si>
  <si>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</si>
  <si>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</si>
  <si>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</si>
  <si>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</si>
  <si>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</si>
  <si>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</si>
  <si>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</si>
  <si>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</si>
  <si>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</si>
  <si>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</si>
  <si>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</si>
  <si>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</si>
  <si>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</si>
  <si>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</si>
  <si>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</si>
  <si>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Turkey</t>
  </si>
  <si>
    <t>TR</t>
  </si>
  <si>
    <t>TUR</t>
  </si>
  <si>
    <t>Turkmenistan</t>
  </si>
  <si>
    <t>TM</t>
  </si>
  <si>
    <t>TKM</t>
  </si>
  <si>
    <t>Turks and Caicos Islands</t>
  </si>
  <si>
    <t>TC</t>
  </si>
  <si>
    <t>TCA</t>
  </si>
  <si>
    <t>Tuvalu</t>
  </si>
  <si>
    <t>TV</t>
  </si>
  <si>
    <t>TUV</t>
  </si>
  <si>
    <t>Uganda</t>
  </si>
  <si>
    <t>UG</t>
  </si>
  <si>
    <t>UGA</t>
  </si>
  <si>
    <t>Ukraine</t>
  </si>
  <si>
    <t>UA</t>
  </si>
  <si>
    <t>UKR</t>
  </si>
  <si>
    <t>United Arab Emirates</t>
  </si>
  <si>
    <t>AE</t>
  </si>
  <si>
    <t>ARE</t>
  </si>
  <si>
    <t>United Kingdom</t>
  </si>
  <si>
    <t>GB</t>
  </si>
  <si>
    <t>GBR</t>
  </si>
  <si>
    <t>United States of America</t>
  </si>
  <si>
    <t>US</t>
  </si>
  <si>
    <t>USA</t>
  </si>
  <si>
    <t>Uruguay</t>
  </si>
  <si>
    <t>UY</t>
  </si>
  <si>
    <t>URY</t>
  </si>
  <si>
    <t>Uzbekistan</t>
  </si>
  <si>
    <t>UZ</t>
  </si>
  <si>
    <t>UZB</t>
  </si>
  <si>
    <t>Vanuatu</t>
  </si>
  <si>
    <t>VU</t>
  </si>
  <si>
    <t>VUT</t>
  </si>
  <si>
    <t>VE</t>
  </si>
  <si>
    <t>VEN</t>
  </si>
  <si>
    <t>Viet Nam</t>
  </si>
  <si>
    <t>VN</t>
  </si>
  <si>
    <t>VNM</t>
  </si>
  <si>
    <t>Virgin Islands, US</t>
  </si>
  <si>
    <t>VI</t>
  </si>
  <si>
    <t>VIR</t>
  </si>
  <si>
    <t>Wallis and Futuna Islands</t>
  </si>
  <si>
    <t>WF</t>
  </si>
  <si>
    <t>WLF</t>
  </si>
  <si>
    <t>Western Sahara</t>
  </si>
  <si>
    <t>EH</t>
  </si>
  <si>
    <t>ESH</t>
  </si>
  <si>
    <t>Yemen</t>
  </si>
  <si>
    <t>YE</t>
  </si>
  <si>
    <t>YEM</t>
  </si>
  <si>
    <t>Zambia</t>
  </si>
  <si>
    <t>ZM</t>
  </si>
  <si>
    <t>ZMB</t>
  </si>
  <si>
    <t>Zimbabwe</t>
  </si>
  <si>
    <t>ZW</t>
  </si>
  <si>
    <t>ZWE</t>
  </si>
  <si>
    <t>Tanzania</t>
  </si>
  <si>
    <t>Taiwan</t>
  </si>
  <si>
    <t>Hong Kong</t>
  </si>
  <si>
    <t>Macao</t>
  </si>
  <si>
    <t>Republic of the Congo</t>
  </si>
  <si>
    <t>Democratic Republic of Congo</t>
  </si>
  <si>
    <t>Reunion</t>
  </si>
  <si>
    <t>Saint-Barthelemy</t>
  </si>
  <si>
    <t>Cote d'Ivoire</t>
  </si>
  <si>
    <t>Falkland Islands</t>
  </si>
  <si>
    <t>Vatican</t>
  </si>
  <si>
    <t>Iran</t>
  </si>
  <si>
    <t>Kyrgyz Republic</t>
  </si>
  <si>
    <t>Macedonia</t>
  </si>
  <si>
    <t>Micronesia</t>
  </si>
  <si>
    <t>Saint-Martin</t>
  </si>
  <si>
    <t>Syria</t>
  </si>
  <si>
    <t>Venezuela</t>
  </si>
  <si>
    <t>Eswatini</t>
  </si>
  <si>
    <t>Country or Area name</t>
  </si>
  <si>
    <t>ISO Alpha-2 Code</t>
  </si>
  <si>
    <t>ISO Alpha-3 Code</t>
  </si>
  <si>
    <t>ISO Numeric Code (UN M49)</t>
  </si>
  <si>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</si>
  <si>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</si>
  <si>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</si>
  <si>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</si>
  <si>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</si>
  <si>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</si>
  <si>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</si>
  <si>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</si>
  <si>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</si>
  <si>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</si>
  <si>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</si>
  <si>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</si>
  <si>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</si>
  <si>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</si>
  <si>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</si>
  <si>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</si>
  <si>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</si>
  <si>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</si>
  <si>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</si>
  <si>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</si>
  <si>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</si>
  <si>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</si>
  <si>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</si>
  <si>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</si>
  <si>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</si>
  <si>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</si>
  <si>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</si>
  <si>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</si>
  <si>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</si>
  <si>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</si>
  <si>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</si>
  <si>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</si>
  <si>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</si>
  <si>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</si>
  <si>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</si>
  <si>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</si>
  <si>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</si>
  <si>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</si>
  <si>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</si>
  <si>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</si>
  <si>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</si>
  <si>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</si>
  <si>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</si>
  <si>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</si>
  <si>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</si>
  <si>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</si>
  <si>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</si>
  <si>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</si>
  <si>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</si>
  <si>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</si>
  <si>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</si>
  <si>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</si>
  <si>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</si>
  <si>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</si>
  <si>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</si>
  <si>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</si>
  <si>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</si>
  <si>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</si>
  <si>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</si>
  <si>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</si>
  <si>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</si>
  <si>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</si>
  <si>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</si>
  <si>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</si>
  <si>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</si>
  <si>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</si>
  <si>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</si>
  <si>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</si>
  <si>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</si>
  <si>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</si>
  <si>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</si>
  <si>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</si>
  <si>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</si>
  <si>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</si>
  <si>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</si>
  <si>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</si>
  <si>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</si>
  <si>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</si>
  <si>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</si>
  <si>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</si>
  <si>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</si>
  <si>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</si>
  <si>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</si>
  <si>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</si>
  <si>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</si>
  <si>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</si>
  <si>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</si>
  <si>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</si>
  <si>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</si>
  <si>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</si>
  <si>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</si>
  <si>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</si>
  <si>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</si>
  <si>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</si>
  <si>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</si>
  <si>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</si>
  <si>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</si>
  <si>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</si>
  <si>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</si>
  <si>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</si>
  <si>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</si>
  <si>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</si>
  <si>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</si>
  <si>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</si>
  <si>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</si>
  <si>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</si>
  <si>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</si>
  <si>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</si>
  <si>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</si>
  <si>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</si>
  <si>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</si>
  <si>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</si>
  <si>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</si>
  <si>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</si>
  <si>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</si>
  <si>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</si>
  <si>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</si>
  <si>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</si>
  <si>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</si>
  <si>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</si>
  <si>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</si>
  <si>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</si>
  <si>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</si>
  <si>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</si>
  <si>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</si>
  <si>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</si>
  <si>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</si>
  <si>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</si>
  <si>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</si>
  <si>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</si>
  <si>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</si>
  <si>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</si>
  <si>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</si>
  <si>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</si>
  <si>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</si>
  <si>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</si>
  <si>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</si>
  <si>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</si>
  <si>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</si>
  <si>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</si>
  <si>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</si>
  <si>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</si>
  <si>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</si>
  <si>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</si>
  <si>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</si>
  <si>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</si>
  <si>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</si>
  <si>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</si>
  <si>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</si>
  <si>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</si>
  <si>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</si>
  <si>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</si>
  <si>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</si>
  <si>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</si>
  <si>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</si>
  <si>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</si>
  <si>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</si>
  <si>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</si>
  <si>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</si>
  <si>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</si>
  <si>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</si>
  <si>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</si>
  <si>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</si>
  <si>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</si>
  <si>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</si>
  <si>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</si>
  <si>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</si>
  <si>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</si>
  <si>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</si>
  <si>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</si>
  <si>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</si>
  <si>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</si>
  <si>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</si>
  <si>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</si>
  <si>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</si>
  <si>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</si>
  <si>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</si>
  <si>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</si>
  <si>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</si>
  <si>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</si>
  <si>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</si>
  <si>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</si>
  <si>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</si>
  <si>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</si>
  <si>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</si>
  <si>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</si>
  <si>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</si>
  <si>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</si>
  <si>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</si>
  <si>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</si>
  <si>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</si>
  <si>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</si>
  <si>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</si>
  <si>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</si>
  <si>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</si>
  <si>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</si>
  <si>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</si>
  <si>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</si>
  <si>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</si>
  <si>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</si>
  <si>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</si>
  <si>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</si>
  <si>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</si>
  <si>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</si>
  <si>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</si>
  <si>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</si>
  <si>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</si>
  <si>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</si>
  <si>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</si>
  <si>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</si>
  <si>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</si>
  <si>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</si>
  <si>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</si>
  <si>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</si>
  <si>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</si>
  <si>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</si>
  <si>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</si>
  <si>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</si>
  <si>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</si>
  <si>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</si>
  <si>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</si>
  <si>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</si>
  <si>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</si>
  <si>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</si>
  <si>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</si>
  <si>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</si>
  <si>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</si>
  <si>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</si>
  <si>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</si>
  <si>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</si>
  <si>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</si>
  <si>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</si>
  <si>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</si>
  <si>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</si>
  <si>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</si>
  <si>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</si>
  <si>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</si>
  <si>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</si>
  <si>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</si>
  <si>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</si>
  <si>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</si>
  <si>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</si>
  <si>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</si>
  <si>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t>Table 1 - Country codes</t>
  </si>
  <si>
    <t>Gas</t>
  </si>
  <si>
    <t>Country or area</t>
  </si>
  <si>
    <t>Fiscal year covered by this data file</t>
  </si>
  <si>
    <t>Table 2 - Simple options</t>
  </si>
  <si>
    <t>List</t>
  </si>
  <si>
    <t>No</t>
  </si>
  <si>
    <t>Currency</t>
  </si>
  <si>
    <t>AED</t>
  </si>
  <si>
    <t>United Arab Emirates dirham</t>
  </si>
  <si>
    <t>AFN</t>
  </si>
  <si>
    <t>Afghan afghani</t>
  </si>
  <si>
    <t>ALL</t>
  </si>
  <si>
    <t>Albanian lek</t>
  </si>
  <si>
    <t>AMD</t>
  </si>
  <si>
    <t>Armenian dram</t>
  </si>
  <si>
    <t>ANG</t>
  </si>
  <si>
    <t>Netherlands Antillean guilder</t>
  </si>
  <si>
    <t>AOA</t>
  </si>
  <si>
    <t>Angolan kwanza</t>
  </si>
  <si>
    <t>ARS</t>
  </si>
  <si>
    <t>Argentine peso</t>
  </si>
  <si>
    <t>AUD</t>
  </si>
  <si>
    <t>Australian dollar</t>
  </si>
  <si>
    <t>AWG</t>
  </si>
  <si>
    <t>Aruban florin</t>
  </si>
  <si>
    <t>AZN</t>
  </si>
  <si>
    <t>Azerbaijani manat</t>
  </si>
  <si>
    <t>BAM</t>
  </si>
  <si>
    <t>Bosnia and Herzegovina convertible mark</t>
  </si>
  <si>
    <t>BBD</t>
  </si>
  <si>
    <t>BDT</t>
  </si>
  <si>
    <t>Bangladeshi taka</t>
  </si>
  <si>
    <t>BGN</t>
  </si>
  <si>
    <t>BHD</t>
  </si>
  <si>
    <t>Bahraini dinar</t>
  </si>
  <si>
    <t>BIF</t>
  </si>
  <si>
    <t>Burundian franc</t>
  </si>
  <si>
    <t>BMD</t>
  </si>
  <si>
    <t>Bermudian dollar</t>
  </si>
  <si>
    <t>BND</t>
  </si>
  <si>
    <t>Brunei dollar</t>
  </si>
  <si>
    <t>BOB</t>
  </si>
  <si>
    <t>BRL</t>
  </si>
  <si>
    <t>Brazilian real</t>
  </si>
  <si>
    <t>BSD</t>
  </si>
  <si>
    <t>Bahamian dollar</t>
  </si>
  <si>
    <t>Bhutanese ngultrum</t>
  </si>
  <si>
    <t>BWP</t>
  </si>
  <si>
    <t>Botswana pula</t>
  </si>
  <si>
    <t>BZD</t>
  </si>
  <si>
    <t>Belize dollar</t>
  </si>
  <si>
    <t>CAD</t>
  </si>
  <si>
    <t>Canadian dollar</t>
  </si>
  <si>
    <t>CDF</t>
  </si>
  <si>
    <t>Congolese franc</t>
  </si>
  <si>
    <t>CHF</t>
  </si>
  <si>
    <t>Swiss franc</t>
  </si>
  <si>
    <t>CLF</t>
  </si>
  <si>
    <t>COP</t>
  </si>
  <si>
    <t>Colombian peso</t>
  </si>
  <si>
    <t>CRC</t>
  </si>
  <si>
    <t>Costa Rican colon</t>
  </si>
  <si>
    <t>CUC</t>
  </si>
  <si>
    <t>CVE</t>
  </si>
  <si>
    <t>CZK</t>
  </si>
  <si>
    <t>Czech koruna</t>
  </si>
  <si>
    <t>DJF</t>
  </si>
  <si>
    <t>Djiboutian franc</t>
  </si>
  <si>
    <t>DKK</t>
  </si>
  <si>
    <t>Danish krone</t>
  </si>
  <si>
    <t>DOP</t>
  </si>
  <si>
    <t>Dominican peso</t>
  </si>
  <si>
    <t>DZD</t>
  </si>
  <si>
    <t>Algerian dinar</t>
  </si>
  <si>
    <t>EGP</t>
  </si>
  <si>
    <t>Egyptian pound</t>
  </si>
  <si>
    <t>ERN</t>
  </si>
  <si>
    <t>Eritrean nakfa</t>
  </si>
  <si>
    <t>ETB</t>
  </si>
  <si>
    <t>Ethiopian birr</t>
  </si>
  <si>
    <t>EUR</t>
  </si>
  <si>
    <t>Euro</t>
  </si>
  <si>
    <t>FJD</t>
  </si>
  <si>
    <t>FKP</t>
  </si>
  <si>
    <t>Falkland Islands pound</t>
  </si>
  <si>
    <t>GBP</t>
  </si>
  <si>
    <t>Pound sterling</t>
  </si>
  <si>
    <t>GEL</t>
  </si>
  <si>
    <t>Georgian lari</t>
  </si>
  <si>
    <t>GHS</t>
  </si>
  <si>
    <t>Ghanaian cedi</t>
  </si>
  <si>
    <t>GIP</t>
  </si>
  <si>
    <t>Gibraltar pound</t>
  </si>
  <si>
    <t>GMD</t>
  </si>
  <si>
    <t>Gambian dalasi</t>
  </si>
  <si>
    <t>GNF</t>
  </si>
  <si>
    <t>Guinean franc</t>
  </si>
  <si>
    <t>GTQ</t>
  </si>
  <si>
    <t>Guatemalan quetzal</t>
  </si>
  <si>
    <t>GYD</t>
  </si>
  <si>
    <t>HKD</t>
  </si>
  <si>
    <t>HNL</t>
  </si>
  <si>
    <t>HRK</t>
  </si>
  <si>
    <t>HTG</t>
  </si>
  <si>
    <t>HUF</t>
  </si>
  <si>
    <t>IDR</t>
  </si>
  <si>
    <t>ILS</t>
  </si>
  <si>
    <t>INR</t>
  </si>
  <si>
    <t>IQD</t>
  </si>
  <si>
    <t>Iraqi dinar</t>
  </si>
  <si>
    <t>IRR</t>
  </si>
  <si>
    <t>ISK</t>
  </si>
  <si>
    <t>Icelandic króna</t>
  </si>
  <si>
    <t>JMD</t>
  </si>
  <si>
    <t>JOD</t>
  </si>
  <si>
    <t>JPY</t>
  </si>
  <si>
    <t>KES</t>
  </si>
  <si>
    <t>KGS</t>
  </si>
  <si>
    <t>KHR</t>
  </si>
  <si>
    <t>KMF</t>
  </si>
  <si>
    <t>KPW</t>
  </si>
  <si>
    <t>KRW</t>
  </si>
  <si>
    <t>KWD</t>
  </si>
  <si>
    <t>KYD</t>
  </si>
  <si>
    <t>KZT</t>
  </si>
  <si>
    <t>LAK</t>
  </si>
  <si>
    <t>LBP</t>
  </si>
  <si>
    <t>LKR</t>
  </si>
  <si>
    <t>LRD</t>
  </si>
  <si>
    <t>LSL</t>
  </si>
  <si>
    <t>Lesotho loti</t>
  </si>
  <si>
    <t>LYD</t>
  </si>
  <si>
    <t>MAD</t>
  </si>
  <si>
    <t>MDL</t>
  </si>
  <si>
    <t>MGA</t>
  </si>
  <si>
    <t>Macedonian denar</t>
  </si>
  <si>
    <t>MMK</t>
  </si>
  <si>
    <t>MNT</t>
  </si>
  <si>
    <t>MOP</t>
  </si>
  <si>
    <t>MUR</t>
  </si>
  <si>
    <t>MVR</t>
  </si>
  <si>
    <t>MWK</t>
  </si>
  <si>
    <t>Malawian kwacha</t>
  </si>
  <si>
    <t>MXN</t>
  </si>
  <si>
    <t>MYR</t>
  </si>
  <si>
    <t>MZN</t>
  </si>
  <si>
    <t>NAD</t>
  </si>
  <si>
    <t>NGN</t>
  </si>
  <si>
    <t>NIO</t>
  </si>
  <si>
    <t>NOK</t>
  </si>
  <si>
    <t>NPR</t>
  </si>
  <si>
    <t>NZD</t>
  </si>
  <si>
    <t>OMR</t>
  </si>
  <si>
    <t>PAB</t>
  </si>
  <si>
    <t>Panamanian balboa</t>
  </si>
  <si>
    <t>PEN</t>
  </si>
  <si>
    <t>Peruvian Sol</t>
  </si>
  <si>
    <t>PGK</t>
  </si>
  <si>
    <t>PHP</t>
  </si>
  <si>
    <t>PKR</t>
  </si>
  <si>
    <t>PLN</t>
  </si>
  <si>
    <t>PYG</t>
  </si>
  <si>
    <t>Paraguayan guaraní</t>
  </si>
  <si>
    <t>QAR</t>
  </si>
  <si>
    <t>RON</t>
  </si>
  <si>
    <t>RSD</t>
  </si>
  <si>
    <t>RUB</t>
  </si>
  <si>
    <t>RWF</t>
  </si>
  <si>
    <t>SAR</t>
  </si>
  <si>
    <t>SBD</t>
  </si>
  <si>
    <t>SCR</t>
  </si>
  <si>
    <t>SDG</t>
  </si>
  <si>
    <t>SEK</t>
  </si>
  <si>
    <t>SGD</t>
  </si>
  <si>
    <t>SHP</t>
  </si>
  <si>
    <t>SLL</t>
  </si>
  <si>
    <t>Sierra Leonean leone</t>
  </si>
  <si>
    <t>SOS</t>
  </si>
  <si>
    <t>SRD</t>
  </si>
  <si>
    <t>Surinamese dollar</t>
  </si>
  <si>
    <t>SSP</t>
  </si>
  <si>
    <t>SYP</t>
  </si>
  <si>
    <t>SZL</t>
  </si>
  <si>
    <t>THB</t>
  </si>
  <si>
    <t>TJS</t>
  </si>
  <si>
    <t>TMT</t>
  </si>
  <si>
    <t>TND</t>
  </si>
  <si>
    <t>Tunisian dinar</t>
  </si>
  <si>
    <t>TOP</t>
  </si>
  <si>
    <t>TRY</t>
  </si>
  <si>
    <t>Turkish lira</t>
  </si>
  <si>
    <t>TTD</t>
  </si>
  <si>
    <t>TWD</t>
  </si>
  <si>
    <t>New Taiwan dollar</t>
  </si>
  <si>
    <t>TZS</t>
  </si>
  <si>
    <t>Tanzanian shilling</t>
  </si>
  <si>
    <t>UAH</t>
  </si>
  <si>
    <t>UGX</t>
  </si>
  <si>
    <t>Ugandan shilling</t>
  </si>
  <si>
    <t>USD</t>
  </si>
  <si>
    <t>United States dollar</t>
  </si>
  <si>
    <t>UYU</t>
  </si>
  <si>
    <t>UZS</t>
  </si>
  <si>
    <t>VEF</t>
  </si>
  <si>
    <t>VND</t>
  </si>
  <si>
    <t>VUV</t>
  </si>
  <si>
    <t>WST</t>
  </si>
  <si>
    <t>Samoan tala</t>
  </si>
  <si>
    <t>XAF</t>
  </si>
  <si>
    <t>XCD</t>
  </si>
  <si>
    <t>East Caribbean dollar</t>
  </si>
  <si>
    <t>XOF</t>
  </si>
  <si>
    <t>YER</t>
  </si>
  <si>
    <t>ZAR</t>
  </si>
  <si>
    <t>ZMW</t>
  </si>
  <si>
    <t>Barbadian dollar</t>
  </si>
  <si>
    <t>Bulgarian lev (old)</t>
  </si>
  <si>
    <t>Bolivian boliviano</t>
  </si>
  <si>
    <t>-</t>
  </si>
  <si>
    <t>BYR</t>
  </si>
  <si>
    <t>Belarussian ruble</t>
  </si>
  <si>
    <t>Chilean Unidad de Fomento</t>
  </si>
  <si>
    <t>CNH</t>
  </si>
  <si>
    <t>Chinese yuan renminbi (offshore)</t>
  </si>
  <si>
    <t>Cuban peso convertible</t>
  </si>
  <si>
    <t>Cape Verdean escudo</t>
  </si>
  <si>
    <t>Fijian dollar</t>
  </si>
  <si>
    <t>GGP</t>
  </si>
  <si>
    <t>Pound</t>
  </si>
  <si>
    <t>Guyanese Dollar</t>
  </si>
  <si>
    <t>Hong Kong Dollar</t>
  </si>
  <si>
    <t>Honduran Lempira</t>
  </si>
  <si>
    <t>Croatian Kuna</t>
  </si>
  <si>
    <t>Haitian Gourde</t>
  </si>
  <si>
    <t>Hungarian Forint</t>
  </si>
  <si>
    <t>Indonesian Rupiah</t>
  </si>
  <si>
    <t>Israeli New Shekel</t>
  </si>
  <si>
    <t>IMP</t>
  </si>
  <si>
    <t>Isle of Man Pound</t>
  </si>
  <si>
    <t>Indian Rupee</t>
  </si>
  <si>
    <t>Iranian Rial</t>
  </si>
  <si>
    <t>JEP</t>
  </si>
  <si>
    <t>Jersey Pound</t>
  </si>
  <si>
    <t>Jamaican Dollar</t>
  </si>
  <si>
    <t>Jordanian Dinar</t>
  </si>
  <si>
    <t>Japanese Yen</t>
  </si>
  <si>
    <t>Kenyan Shilling</t>
  </si>
  <si>
    <t>Kyrgyzstani Som</t>
  </si>
  <si>
    <t>Cambodian Riel</t>
  </si>
  <si>
    <t>Comorian Franc</t>
  </si>
  <si>
    <t>North Korean Won</t>
  </si>
  <si>
    <t>South Korean Won</t>
  </si>
  <si>
    <t>Kuwaiti Dinar</t>
  </si>
  <si>
    <t>Cayman Islands Dollar</t>
  </si>
  <si>
    <t>Kazakhstani Tenge</t>
  </si>
  <si>
    <t>Lao Kip</t>
  </si>
  <si>
    <t>Lebanese Pound</t>
  </si>
  <si>
    <t>Sri Lankan Rupee</t>
  </si>
  <si>
    <t>Liberian Dollar</t>
  </si>
  <si>
    <t>Libyan Dinar</t>
  </si>
  <si>
    <t>Moroccan Dirham</t>
  </si>
  <si>
    <t>Moldovan Leu</t>
  </si>
  <si>
    <t>Malagasy Ariary</t>
  </si>
  <si>
    <t>Burmese Kyat</t>
  </si>
  <si>
    <t>Mongolian Tugrik</t>
  </si>
  <si>
    <t>MRO</t>
  </si>
  <si>
    <t>Mauritanian Ouguiya</t>
  </si>
  <si>
    <t>Mauritian Rupee</t>
  </si>
  <si>
    <t>Maldivian Rufiyaa</t>
  </si>
  <si>
    <t>Mexican Peso</t>
  </si>
  <si>
    <t>Malaysian Ringgit</t>
  </si>
  <si>
    <t>Mozambique Metical</t>
  </si>
  <si>
    <t>Namibian Dollar</t>
  </si>
  <si>
    <t>Nigerian Naira</t>
  </si>
  <si>
    <t>Nicaraguan córdoba oro</t>
  </si>
  <si>
    <t>Norwegian Krone</t>
  </si>
  <si>
    <t>Nepalese Rupee</t>
  </si>
  <si>
    <t>New Zealand Dollar</t>
  </si>
  <si>
    <t>Omani Rial</t>
  </si>
  <si>
    <t>Papua New Guinean Kina</t>
  </si>
  <si>
    <t>Philippine Peso</t>
  </si>
  <si>
    <t>Pakistani Rupee</t>
  </si>
  <si>
    <t>Polish Zloty</t>
  </si>
  <si>
    <t>Qatari Riyal</t>
  </si>
  <si>
    <t>Romanian Leu</t>
  </si>
  <si>
    <t>Serbian Dinar</t>
  </si>
  <si>
    <t>Russian Ruble</t>
  </si>
  <si>
    <t>Rwandan Franc</t>
  </si>
  <si>
    <t>Saudi Riyal</t>
  </si>
  <si>
    <t>Solomon Islands Dollar</t>
  </si>
  <si>
    <t>Seychellois rupee</t>
  </si>
  <si>
    <t>Sudanese Pound</t>
  </si>
  <si>
    <t>Swedish Krona</t>
  </si>
  <si>
    <t>Singapore Dollar</t>
  </si>
  <si>
    <t>Saint Helena Pound</t>
  </si>
  <si>
    <t>Somali Shilling</t>
  </si>
  <si>
    <t>South Sudanese Pound</t>
  </si>
  <si>
    <t>STD</t>
  </si>
  <si>
    <t>São Tomé and Príncipe Dobra</t>
  </si>
  <si>
    <t>Syrian Pound</t>
  </si>
  <si>
    <t>Swazi Lilangeni</t>
  </si>
  <si>
    <t>Thai Baht</t>
  </si>
  <si>
    <t>Tajikistani Somoni</t>
  </si>
  <si>
    <t>Turkmenistan New Manat</t>
  </si>
  <si>
    <t>Tongan pa'anga</t>
  </si>
  <si>
    <t>Trinidad and Tobago Dollar</t>
  </si>
  <si>
    <t>TVD</t>
  </si>
  <si>
    <t>Tuvaluan dollar</t>
  </si>
  <si>
    <t>Ukrainian Hryvnia</t>
  </si>
  <si>
    <t>Uruguayan Peso</t>
  </si>
  <si>
    <t>Uzbekistani Som</t>
  </si>
  <si>
    <t>Venezuelan Bolívar fuerte</t>
  </si>
  <si>
    <t>Vietnamese Dong</t>
  </si>
  <si>
    <t>Vanuatu Vatu</t>
  </si>
  <si>
    <t>West African CFA franc</t>
  </si>
  <si>
    <t>Yemeni Rial</t>
  </si>
  <si>
    <t>South African Rand</t>
  </si>
  <si>
    <t>Zambian Kwacha</t>
  </si>
  <si>
    <t>Currency code (ISO-4217)</t>
  </si>
  <si>
    <t>Currency code num (ISO-4217)</t>
  </si>
  <si>
    <t>Central African CFA franc</t>
  </si>
  <si>
    <t>Macanese patca</t>
  </si>
  <si>
    <t>Kosovo</t>
  </si>
  <si>
    <t>XK</t>
  </si>
  <si>
    <t>XKX</t>
  </si>
  <si>
    <t>Data source</t>
  </si>
  <si>
    <t>Data coverage / scope</t>
  </si>
  <si>
    <t>Contact details: data submission</t>
  </si>
  <si>
    <t>Table 3 - Reporting options</t>
  </si>
  <si>
    <t>Table 4 - Currency code list</t>
  </si>
  <si>
    <t>Table 5 - Commodities list</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</si>
  <si>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</si>
  <si>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</si>
  <si>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</si>
  <si>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</si>
  <si>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</si>
  <si>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</si>
  <si>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</si>
  <si>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</si>
  <si>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</si>
  <si>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</si>
  <si>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</si>
  <si>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</si>
  <si>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</si>
  <si>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</si>
  <si>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</si>
  <si>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</si>
  <si>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</si>
  <si>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</si>
  <si>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</si>
  <si>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</si>
  <si>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</si>
  <si>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</si>
  <si>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</si>
  <si>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</si>
  <si>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</si>
  <si>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</si>
  <si>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</si>
  <si>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</si>
  <si>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</si>
  <si>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</si>
  <si>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</si>
  <si>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</si>
  <si>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</si>
  <si>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</si>
  <si>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</si>
  <si>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</si>
  <si>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</si>
  <si>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</si>
  <si>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</si>
  <si>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</si>
  <si>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</si>
  <si>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</si>
  <si>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</si>
  <si>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</si>
  <si>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</si>
  <si>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</si>
  <si>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</si>
  <si>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</si>
  <si>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</si>
  <si>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</si>
  <si>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</si>
  <si>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</si>
  <si>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</si>
  <si>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</si>
  <si>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</si>
  <si>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</si>
  <si>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</si>
  <si>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</si>
  <si>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</si>
  <si>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</si>
  <si>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</si>
  <si>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</si>
  <si>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</si>
  <si>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</si>
  <si>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</si>
  <si>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</si>
  <si>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2716</t>
  </si>
  <si>
    <t>7102</t>
  </si>
  <si>
    <t>7106</t>
  </si>
  <si>
    <t>7108</t>
  </si>
  <si>
    <t>HS ProductCode</t>
  </si>
  <si>
    <t>HS Product Description</t>
  </si>
  <si>
    <t>oz</t>
  </si>
  <si>
    <t>GFS Code</t>
  </si>
  <si>
    <t>1112E1</t>
  </si>
  <si>
    <t>1112E2</t>
  </si>
  <si>
    <t>112E</t>
  </si>
  <si>
    <t>113E</t>
  </si>
  <si>
    <t>1141E</t>
  </si>
  <si>
    <t>1142E</t>
  </si>
  <si>
    <t>114521E</t>
  </si>
  <si>
    <t>114522E</t>
  </si>
  <si>
    <t>11451E</t>
  </si>
  <si>
    <t>1151E</t>
  </si>
  <si>
    <t>1152E</t>
  </si>
  <si>
    <t>1153E1</t>
  </si>
  <si>
    <t>116E</t>
  </si>
  <si>
    <t>1212E</t>
  </si>
  <si>
    <t>1412E1</t>
  </si>
  <si>
    <t>1412E2</t>
  </si>
  <si>
    <t>1413E</t>
  </si>
  <si>
    <t>1415E1</t>
  </si>
  <si>
    <t>1415E2</t>
  </si>
  <si>
    <t>1415E31</t>
  </si>
  <si>
    <t>1415E32</t>
  </si>
  <si>
    <t>1415E4</t>
  </si>
  <si>
    <t>1415E5</t>
  </si>
  <si>
    <t>1421E</t>
  </si>
  <si>
    <t>1422E</t>
  </si>
  <si>
    <t>143E</t>
  </si>
  <si>
    <t>144E1</t>
  </si>
  <si>
    <t>GFS description</t>
  </si>
  <si>
    <t>Table 6 - GFS Codes / Classification</t>
  </si>
  <si>
    <t>Combined</t>
  </si>
  <si>
    <t>GFS Level 1</t>
  </si>
  <si>
    <t>GFS Level 2</t>
  </si>
  <si>
    <t>GFS Level 3</t>
  </si>
  <si>
    <t>GFS Level 4</t>
  </si>
  <si>
    <t>Sector</t>
  </si>
  <si>
    <t>Sector(s)</t>
  </si>
  <si>
    <t>Total</t>
  </si>
  <si>
    <t>Add new rows as necessary, right click the row number to the left and select "Insert"</t>
  </si>
  <si>
    <t>Table 7 - Sectors</t>
  </si>
  <si>
    <t>Project phases</t>
  </si>
  <si>
    <t>Table 8 - Project phases</t>
  </si>
  <si>
    <t>Reporting projects' list</t>
  </si>
  <si>
    <t>Mica (2525)</t>
  </si>
  <si>
    <t>Zinc (2608)</t>
  </si>
  <si>
    <t>Table 9 - Government entity types</t>
  </si>
  <si>
    <r>
      <rPr>
        <b/>
        <sz val="11"/>
        <rFont val="Franklin Gothic Book"/>
        <family val="2"/>
      </rPr>
      <t xml:space="preserve">Give us your feedback or report a conflict in the data! Write to us at  </t>
    </r>
    <r>
      <rPr>
        <b/>
        <u/>
        <sz val="11"/>
        <color rgb="FF188FBB"/>
        <rFont val="Franklin Gothic Book"/>
        <family val="2"/>
      </rPr>
      <t>data@eiti.org</t>
    </r>
  </si>
  <si>
    <r>
      <rPr>
        <i/>
        <sz val="10.5"/>
        <rFont val="Calibri"/>
        <family val="2"/>
      </rPr>
      <t xml:space="preserve">The International Secretariat can provide advice and support on request. Please contact </t>
    </r>
    <r>
      <rPr>
        <i/>
        <u/>
        <sz val="10.5"/>
        <color theme="10"/>
        <rFont val="Calibri"/>
        <family val="2"/>
      </rPr>
      <t>data@eiti.org</t>
    </r>
  </si>
  <si>
    <r>
      <rPr>
        <b/>
        <sz val="11"/>
        <color rgb="FF000000"/>
        <rFont val="Franklin Gothic Book"/>
        <family val="2"/>
      </rPr>
      <t>Parte 1 (Datos generales):</t>
    </r>
    <r>
      <rPr>
        <b/>
        <sz val="11"/>
        <color rgb="FF000000"/>
        <rFont val="Franklin Gothic Book"/>
        <family val="2"/>
      </rPr>
      <t xml:space="preserve"> </t>
    </r>
    <r>
      <rPr>
        <sz val="11"/>
        <color rgb="FF000000"/>
        <rFont val="Franklin Gothic Book"/>
        <family val="2"/>
      </rPr>
      <t>ingrese las características del país y de los datos.</t>
    </r>
  </si>
  <si>
    <r>
      <rPr>
        <b/>
        <sz val="11"/>
        <color rgb="FF000000"/>
        <rFont val="Franklin Gothic Book"/>
        <family val="2"/>
      </rPr>
      <t>Parte 2 (Autoverificación para divulgación):</t>
    </r>
    <r>
      <rPr>
        <b/>
        <sz val="11"/>
        <color rgb="FF000000"/>
        <rFont val="Franklin Gothic Book"/>
        <family val="2"/>
      </rPr>
      <t xml:space="preserve"> </t>
    </r>
    <r>
      <rPr>
        <sz val="11"/>
        <color rgb="FF000000"/>
        <rFont val="Franklin Gothic Book"/>
        <family val="2"/>
      </rPr>
      <t>ingrese los datos financieros contextuales y agregados correspondientes a los Requisitos EITI 2, 3, 4, 5 y 6.</t>
    </r>
  </si>
  <si>
    <r>
      <rPr>
        <b/>
        <sz val="11"/>
        <color rgb="FF000000"/>
        <rFont val="Franklin Gothic Book"/>
        <family val="2"/>
      </rPr>
      <t>Parte 3 (Entidades informantes):</t>
    </r>
    <r>
      <rPr>
        <b/>
        <sz val="11"/>
        <color rgb="FF000000"/>
        <rFont val="Franklin Gothic Book"/>
        <family val="2"/>
      </rPr>
      <t xml:space="preserve"> </t>
    </r>
    <r>
      <rPr>
        <sz val="11"/>
        <color rgb="FF000000"/>
        <rFont val="Franklin Gothic Book"/>
        <family val="2"/>
      </rPr>
      <t>ingrese las entidades informantes (organismos gubernamentales, empresas y proyectos) e información relacionada.</t>
    </r>
    <r>
      <rPr>
        <sz val="11"/>
        <color rgb="FF000000"/>
        <rFont val="Franklin Gothic Book"/>
        <family val="2"/>
      </rPr>
      <t xml:space="preserve"> </t>
    </r>
  </si>
  <si>
    <r>
      <rPr>
        <b/>
        <sz val="11"/>
        <color rgb="FF000000"/>
        <rFont val="Franklin Gothic Book"/>
        <family val="2"/>
      </rPr>
      <t>Parte 4 (Ingresos del gobierno):</t>
    </r>
    <r>
      <rPr>
        <b/>
        <sz val="11"/>
        <color rgb="FF000000"/>
        <rFont val="Franklin Gothic Book"/>
        <family val="2"/>
      </rPr>
      <t xml:space="preserve"> </t>
    </r>
    <r>
      <rPr>
        <sz val="11"/>
        <color rgb="FF000000"/>
        <rFont val="Franklin Gothic Book"/>
        <family val="2"/>
      </rPr>
      <t>ingrese los datos referentes a los ingresos del gobierno por flujo de ingresos, conforme a la clasificación de las EFP.</t>
    </r>
  </si>
  <si>
    <r>
      <rPr>
        <b/>
        <sz val="11"/>
        <color rgb="FF000000"/>
        <rFont val="Franklin Gothic Book"/>
        <family val="2"/>
      </rPr>
      <t>Parte 5 (Datos de empresas):</t>
    </r>
    <r>
      <rPr>
        <b/>
        <sz val="11"/>
        <color rgb="FF000000"/>
        <rFont val="Franklin Gothic Book"/>
        <family val="2"/>
      </rPr>
      <t xml:space="preserve"> </t>
    </r>
    <r>
      <rPr>
        <sz val="11"/>
        <color rgb="FF000000"/>
        <rFont val="Franklin Gothic Book"/>
        <family val="2"/>
      </rPr>
      <t>ingrese los datos a nivel de empresa y de proyecto por flujo de ingresos.</t>
    </r>
  </si>
  <si>
    <t>Este libro consta de cinco partes. Ingrese los datos comenzando por la parte 1 y avance hasta llegar a la parte 5</t>
  </si>
  <si>
    <r>
      <rPr>
        <b/>
        <sz val="11"/>
        <color theme="1"/>
        <rFont val="Franklin Gothic Book"/>
        <family val="2"/>
      </rPr>
      <t xml:space="preserve">La presente plantilla debería </t>
    </r>
    <r>
      <rPr>
        <b/>
        <u/>
        <sz val="11"/>
        <color rgb="FF000000"/>
        <rFont val="Franklin Gothic Book"/>
        <family val="2"/>
      </rPr>
      <t>completarse en su totalidad y enviarse</t>
    </r>
    <r>
      <rPr>
        <b/>
        <sz val="11"/>
        <color rgb="FF000000"/>
        <rFont val="Franklin Gothic Book"/>
        <family val="2"/>
      </rPr>
      <t xml:space="preserve"> al Secretariado Internacional EITI por cada ejercicio fiscal comprendido en el Informe EITI.</t>
    </r>
  </si>
  <si>
    <t>Cómo funciona la publicación de datos de los Informes EITI:</t>
  </si>
  <si>
    <t>1. Utilice un libro de Excel por cada ejercicio fiscal comprendido. En caso de presentar información relativa tanto a gas y petróleo como a minería, pueden incluirse ambos en un mismo libro.</t>
  </si>
  <si>
    <t>2. Complete todo el libro, desde la parte 1 hasta la 5.</t>
  </si>
  <si>
    <r>
      <rPr>
        <sz val="11"/>
        <color theme="1"/>
        <rFont val="Franklin Gothic Book"/>
        <family val="2"/>
      </rPr>
      <t>3.</t>
    </r>
    <r>
      <rPr>
        <sz val="11"/>
        <color theme="1"/>
        <rFont val="Franklin Gothic Book"/>
        <family val="2"/>
      </rPr>
      <t xml:space="preserve"> </t>
    </r>
    <r>
      <rPr>
        <sz val="11"/>
        <color theme="1"/>
        <rFont val="Franklin Gothic Book"/>
        <family val="2"/>
      </rPr>
      <t>Esta Hoja de datos debería presentarse junto con el Informe EITI.</t>
    </r>
    <r>
      <rPr>
        <sz val="11"/>
        <color theme="1"/>
        <rFont val="Franklin Gothic Book"/>
        <family val="2"/>
      </rPr>
      <t xml:space="preserve"> </t>
    </r>
    <r>
      <rPr>
        <sz val="11"/>
        <color theme="1"/>
        <rFont val="Franklin Gothic Book"/>
        <family val="2"/>
      </rPr>
      <t>Envíela al Secretariado Internacional:</t>
    </r>
    <r>
      <rPr>
        <sz val="11"/>
        <color theme="1"/>
        <rFont val="Franklin Gothic Book"/>
        <family val="2"/>
      </rPr>
      <t xml:space="preserve"> </t>
    </r>
    <r>
      <rPr>
        <u/>
        <sz val="11"/>
        <color rgb="FF0070C0"/>
        <rFont val="Franklin Gothic Book"/>
        <family val="2"/>
      </rPr>
      <t>data@eiti.org</t>
    </r>
    <r>
      <rPr>
        <u/>
        <sz val="11"/>
        <color rgb="FF0070C0"/>
        <rFont val="Franklin Gothic Book"/>
        <family val="2"/>
      </rPr>
      <t xml:space="preserve"> </t>
    </r>
  </si>
  <si>
    <r>
      <rPr>
        <sz val="11"/>
        <color rgb="FF000000"/>
        <rFont val="Franklin Gothic Book"/>
        <family val="2"/>
      </rPr>
      <t>4.</t>
    </r>
    <r>
      <rPr>
        <sz val="11"/>
        <color rgb="FF000000"/>
        <rFont val="Franklin Gothic Book"/>
        <family val="2"/>
      </rPr>
      <t xml:space="preserve"> </t>
    </r>
    <r>
      <rPr>
        <sz val="11"/>
        <color rgb="FF000000"/>
        <rFont val="Franklin Gothic Book"/>
        <family val="2"/>
      </rPr>
      <t>Los datos se utilizarán para llenar el repositorio global de datos del EITI, que se encuentra disponible en el sitio web del EITI internacional:</t>
    </r>
    <r>
      <rPr>
        <sz val="11"/>
        <color rgb="FF000000"/>
        <rFont val="Franklin Gothic Book"/>
        <family val="2"/>
      </rPr>
      <t xml:space="preserve"> </t>
    </r>
    <r>
      <rPr>
        <u/>
        <sz val="11"/>
        <color theme="10"/>
        <rFont val="Franklin Gothic Book"/>
        <family val="2"/>
      </rPr>
      <t xml:space="preserve">https://eiti.org/es/datos. </t>
    </r>
    <r>
      <rPr>
        <u/>
        <sz val="11"/>
        <color theme="10"/>
        <rFont val="Franklin Gothic Book"/>
        <family val="2"/>
      </rPr>
      <t xml:space="preserve"> </t>
    </r>
    <r>
      <rPr>
        <sz val="11"/>
        <color rgb="FF000000"/>
        <rFont val="Franklin Gothic Book"/>
        <family val="2"/>
      </rPr>
      <t>Se le devolverá el archivo apto para su publicación a través de los canales que Ud. prefiera.</t>
    </r>
    <r>
      <rPr>
        <sz val="11"/>
        <color rgb="FF000000"/>
        <rFont val="Franklin Gothic Book"/>
        <family val="2"/>
      </rPr>
      <t xml:space="preserve"> </t>
    </r>
  </si>
  <si>
    <t xml:space="preserve">Completar esta plantilla de datos resumidos con los datos de su Informe EITI hará que éstos sean accesibles en un formato legible por máquina. (requisito 7.1.c.) </t>
  </si>
  <si>
    <t>“Asegurar que los datos estén disponibles en línea en formato de datos abiertos y publicar su disponibilidad.” 
- Requisito EITI 7.1.c</t>
  </si>
  <si>
    <t>Plantilla de datos resumidos para las divulgaciones sistemáticas EITI</t>
  </si>
  <si>
    <t>Versión 2.0 al 1 de julio de 2019</t>
  </si>
  <si>
    <t>Las celdas en naranja deben completarse antes de efectuar la presentación</t>
  </si>
  <si>
    <t xml:space="preserve">Las celdas en celeste son para aportar fuentes y/o comentarios </t>
  </si>
  <si>
    <t>Las celdas en blanco no requieren acción alguna</t>
  </si>
  <si>
    <t>Las celdas en gris son a título informativo: recibirá comentarios en forma inmediata sobre muchos de los datos ingresados, y algunas celdas se completarán automáticamente.</t>
  </si>
  <si>
    <r>
      <rPr>
        <b/>
        <i/>
        <u/>
        <sz val="11"/>
        <color theme="1"/>
        <rFont val="Franklin Gothic Book"/>
        <family val="2"/>
      </rPr>
      <t>Terminología:</t>
    </r>
    <r>
      <rPr>
        <b/>
        <i/>
        <sz val="11"/>
        <color theme="1"/>
        <rFont val="Franklin Gothic Book"/>
        <family val="2"/>
      </rPr>
      <t xml:space="preserve"> </t>
    </r>
    <r>
      <rPr>
        <b/>
        <i/>
        <sz val="11"/>
        <color theme="1"/>
        <rFont val="Franklin Gothic Book"/>
        <family val="2"/>
      </rPr>
      <t>Divulgación</t>
    </r>
  </si>
  <si>
    <r>
      <rPr>
        <i/>
        <u/>
        <sz val="11"/>
        <color theme="1"/>
        <rFont val="Franklin Gothic Book"/>
        <family val="2"/>
      </rPr>
      <t>Sí, se divulgan sistemáticamente</t>
    </r>
    <r>
      <rPr>
        <i/>
        <sz val="11"/>
        <color theme="1"/>
        <rFont val="Franklin Gothic Book"/>
        <family val="2"/>
      </rPr>
      <t>: si los datos son divulgados de forma habitual y pública por parte de organismos gubernamentales o empresas, y a su vez son fiables, elija Sí, se divulgan sistemáticamente</t>
    </r>
  </si>
  <si>
    <r>
      <rPr>
        <i/>
        <u/>
        <sz val="11"/>
        <color theme="1"/>
        <rFont val="Franklin Gothic Book"/>
        <family val="2"/>
      </rPr>
      <t>Sí, a través del régimen informativo del EITI</t>
    </r>
    <r>
      <rPr>
        <i/>
        <sz val="11"/>
        <color theme="1"/>
        <rFont val="Franklin Gothic Book"/>
        <family val="2"/>
      </rPr>
      <t>:</t>
    </r>
    <r>
      <rPr>
        <i/>
        <sz val="11"/>
        <color theme="1"/>
        <rFont val="Franklin Gothic Book"/>
        <family val="2"/>
      </rPr>
      <t xml:space="preserve"> </t>
    </r>
    <r>
      <rPr>
        <i/>
        <sz val="11"/>
        <color theme="1"/>
        <rFont val="Franklin Gothic Book"/>
        <family val="2"/>
      </rPr>
      <t>si el Informe EITI cubre ciertas lagunas en los datos de las divulgaciones gubernamentales o corporativas, seleccione "Sí, en el Informe EITI".</t>
    </r>
  </si>
  <si>
    <r>
      <rPr>
        <i/>
        <u/>
        <sz val="11"/>
        <color theme="1"/>
        <rFont val="Franklin Gothic Book"/>
        <family val="2"/>
      </rPr>
      <t>No disponible</t>
    </r>
    <r>
      <rPr>
        <i/>
        <sz val="11"/>
        <color theme="1"/>
        <rFont val="Franklin Gothic Book"/>
        <family val="2"/>
      </rPr>
      <t>:</t>
    </r>
    <r>
      <rPr>
        <i/>
        <sz val="11"/>
        <color theme="1"/>
        <rFont val="Franklin Gothic Book"/>
        <family val="2"/>
      </rPr>
      <t xml:space="preserve"> </t>
    </r>
    <r>
      <rPr>
        <i/>
        <sz val="11"/>
        <color theme="1"/>
        <rFont val="Franklin Gothic Book"/>
        <family val="2"/>
      </rPr>
      <t>los datos se aplican al país, pero no hay datos ni información disponibles.</t>
    </r>
  </si>
  <si>
    <r>
      <rPr>
        <i/>
        <u/>
        <sz val="11"/>
        <color theme="1"/>
        <rFont val="Franklin Gothic Book"/>
        <family val="2"/>
      </rPr>
      <t>No se aplica:</t>
    </r>
    <r>
      <rPr>
        <i/>
        <u/>
        <sz val="11"/>
        <color theme="1"/>
        <rFont val="Franklin Gothic Book"/>
        <family val="2"/>
      </rPr>
      <t xml:space="preserve"> </t>
    </r>
    <r>
      <rPr>
        <i/>
        <sz val="11"/>
        <color theme="1"/>
        <rFont val="Franklin Gothic Book"/>
        <family val="2"/>
      </rPr>
      <t>cuando un requisito no sea pertinente, seleccione "No se aplica".</t>
    </r>
    <r>
      <rPr>
        <i/>
        <sz val="11"/>
        <color theme="1"/>
        <rFont val="Franklin Gothic Book"/>
        <family val="2"/>
      </rPr>
      <t xml:space="preserve"> </t>
    </r>
    <r>
      <rPr>
        <i/>
        <sz val="11"/>
        <color theme="1"/>
        <rFont val="Franklin Gothic Book"/>
        <family val="2"/>
      </rPr>
      <t>Remitirse a los elementos probatorios documentados como parte del Informe EITI, o a través de un acta de reunión del grupo multipartícipe.</t>
    </r>
    <r>
      <rPr>
        <i/>
        <sz val="11"/>
        <color theme="1"/>
        <rFont val="Franklin Gothic Book"/>
        <family val="2"/>
      </rPr>
      <t xml:space="preserve"> </t>
    </r>
  </si>
  <si>
    <r>
      <rPr>
        <b/>
        <i/>
        <u/>
        <sz val="11"/>
        <color theme="1"/>
        <rFont val="Franklin Gothic Book"/>
        <family val="2"/>
      </rPr>
      <t>Terminología:</t>
    </r>
    <r>
      <rPr>
        <b/>
        <i/>
        <sz val="11"/>
        <color theme="1"/>
        <rFont val="Franklin Gothic Book"/>
        <family val="2"/>
      </rPr>
      <t xml:space="preserve"> </t>
    </r>
    <r>
      <rPr>
        <b/>
        <i/>
        <sz val="11"/>
        <color theme="1"/>
        <rFont val="Franklin Gothic Book"/>
        <family val="2"/>
      </rPr>
      <t>Opciones simples</t>
    </r>
  </si>
  <si>
    <r>
      <rPr>
        <i/>
        <u/>
        <sz val="11"/>
        <color theme="1"/>
        <rFont val="Franklin Gothic Book"/>
        <family val="2"/>
      </rPr>
      <t>Sí</t>
    </r>
    <r>
      <rPr>
        <i/>
        <sz val="11"/>
        <color theme="1"/>
        <rFont val="Franklin Gothic Book"/>
        <family val="2"/>
      </rPr>
      <t>:</t>
    </r>
    <r>
      <rPr>
        <i/>
        <sz val="11"/>
        <color theme="1"/>
        <rFont val="Franklin Gothic Book"/>
        <family val="2"/>
      </rPr>
      <t xml:space="preserve"> </t>
    </r>
    <r>
      <rPr>
        <i/>
        <sz val="11"/>
        <color theme="1"/>
        <rFont val="Franklin Gothic Book"/>
        <family val="2"/>
      </rPr>
      <t>se responden/abarcan todos los aspectos de la pregunta.</t>
    </r>
  </si>
  <si>
    <r>
      <rPr>
        <i/>
        <u/>
        <sz val="11"/>
        <color theme="1"/>
        <rFont val="Franklin Gothic Book"/>
        <family val="2"/>
      </rPr>
      <t>Parcialmente:</t>
    </r>
    <r>
      <rPr>
        <i/>
        <sz val="11"/>
        <color theme="1"/>
        <rFont val="Franklin Gothic Book"/>
        <family val="2"/>
      </rPr>
      <t xml:space="preserve"> se han respondido/abarcado algunos aspectos de la pregunta.</t>
    </r>
  </si>
  <si>
    <r>
      <rPr>
        <i/>
        <u/>
        <sz val="11"/>
        <color theme="1"/>
        <rFont val="Franklin Gothic Book"/>
        <family val="2"/>
      </rPr>
      <t>No</t>
    </r>
    <r>
      <rPr>
        <i/>
        <sz val="11"/>
        <color theme="1"/>
        <rFont val="Franklin Gothic Book"/>
        <family val="2"/>
      </rPr>
      <t>:</t>
    </r>
    <r>
      <rPr>
        <i/>
        <sz val="11"/>
        <color theme="1"/>
        <rFont val="Franklin Gothic Book"/>
        <family val="2"/>
      </rPr>
      <t xml:space="preserve"> </t>
    </r>
    <r>
      <rPr>
        <i/>
        <sz val="11"/>
        <color theme="1"/>
        <rFont val="Franklin Gothic Book"/>
        <family val="2"/>
      </rPr>
      <t>no se abarca ninguna información.</t>
    </r>
  </si>
  <si>
    <r>
      <rPr>
        <i/>
        <u/>
        <sz val="11"/>
        <color theme="1"/>
        <rFont val="Franklin Gothic Book"/>
        <family val="2"/>
      </rPr>
      <t>No se aplica</t>
    </r>
    <r>
      <rPr>
        <i/>
        <sz val="11"/>
        <color theme="1"/>
        <rFont val="Franklin Gothic Book"/>
        <family val="2"/>
      </rPr>
      <t>:</t>
    </r>
    <r>
      <rPr>
        <i/>
        <sz val="11"/>
        <color theme="1"/>
        <rFont val="Franklin Gothic Book"/>
        <family val="2"/>
      </rPr>
      <t xml:space="preserve"> </t>
    </r>
    <r>
      <rPr>
        <i/>
        <sz val="11"/>
        <color theme="1"/>
        <rFont val="Franklin Gothic Book"/>
        <family val="2"/>
      </rPr>
      <t>la pregunta no es pertinente al caso. Cuando sea necesario, remítase a los elementos que prueban su no aplicabilidad.</t>
    </r>
  </si>
  <si>
    <r>
      <rPr>
        <b/>
        <sz val="11"/>
        <color rgb="FF000000"/>
        <rFont val="Franklin Gothic Book"/>
        <family val="2"/>
      </rPr>
      <t>¡Comparta sus impresiones con nosotros o infórmenos de cualquier inconveniente con los datos!</t>
    </r>
    <r>
      <rPr>
        <b/>
        <sz val="11"/>
        <color rgb="FF000000"/>
        <rFont val="Franklin Gothic Book"/>
        <family val="2"/>
      </rPr>
      <t xml:space="preserve"> </t>
    </r>
    <r>
      <rPr>
        <b/>
        <sz val="11"/>
        <color rgb="FF000000"/>
        <rFont val="Franklin Gothic Book"/>
        <family val="2"/>
      </rPr>
      <t xml:space="preserve">Escríbanos a  </t>
    </r>
    <r>
      <rPr>
        <b/>
        <u/>
        <sz val="11"/>
        <color rgb="FF188FBB"/>
        <rFont val="Franklin Gothic Book"/>
        <family val="2"/>
      </rPr>
      <t>data@eiti.org</t>
    </r>
  </si>
  <si>
    <t>Secretariado Internacional EITI</t>
  </si>
  <si>
    <r>
      <rPr>
        <b/>
        <sz val="11"/>
        <color rgb="FF000000"/>
        <rFont val="Franklin Gothic Book"/>
        <family val="2"/>
      </rPr>
      <t>Teléfono:</t>
    </r>
    <r>
      <rPr>
        <b/>
        <sz val="11"/>
        <color rgb="FF000000"/>
        <rFont val="Franklin Gothic Book"/>
        <family val="2"/>
      </rPr>
      <t xml:space="preserv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Correo electrónico:</t>
    </r>
    <r>
      <rPr>
        <b/>
        <sz val="11"/>
        <color rgb="FF000000"/>
        <rFont val="Franklin Gothic Book"/>
        <family val="2"/>
      </rPr>
      <t xml:space="preserve">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t>
    </r>
    <r>
      <rPr>
        <b/>
        <sz val="11"/>
        <color rgb="FF000000"/>
        <rFont val="Franklin Gothic Book"/>
        <family val="2"/>
      </rPr>
      <t xml:space="preserve">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Wingdings"/>
        <charset val="2"/>
      </rPr>
      <t></t>
    </r>
    <r>
      <rPr>
        <b/>
        <sz val="11"/>
        <color rgb="FF000000"/>
        <rFont val="Franklin Gothic Book"/>
        <family val="2"/>
      </rPr>
      <t xml:space="preserve">   </t>
    </r>
    <r>
      <rPr>
        <b/>
        <u/>
        <sz val="11"/>
        <color rgb="FF165B89"/>
        <rFont val="Franklin Gothic Book"/>
        <family val="2"/>
      </rPr>
      <t>www.eiti.org</t>
    </r>
  </si>
  <si>
    <r>
      <rPr>
        <b/>
        <sz val="11"/>
        <color rgb="FF000000"/>
        <rFont val="Franklin Gothic Book"/>
        <family val="2"/>
      </rPr>
      <t>Dirección:</t>
    </r>
    <r>
      <rPr>
        <b/>
        <sz val="11"/>
        <color rgb="FF000000"/>
        <rFont val="Franklin Gothic Book"/>
        <family val="2"/>
      </rPr>
      <t xml:space="preserve"> </t>
    </r>
    <r>
      <rPr>
        <b/>
        <sz val="11"/>
        <color rgb="FF165B89"/>
        <rFont val="Franklin Gothic Book"/>
        <family val="2"/>
      </rPr>
      <t>Rådhusgata 26, 0151 Oslo, Noruega</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Casilla</t>
    </r>
    <r>
      <rPr>
        <b/>
        <sz val="11"/>
        <color rgb="FF000000"/>
        <rFont val="Franklin Gothic Book"/>
        <family val="2"/>
      </rPr>
      <t xml:space="preserve"> </t>
    </r>
    <r>
      <rPr>
        <b/>
        <sz val="11"/>
        <color rgb="FF000000"/>
        <rFont val="Franklin Gothic Book"/>
        <family val="2"/>
      </rPr>
      <t>Postal:</t>
    </r>
    <r>
      <rPr>
        <b/>
        <sz val="11"/>
        <color rgb="FF000000"/>
        <rFont val="Franklin Gothic Book"/>
        <family val="2"/>
      </rPr>
      <t xml:space="preserve"> </t>
    </r>
    <r>
      <rPr>
        <b/>
        <sz val="11"/>
        <color rgb="FF165B89"/>
        <rFont val="Franklin Gothic Book"/>
        <family val="2"/>
      </rPr>
      <t>Postboks 340 Sentrum, 0101 Oslo, Noruega</t>
    </r>
  </si>
  <si>
    <t>Completado el día:</t>
  </si>
  <si>
    <t>AAAA-MM-DD</t>
  </si>
  <si>
    <r>
      <rPr>
        <sz val="11"/>
        <color rgb="FF000000"/>
        <rFont val="Franklin Gothic Book"/>
        <family val="2"/>
      </rPr>
      <t xml:space="preserve">La </t>
    </r>
    <r>
      <rPr>
        <b/>
        <sz val="11"/>
        <color rgb="FF000000"/>
        <rFont val="Franklin Gothic Book"/>
        <family val="2"/>
      </rPr>
      <t xml:space="preserve">Parte 1 (Datos generales) </t>
    </r>
    <r>
      <rPr>
        <sz val="11"/>
        <color rgb="FF000000"/>
        <rFont val="Franklin Gothic Book"/>
        <family val="2"/>
      </rPr>
      <t>se ocupa de las características del país y de los datos.</t>
    </r>
  </si>
  <si>
    <t>Cómo completar esta hoja:</t>
  </si>
  <si>
    <r>
      <rPr>
        <i/>
        <sz val="11"/>
        <color theme="1"/>
        <rFont val="Franklin Gothic Book"/>
        <family val="2"/>
      </rPr>
      <t xml:space="preserve">1. Empezando desde arriba, </t>
    </r>
    <r>
      <rPr>
        <b/>
        <i/>
        <sz val="11"/>
        <color rgb="FF000000"/>
        <rFont val="Franklin Gothic Book"/>
        <family val="2"/>
      </rPr>
      <t xml:space="preserve">seleccione sus respuestas en la columna gris. </t>
    </r>
    <r>
      <rPr>
        <i/>
        <sz val="11"/>
        <color rgb="FF000000"/>
        <rFont val="Franklin Gothic Book"/>
        <family val="2"/>
      </rPr>
      <t xml:space="preserve">Al seleccionar las celdas aparecen recuadros amarillos con información guía. </t>
    </r>
  </si>
  <si>
    <t xml:space="preserve">2. Una vez que se han respondido ciertas preguntas, es posible que aparezcan preguntas e información guía adicionales. Tenga a bien responder cada una de ellas hasta terminar. </t>
  </si>
  <si>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Incluya toda otra información o comentario necesarios en la columna de </t>
    </r>
    <r>
      <rPr>
        <b/>
        <i/>
        <sz val="11"/>
        <color theme="1"/>
        <rFont val="Franklin Gothic Book"/>
        <family val="2"/>
      </rPr>
      <t>Fuente/Comentarios"</t>
    </r>
    <r>
      <rPr>
        <i/>
        <sz val="11"/>
        <color theme="1"/>
        <rFont val="Franklin Gothic Book"/>
        <family val="2"/>
      </rPr>
      <t>.</t>
    </r>
  </si>
  <si>
    <r>
      <rPr>
        <i/>
        <sz val="11"/>
        <color rgb="FF000000"/>
        <rFont val="Franklin Gothic Book"/>
        <family val="2"/>
      </rPr>
      <t>Si tiene alguna pregunta, comuníquese a</t>
    </r>
    <r>
      <rPr>
        <u/>
        <sz val="11"/>
        <color theme="10"/>
        <rFont val="Franklin Gothic Book"/>
        <family val="2"/>
      </rPr>
      <t xml:space="preserve"> </t>
    </r>
    <r>
      <rPr>
        <b/>
        <u/>
        <sz val="11"/>
        <color theme="10"/>
        <rFont val="Franklin Gothic Book"/>
        <family val="2"/>
      </rPr>
      <t>data@eiti.org</t>
    </r>
  </si>
  <si>
    <t>Las celdas en naranja deben completarse</t>
  </si>
  <si>
    <t>Las celdas en celeste son para ingresar contenido voluntario</t>
  </si>
  <si>
    <t xml:space="preserve">Parte 1 - Datos generales </t>
  </si>
  <si>
    <r>
      <rPr>
        <b/>
        <i/>
        <u/>
        <sz val="14"/>
        <color rgb="FF000000"/>
        <rFont val="Franklin Gothic Book"/>
        <family val="2"/>
      </rPr>
      <t>Descripción</t>
    </r>
  </si>
  <si>
    <t>Ingresar datos en esta columna</t>
  </si>
  <si>
    <t>Fuente / Comentarios</t>
  </si>
  <si>
    <t>País o área</t>
  </si>
  <si>
    <t>Nombre del país o área</t>
  </si>
  <si>
    <t>Código ISO Alfa-3</t>
  </si>
  <si>
    <t>Denominación de la moneda nacional</t>
  </si>
  <si>
    <t>Moneda nacional ISO-4217</t>
  </si>
  <si>
    <t>Ejercicio fiscal comprendido en este archivo de datos</t>
  </si>
  <si>
    <t>Fecha de inicio</t>
  </si>
  <si>
    <t>Fecha de cierre</t>
  </si>
  <si>
    <t>Fuente de los datos</t>
  </si>
  <si>
    <t>¿Hay un Informe EITI elaborado por un Administrador Independiente?</t>
  </si>
  <si>
    <t>¿Cómo se llama la empresa?</t>
  </si>
  <si>
    <t>Fecha en la que se hizo público el Informe EITI</t>
  </si>
  <si>
    <t>Dirección web, Informe EITI</t>
  </si>
  <si>
    <t>¿El gobierno divulga sistemáticamente datos concernientes al EITI en un mismo lugar?</t>
  </si>
  <si>
    <t xml:space="preserve">Fecha de publicación de los datos concernientes al EITI </t>
  </si>
  <si>
    <t>Enlace al sitio web (URL) de los datos concernientes al EITI</t>
  </si>
  <si>
    <t>¿Hay otros archivos de importancia?</t>
  </si>
  <si>
    <t>Fecha en la que se hizo público el otro archivo</t>
  </si>
  <si>
    <t>Dirección web</t>
  </si>
  <si>
    <t>¿Tiene el gobierno una política de datos abiertos?</t>
  </si>
  <si>
    <t>Portal / archivos de datos abiertos</t>
  </si>
  <si>
    <t>&lt;Dirección web&gt;</t>
  </si>
  <si>
    <t>Extensión / alcance de los datos</t>
  </si>
  <si>
    <t>Sectores comprendidos</t>
  </si>
  <si>
    <t>Petróleo</t>
  </si>
  <si>
    <t>Minería (incluida la explotación de canteras)</t>
  </si>
  <si>
    <t>Otros sectores ajenos a la etapa "upstream"</t>
  </si>
  <si>
    <t>En caso afirmativo, indicar el nombre (agregando nuevas filas en caso de haber más de uno)</t>
  </si>
  <si>
    <t>&lt; Otro sector &gt;</t>
  </si>
  <si>
    <t>Cantidad de entidades gubernamentales informantes (incluidas las empresas de titularidad estatal receptoras)</t>
  </si>
  <si>
    <t>Cantidad de empresas informantes (incluidas las empresas de titularidad estatal pagadoras)</t>
  </si>
  <si>
    <t>&lt; número &gt;</t>
  </si>
  <si>
    <t xml:space="preserve">Tipo de cambio utilizado: 1 USD = </t>
  </si>
  <si>
    <t>Fuente del tipo de cambio (dirección web,…)</t>
  </si>
  <si>
    <t>… por flujo de ingresos</t>
  </si>
  <si>
    <t>… por organismo gubernamental</t>
  </si>
  <si>
    <t>… por empresa</t>
  </si>
  <si>
    <t>… por proyecto</t>
  </si>
  <si>
    <t>Análisis general / requisitos de los datos</t>
  </si>
  <si>
    <t>Divulgados sistemáticamente</t>
  </si>
  <si>
    <t>Calculados utilizando la autoverificación para divulgaciones</t>
  </si>
  <si>
    <t>A través del régimen informativo del EITI</t>
  </si>
  <si>
    <t>No se aplican</t>
  </si>
  <si>
    <t>No disponibles</t>
  </si>
  <si>
    <t>Nombre e información de contacto de la persona que presenta el archivo:</t>
  </si>
  <si>
    <t>Nombre</t>
  </si>
  <si>
    <t>Organización</t>
  </si>
  <si>
    <t>Dirección de correo electrónico</t>
  </si>
  <si>
    <r>
      <t xml:space="preserve">La </t>
    </r>
    <r>
      <rPr>
        <b/>
        <sz val="11"/>
        <color rgb="FF000000"/>
        <rFont val="Franklin Gothic Book"/>
        <family val="2"/>
      </rPr>
      <t xml:space="preserve">Parte 2 (Lista de divulgaciones) </t>
    </r>
    <r>
      <rPr>
        <sz val="11"/>
        <color rgb="FF000000"/>
        <rFont val="Franklin Gothic Book"/>
        <family val="2"/>
      </rPr>
      <t>se ocupa de los datos financieros contextuales y agregados correspondientes a los Requisitos EITI 2, 3, 4, 5, y 6.</t>
    </r>
  </si>
  <si>
    <t>Por cada fila realice los siguientes pasos</t>
  </si>
  <si>
    <r>
      <t>1.Empezando desde arriba, comience respondiendo las preguntas de la primera columna (</t>
    </r>
    <r>
      <rPr>
        <b/>
        <i/>
        <sz val="11"/>
        <color theme="1"/>
        <rFont val="Franklin Gothic Book"/>
        <family val="2"/>
      </rPr>
      <t>Inclusión</t>
    </r>
    <r>
      <rPr>
        <i/>
        <sz val="11"/>
        <color theme="1"/>
        <rFont val="Franklin Gothic Book"/>
        <family val="2"/>
      </rPr>
      <t>). Al resaltar las celdas aparecerán recuadros amarillos con información guía. Haga clic en las celdas de cada uno de los Requisitos EITI para acceder a la redacción exacta del Estándar EITI.</t>
    </r>
  </si>
  <si>
    <t>2. A medida que complete las celdas aparecerá más información guía. Ingrese la información conforme a lo indicado, llenando en cada fila cada una de las columnas antes de pasar a la siguiente.</t>
  </si>
  <si>
    <r>
      <t xml:space="preserve">Por ejemplo, al elegir "Sí, en el Informe EITI", en el recuadro </t>
    </r>
    <r>
      <rPr>
        <b/>
        <i/>
        <sz val="11"/>
        <color theme="1"/>
        <rFont val="Franklin Gothic Book"/>
        <family val="2"/>
      </rPr>
      <t>Fuente / unidades</t>
    </r>
    <r>
      <rPr>
        <i/>
        <sz val="11"/>
        <color theme="1"/>
        <rFont val="Franklin Gothic Book"/>
        <family val="2"/>
      </rPr>
      <t xml:space="preserve"> aparece la frase "tenga a bien incluir la sección del Informe EITI"</t>
    </r>
  </si>
  <si>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Incluya toda otra información o comentario que necesite en la columna de </t>
    </r>
    <r>
      <rPr>
        <b/>
        <i/>
        <sz val="11"/>
        <color theme="1"/>
        <rFont val="Franklin Gothic Book"/>
        <family val="2"/>
      </rPr>
      <t>Comentarios / Notas"</t>
    </r>
    <r>
      <rPr>
        <i/>
        <sz val="11"/>
        <color theme="1"/>
        <rFont val="Franklin Gothic Book"/>
        <family val="2"/>
      </rPr>
      <t>.</t>
    </r>
  </si>
  <si>
    <r>
      <rPr>
        <i/>
        <sz val="11"/>
        <color rgb="FF000000"/>
        <rFont val="Franklin Gothic Book"/>
        <family val="2"/>
      </rPr>
      <t>Si tiene alguna pregunta, comuníquese a</t>
    </r>
    <r>
      <rPr>
        <i/>
        <u/>
        <sz val="11"/>
        <color theme="10"/>
        <rFont val="Franklin Gothic Book"/>
        <family val="2"/>
      </rPr>
      <t xml:space="preserve"> </t>
    </r>
    <r>
      <rPr>
        <b/>
        <u/>
        <sz val="11"/>
        <color theme="10"/>
        <rFont val="Franklin Gothic Book"/>
        <family val="2"/>
      </rPr>
      <t>data@eiti.org</t>
    </r>
  </si>
  <si>
    <t>Parte 2 - Autoverificación para divulgaciones</t>
  </si>
  <si>
    <t xml:space="preserve">Tenga a bien responder todas las preguntas formuladas a continuación. </t>
  </si>
  <si>
    <t>Requisito</t>
  </si>
  <si>
    <t>¿El gobierno publica información relativa a</t>
  </si>
  <si>
    <t>las leyes y regulaciones?</t>
  </si>
  <si>
    <t>una exposición general de los roles de los organismos gubernamentales?</t>
  </si>
  <si>
    <t>el régimen de derechos sobre minerales y petróleo?</t>
  </si>
  <si>
    <t>el régimen fiscal?</t>
  </si>
  <si>
    <t>el/los proceso(s) de adjudicación?</t>
  </si>
  <si>
    <t>y los criterios técnicos y financieros empleados?</t>
  </si>
  <si>
    <t xml:space="preserve">el/los proceso(s) de transferencia? </t>
  </si>
  <si>
    <t>el/los proceso(s)/las rondas de licitación?</t>
  </si>
  <si>
    <t>Cantidad de adjudicaciones y transferencias de licencias durante el año comprendido</t>
  </si>
  <si>
    <t>Registro de licencias para el sector minero</t>
  </si>
  <si>
    <t>Registro de licencias para el sector petrolero</t>
  </si>
  <si>
    <t>Registro de licencias para otro(s) sector(es) - agregar filas en caso de haber varios</t>
  </si>
  <si>
    <t>Política del gobierno en materia de divulgación de contratos</t>
  </si>
  <si>
    <t>¿Se divulgan los contratos o el texto integral de las licencias?</t>
  </si>
  <si>
    <t>Registro de contratos para el sector minero</t>
  </si>
  <si>
    <t>Registro de contratos para el sector petrolero</t>
  </si>
  <si>
    <t>Registro de contratos para otro(s) sector(es) - agregar filas en caso de haber varios</t>
  </si>
  <si>
    <t>Política del gobierno en materia de beneficiarios reales</t>
  </si>
  <si>
    <t>¿Se divulgan datos sobre los beneficiarios reales?</t>
  </si>
  <si>
    <t>Registro de beneficiarios reales</t>
  </si>
  <si>
    <t>¿El gobierno informa de qué modo participa en el sector extractivo?</t>
  </si>
  <si>
    <t>Referencias a portales de empresas de titularidad estatal o sitio(s) web de empresa(s) privada(s), por ejemplo, conforme a lo expuesto en el Informe (agregar filas en caso de haber varias empresas de titularidad estatal)</t>
  </si>
  <si>
    <t>Referencias a Estado Financiero Auditado de empresa de titularidad estatal o privada (agregar filas en caso de haber varias empresas de titularidad estatal)</t>
  </si>
  <si>
    <t>Exposición general de las industrias extractivas, incluida toda actividad de exploración significativa</t>
  </si>
  <si>
    <t>(Códigos del Sistema Armonizado)</t>
  </si>
  <si>
    <t>Divulgación de volúmenes de producción</t>
  </si>
  <si>
    <t>Divulgación de valores de producción</t>
  </si>
  <si>
    <t>Petróleo crudo (2709), volumen</t>
  </si>
  <si>
    <t>Gas natural (2711), volumen</t>
  </si>
  <si>
    <t>Oro (7108), volumen</t>
  </si>
  <si>
    <t>Plata (7106), volumen</t>
  </si>
  <si>
    <t>Cobre (2603), volumen</t>
  </si>
  <si>
    <t>Agregar productos básicos aquí, volumen</t>
  </si>
  <si>
    <t>Divulgación de volúmenes de exportación</t>
  </si>
  <si>
    <t>Divulgación de valores de exportación</t>
  </si>
  <si>
    <t>¿El gobierno divulga integralmente los ingresos del sector extractivo por flujo de ingresos?</t>
  </si>
  <si>
    <t>¿Se encuentran disponibles al público las decisiones del grupo multipartícipe referentes a los umbrales de importancia relativa?</t>
  </si>
  <si>
    <t>Cuánto abarca la conciliación</t>
  </si>
  <si>
    <t>¿El gobierno divulga datos sobre los ingresos en especie y las ventas de la porción de la producción que corresponde al Estado?</t>
  </si>
  <si>
    <t>En caso afirmativo, ¿cuál fue el volumen recibido?</t>
  </si>
  <si>
    <t>En caso afirmativo, ¿qué se vendió?</t>
  </si>
  <si>
    <t>En caso afirmativo, ¿cuál fue el total de ingresos transferidos al estado procedentes de la venta de petróleo, gas y minerales?</t>
  </si>
  <si>
    <t>¿El gobierno divulga información sobre los acuerdos de infraestructura y permuta?</t>
  </si>
  <si>
    <t>En caso afirmativo, ¿cuál fue el total de ingresos recibidos por acuerdos de infraestructura y permuta?</t>
  </si>
  <si>
    <t>¿El gobierno divulga información sobre los ingresos por transporte?</t>
  </si>
  <si>
    <t>En caso afirmativo, ¿cuál fue el total de ingresos recibidos por el transporte de productos básicos?</t>
  </si>
  <si>
    <t>¿El gobierno divulga información sobre las transacciones de empresas de titularidad estatal?</t>
  </si>
  <si>
    <t>En caso afirmativo, ¿cuál fue el total de ingresos recibidos por las empresas de titularidad estatal?</t>
  </si>
  <si>
    <t>En caso afirmativo, ¿cuál fue el total de ingresos subnacionales recibidos?</t>
  </si>
  <si>
    <t>Puntualidad de los datos (cantidad de años desde el cierre del ejercicio fiscal hasta la publicación)</t>
  </si>
  <si>
    <t>¿El gobierno divulga periódicamente los datos financieros del requisito 4.1 (divulgación integral de los flujos de ingresos tanto para el gobierno como para las empresas) del Estándar EITI?</t>
  </si>
  <si>
    <t>¿Los datos están sujetos a auditorías independientes y creíbles en las que se aplican estándares internacionales?</t>
  </si>
  <si>
    <t>¿Los organismos gubernamentales están sujetos a auditorías independientes y creíbles?</t>
  </si>
  <si>
    <t>Base de datos de auditorías del gobierno</t>
  </si>
  <si>
    <t>¿Las empresas están sujetas a auditorías independientes y creíbles?</t>
  </si>
  <si>
    <t>Base de datos de auditorías de las empresas</t>
  </si>
  <si>
    <t>¿El gobierno aclara si todos los ingresos del sector extractivo se registran en el presupuesto nacional (es decir, si se incluyen en la cuenta única del tesoro / cuenta consolidada del gobierno?</t>
  </si>
  <si>
    <t>¿El gobierno divulga el valor de los ingresos no registrados en el presupuesto?</t>
  </si>
  <si>
    <t>¿El gobierno divulga información sobre las transferencias subnacionales?</t>
  </si>
  <si>
    <t>En caso afirmativo, ¿cuánto debería haber transferido el gobierno según la fórmula de reparto de ingresos?</t>
  </si>
  <si>
    <t>En caso afirmativo, ¿qué monto de transferencias podría justificar el gobierno?</t>
  </si>
  <si>
    <t>¿El gobierno divulga si hay ingresos del sector extractivo que estén reservados (es decir, asignados a usos, programas o zonas geográficas específicos)?</t>
  </si>
  <si>
    <t>¿El gobierno divulga una descripción del presupuesto y los procesos de auditoría del país?</t>
  </si>
  <si>
    <t>¿El gobierno divulga información disponible al público referente a presupuestos y gastos? - agregar filas en caso de haber varias</t>
  </si>
  <si>
    <t>¿El gobierno divulga información sobre gastos sociales?</t>
  </si>
  <si>
    <t>En caso afirmativo, ¿cuál fue el total de gastos sociales obligatorios recibidos?</t>
  </si>
  <si>
    <t>En caso afirmativo, ¿cuál fue el total de gastos sociales voluntarios recibidos?</t>
  </si>
  <si>
    <t>¿Las empresas divulgan información sobre gastos sociales?</t>
  </si>
  <si>
    <t>En caso afirmativo, ¿cuál fue el total de gastos sociales obligatorios pagados?</t>
  </si>
  <si>
    <t>En caso afirmativo, ¿cuál fue el total de gastos sociales voluntarios pagados?</t>
  </si>
  <si>
    <t>¿El gobierno divulga información sobre pagos ambientales?</t>
  </si>
  <si>
    <t>En caso afirmativo, ¿cuál fue el total de pagos ambientales obligatorios?</t>
  </si>
  <si>
    <t>En caso afirmativo, ¿cuál fue el total de pagos ambientales voluntarios?</t>
  </si>
  <si>
    <t>¿El gobierno o las empresas de titularidad estatal divulgan información sobre gastos cuasifiscales?</t>
  </si>
  <si>
    <t>En caso afirmativo, ¿cuál fue el total de gastos cuasifiscales desembolsados por las empresas de titularidad estatal?</t>
  </si>
  <si>
    <t>¿El gobierno divulga información sobre la contribución económica?</t>
  </si>
  <si>
    <t>Producto Interno Bruto Minería Artesanal y el sector informal</t>
  </si>
  <si>
    <t>Producto Interno Bruto - todos los sectores</t>
  </si>
  <si>
    <t>Ingresos del gobierno - industrias extractivas</t>
  </si>
  <si>
    <t>Ingresos del gobierno - todos los sectores</t>
  </si>
  <si>
    <t>Exportaciones - industrias extractivas</t>
  </si>
  <si>
    <t>Exportaciones - todos los sectores</t>
  </si>
  <si>
    <t>Nivel de empleo - sector extractivo - hombres</t>
  </si>
  <si>
    <t>Nivel de empleo - sector extractivo - mujeres</t>
  </si>
  <si>
    <t>Nivel de empleo - sector extractivo</t>
  </si>
  <si>
    <t>Nivel de empleo - todos los sectores</t>
  </si>
  <si>
    <t>Inversiones - sector extractivo</t>
  </si>
  <si>
    <t>Inversiones - todos los sectores</t>
  </si>
  <si>
    <t>las normas legales y administrativas pertinentes en materia de gestión ambiental?</t>
  </si>
  <si>
    <t>las bases de datos con evaluaciones de impacto ambiental, esquemas de certificación o documentación similar de la gestión ambiental?</t>
  </si>
  <si>
    <t>otra información pertinente en materia de administración y procedimientos de seguimiento ambiental?</t>
  </si>
  <si>
    <r>
      <rPr>
        <i/>
        <sz val="11"/>
        <color theme="1"/>
        <rFont val="Franklin Gothic Book"/>
        <family val="2"/>
      </rPr>
      <t>Producto Interno Bruto -</t>
    </r>
    <r>
      <rPr>
        <i/>
        <u/>
        <sz val="11"/>
        <color rgb="FF00B0F0"/>
        <rFont val="Franklin Gothic Book"/>
        <family val="2"/>
      </rPr>
      <t xml:space="preserve"> </t>
    </r>
    <r>
      <rPr>
        <i/>
        <u/>
        <sz val="11"/>
        <color rgb="FF0070C0"/>
        <rFont val="Franklin Gothic Book"/>
        <family val="2"/>
      </rPr>
      <t>SCN 2008</t>
    </r>
    <r>
      <rPr>
        <i/>
        <sz val="11"/>
        <color rgb="FF0070C0"/>
        <rFont val="Franklin Gothic Book"/>
        <family val="2"/>
      </rPr>
      <t xml:space="preserve"> C</t>
    </r>
    <r>
      <rPr>
        <i/>
        <sz val="11"/>
        <color rgb="FF000000"/>
        <rFont val="Franklin Gothic Book"/>
        <family val="2"/>
      </rPr>
      <t>. Minería y explotación de canteras, incluidos el gas y el petróleo</t>
    </r>
  </si>
  <si>
    <t>Inclusión</t>
  </si>
  <si>
    <t>Fuente / unidades</t>
  </si>
  <si>
    <t>Sm3 (metros cúbicos estándar)</t>
  </si>
  <si>
    <t>Sm3 e.p.</t>
  </si>
  <si>
    <t>Toneladas métricas</t>
  </si>
  <si>
    <t>&lt;Seleccionar unidad&gt;</t>
  </si>
  <si>
    <t>Calculado utilizando los datos referentes al total de ingresos del gobierno (parte 4) y al total por empresa (parte 5)</t>
  </si>
  <si>
    <t>personas</t>
  </si>
  <si>
    <t>Comentarios / Notas</t>
  </si>
  <si>
    <t>&lt;método de cálculo del valor, si se dispone de él&gt;</t>
  </si>
  <si>
    <r>
      <rPr>
        <sz val="11"/>
        <color rgb="FF000000"/>
        <rFont val="Franklin Gothic Book"/>
        <family val="2"/>
      </rPr>
      <t>La</t>
    </r>
    <r>
      <rPr>
        <b/>
        <sz val="11"/>
        <color rgb="FF000000"/>
        <rFont val="Franklin Gothic Book"/>
        <family val="2"/>
      </rPr>
      <t xml:space="preserve"> Parte 3 (Entidades informantes) </t>
    </r>
    <r>
      <rPr>
        <sz val="11"/>
        <color rgb="FF000000"/>
        <rFont val="Franklin Gothic Book"/>
        <family val="2"/>
      </rPr>
      <t>se ocupa de las listas de entidades informantes (organismos gubernamentales, empresas y proyectos) e información relacionada.</t>
    </r>
    <r>
      <rPr>
        <sz val="11"/>
        <color rgb="FF000000"/>
        <rFont val="Franklin Gothic Book"/>
        <family val="2"/>
      </rPr>
      <t xml:space="preserve"> </t>
    </r>
  </si>
  <si>
    <r>
      <t>1.Comience por el primer recuadro (</t>
    </r>
    <r>
      <rPr>
        <b/>
        <i/>
        <sz val="11"/>
        <color theme="1"/>
        <rFont val="Franklin Gothic Book"/>
        <family val="2"/>
      </rPr>
      <t>Lista de entidades gubernamentales informantes</t>
    </r>
    <r>
      <rPr>
        <i/>
        <sz val="11"/>
        <color theme="1"/>
        <rFont val="Franklin Gothic Book"/>
        <family val="2"/>
      </rPr>
      <t>), con el nombre de cada organismo gubernamental informante</t>
    </r>
  </si>
  <si>
    <r>
      <t xml:space="preserve">2.Complete la fila correspondiente a la </t>
    </r>
    <r>
      <rPr>
        <b/>
        <i/>
        <sz val="11"/>
        <color theme="1"/>
        <rFont val="Franklin Gothic Book"/>
        <family val="2"/>
      </rPr>
      <t>Identificación de la empresa</t>
    </r>
    <r>
      <rPr>
        <i/>
        <sz val="11"/>
        <color theme="1"/>
        <rFont val="Franklin Gothic Book"/>
        <family val="2"/>
      </rPr>
      <t>. Al resaltar las celdas aparecerán recuadros amarillos con información guía.</t>
    </r>
  </si>
  <si>
    <r>
      <t xml:space="preserve">3.Complete la </t>
    </r>
    <r>
      <rPr>
        <b/>
        <i/>
        <sz val="11"/>
        <color theme="1"/>
        <rFont val="Franklin Gothic Book"/>
        <family val="2"/>
      </rPr>
      <t xml:space="preserve">Lista de empresas informantes, </t>
    </r>
    <r>
      <rPr>
        <i/>
        <sz val="11"/>
        <color theme="1"/>
        <rFont val="Franklin Gothic Book"/>
        <family val="2"/>
      </rPr>
      <t>comenzando por la primera columna "Nombre completo de la empresa".</t>
    </r>
    <r>
      <rPr>
        <i/>
        <sz val="11"/>
        <color theme="1"/>
        <rFont val="Franklin Gothic Book"/>
        <family val="2"/>
      </rPr>
      <t xml:space="preserve"> </t>
    </r>
    <r>
      <rPr>
        <i/>
        <sz val="11"/>
        <color theme="1"/>
        <rFont val="Franklin Gothic Book"/>
        <family val="2"/>
      </rPr>
      <t>Ingrese la información conforme a lo indicado, llenando en cada fila cada una de las columnas antes de pasar a la siguiente.</t>
    </r>
  </si>
  <si>
    <r>
      <t xml:space="preserve">4. Complete la </t>
    </r>
    <r>
      <rPr>
        <b/>
        <i/>
        <sz val="11"/>
        <color theme="1"/>
        <rFont val="Franklin Gothic Book"/>
        <family val="2"/>
      </rPr>
      <t xml:space="preserve">Lista de proyectos informantes, </t>
    </r>
    <r>
      <rPr>
        <i/>
        <sz val="11"/>
        <color theme="1"/>
        <rFont val="Franklin Gothic Book"/>
        <family val="2"/>
      </rPr>
      <t>comenzando por la primera columna "Nombre completo del proyecto"</t>
    </r>
  </si>
  <si>
    <r>
      <rPr>
        <i/>
        <sz val="11"/>
        <color rgb="FF000000"/>
        <rFont val="Franklin Gothic Book"/>
        <family val="2"/>
      </rPr>
      <t xml:space="preserve">Si tiene alguna pregunta, comuníquese a </t>
    </r>
    <r>
      <rPr>
        <b/>
        <u/>
        <sz val="11"/>
        <color theme="10"/>
        <rFont val="Franklin Gothic Book"/>
        <family val="2"/>
      </rPr>
      <t>data@eiti.org</t>
    </r>
  </si>
  <si>
    <t>Parte 3 - Entidades informantes</t>
  </si>
  <si>
    <t>Proporcione una lista de todas las entidades informantes, junto con otra información pertinente</t>
  </si>
  <si>
    <t>Lista de entidades gubernamentales informantes</t>
  </si>
  <si>
    <t>Nombre completo del organismo</t>
  </si>
  <si>
    <t>Tipo de organismo</t>
  </si>
  <si>
    <t>Número identificatorio (si corresponde)</t>
  </si>
  <si>
    <t>Total informado</t>
  </si>
  <si>
    <t>Otro</t>
  </si>
  <si>
    <t>Gobierno central</t>
  </si>
  <si>
    <t>&lt;Usar Identificador de Persona Jurídica si se dispone de él&gt;</t>
  </si>
  <si>
    <t>&lt; Tipo de organismo &gt;</t>
  </si>
  <si>
    <t>Agregar nuevas filas cuando sea necesario, haciendo clic con el botón derecho en el número de fila a la izquierda y seleccionando "Insertar"</t>
  </si>
  <si>
    <t>Lista de empresas informantes</t>
  </si>
  <si>
    <t>Referencias identificatorias de la empresa</t>
  </si>
  <si>
    <t>Nombre completo de la empresa</t>
  </si>
  <si>
    <t>Número identificatorio de la empresa</t>
  </si>
  <si>
    <t>Productos básicos (separados por comas)</t>
  </si>
  <si>
    <t xml:space="preserve">Listado bursátil o sitio web de la empresa </t>
  </si>
  <si>
    <t>Estado financiero auditado (o balance general, flujo de efectivo, estado de resultados, si no se dispone de aquél)</t>
  </si>
  <si>
    <t>Informe de pagos a gobiernos</t>
  </si>
  <si>
    <t>Minería</t>
  </si>
  <si>
    <t>Nombre completo del proyecto</t>
  </si>
  <si>
    <t>Número(s) de referencia del acuerdo legal: contrato, licencia, arrendamiento, concesión, ...</t>
  </si>
  <si>
    <t>Empresas afiliadas, comenzando por la Administradora</t>
  </si>
  <si>
    <t>Productos básicos (un producto/fila)</t>
  </si>
  <si>
    <t>Estado</t>
  </si>
  <si>
    <t>Producción (volumen)</t>
  </si>
  <si>
    <t>Unidad</t>
  </si>
  <si>
    <t>Producción (valor)</t>
  </si>
  <si>
    <t>Moneda</t>
  </si>
  <si>
    <r>
      <rPr>
        <sz val="11"/>
        <color rgb="FF000000"/>
        <rFont val="Franklin Gothic Book"/>
        <family val="2"/>
      </rPr>
      <t xml:space="preserve">La </t>
    </r>
    <r>
      <rPr>
        <b/>
        <sz val="11"/>
        <color rgb="FF000000"/>
        <rFont val="Franklin Gothic Book"/>
        <family val="2"/>
      </rPr>
      <t xml:space="preserve">Parte 4 (Ingresos del gobierno) </t>
    </r>
    <r>
      <rPr>
        <sz val="11"/>
        <color rgb="FF000000"/>
        <rFont val="Franklin Gothic Book"/>
        <family val="2"/>
      </rPr>
      <t>contiene datos exhaustivos sobre los ingresos del gobierno por flujo de ingreso, conforme a la clasificación del MEFP.</t>
    </r>
  </si>
  <si>
    <r>
      <t>1.</t>
    </r>
    <r>
      <rPr>
        <i/>
        <sz val="11"/>
        <color theme="1"/>
        <rFont val="Franklin Gothic Book"/>
        <family val="2"/>
      </rPr>
      <t xml:space="preserve"> </t>
    </r>
    <r>
      <rPr>
        <i/>
        <sz val="11"/>
        <color theme="1"/>
        <rFont val="Franklin Gothic Book"/>
        <family val="2"/>
      </rPr>
      <t xml:space="preserve">Ingrese la denominación de todos los </t>
    </r>
    <r>
      <rPr>
        <b/>
        <i/>
        <sz val="11"/>
        <color theme="1"/>
        <rFont val="Franklin Gothic Book"/>
        <family val="2"/>
      </rPr>
      <t>flujos de ingresos</t>
    </r>
    <r>
      <rPr>
        <i/>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</si>
  <si>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r>
      <rPr>
        <i/>
        <sz val="11"/>
        <color theme="1"/>
        <rFont val="Franklin Gothic Book"/>
        <family val="2"/>
      </rPr>
      <t xml:space="preserve">2. Ingrese el nombre de la </t>
    </r>
    <r>
      <rPr>
        <b/>
        <i/>
        <sz val="11"/>
        <color rgb="FF000000"/>
        <rFont val="Franklin Gothic Book"/>
        <family val="2"/>
      </rPr>
      <t>entidad gubernamental receptora</t>
    </r>
    <r>
      <rPr>
        <i/>
        <sz val="11"/>
        <color rgb="FF000000"/>
        <rFont val="Franklin Gothic Book"/>
        <family val="2"/>
      </rPr>
      <t xml:space="preserve"> (elíjala utilizando la lista desplegable. Aparecerá allí dado que ya ha ingresado la entidad gubernamental en la Parte 3).</t>
    </r>
  </si>
  <si>
    <r>
      <rPr>
        <i/>
        <sz val="11"/>
        <color theme="1"/>
        <rFont val="Franklin Gothic Book"/>
        <family val="2"/>
      </rPr>
      <t xml:space="preserve">3.Elija el </t>
    </r>
    <r>
      <rPr>
        <b/>
        <i/>
        <sz val="11"/>
        <color rgb="FF000000"/>
        <rFont val="Franklin Gothic Book"/>
        <family val="2"/>
      </rPr>
      <t>Sector</t>
    </r>
    <r>
      <rPr>
        <i/>
        <sz val="11"/>
        <color rgb="FF000000"/>
        <rFont val="Franklin Gothic Book"/>
        <family val="2"/>
      </rPr>
      <t xml:space="preserve"> y la </t>
    </r>
    <r>
      <rPr>
        <b/>
        <i/>
        <sz val="11"/>
        <color rgb="FF000000"/>
        <rFont val="Franklin Gothic Book"/>
        <family val="2"/>
      </rPr>
      <t>Clasificación de las EFP</t>
    </r>
    <r>
      <rPr>
        <i/>
        <sz val="11"/>
        <color rgb="FF000000"/>
        <rFont val="Franklin Gothic Book"/>
        <family val="2"/>
      </rPr>
      <t xml:space="preserve"> a los que se aplican estos ingresos.</t>
    </r>
    <r>
      <rPr>
        <i/>
        <sz val="11"/>
        <color rgb="FF000000"/>
        <rFont val="Franklin Gothic Book"/>
        <family val="2"/>
      </rPr>
      <t xml:space="preserve"> </t>
    </r>
    <r>
      <rPr>
        <i/>
        <sz val="11"/>
        <color rgb="FF000000"/>
        <rFont val="Franklin Gothic Book"/>
        <family val="2"/>
      </rPr>
      <t xml:space="preserve">Utilice la información orientativa brindada en el </t>
    </r>
    <r>
      <rPr>
        <i/>
        <u/>
        <sz val="11"/>
        <color rgb="FF000000"/>
        <rFont val="Franklin Gothic Book"/>
        <family val="2"/>
      </rPr>
      <t>Marco de las EFP para el régimen informativo del EITI.</t>
    </r>
    <r>
      <rPr>
        <i/>
        <u/>
        <sz val="11"/>
        <color rgb="FF000000"/>
        <rFont val="Franklin Gothic Book"/>
        <family val="2"/>
      </rPr>
      <t xml:space="preserve"> </t>
    </r>
    <r>
      <rPr>
        <sz val="11"/>
        <color rgb="FF000000"/>
        <rFont val="Franklin Gothic Book"/>
        <family val="2"/>
      </rPr>
      <t>En caso de que no sea posible desglosar por sector un determinado flujo de ingresos, elija "Otro".</t>
    </r>
  </si>
  <si>
    <r>
      <rPr>
        <i/>
        <sz val="11"/>
        <color theme="1"/>
        <rFont val="Franklin Gothic Book"/>
        <family val="2"/>
      </rPr>
      <t xml:space="preserve">4. En la columna </t>
    </r>
    <r>
      <rPr>
        <b/>
        <i/>
        <sz val="11"/>
        <color rgb="FF000000"/>
        <rFont val="Franklin Gothic Book"/>
        <family val="2"/>
      </rPr>
      <t>Valor de ingresos</t>
    </r>
    <r>
      <rPr>
        <i/>
        <sz val="11"/>
        <color rgb="FF000000"/>
        <rFont val="Franklin Gothic Book"/>
        <family val="2"/>
      </rPr>
      <t>, ingrese la cifra total de cada flujo de ingresos declarada por el gobierno, incluidos los ingresos no conciliados.</t>
    </r>
  </si>
  <si>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</si>
  <si>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En caso de haber pagos en el Informe EITI que no coincidan con las categorías de las EFP, enumérelos en el recuadro titulado "Información adicional".</t>
  </si>
  <si>
    <t>Ingresos gubernamentales totales procedentes del sector extractivo (utilizando las EFP)</t>
  </si>
  <si>
    <r>
      <t>Requisito EITI 4.1.d</t>
    </r>
    <r>
      <rPr>
        <b/>
        <i/>
        <u/>
        <sz val="11"/>
        <rFont val="Franklin Gothic Book"/>
        <family val="2"/>
      </rPr>
      <t>: Divulgación completa del gobierno</t>
    </r>
  </si>
  <si>
    <t>Clasificación según EFP</t>
  </si>
  <si>
    <t>Denominación del flujo de ingresos</t>
  </si>
  <si>
    <t>Entidad gubernamental</t>
  </si>
  <si>
    <t>Valor de ingresos</t>
  </si>
  <si>
    <t>Información adicional</t>
  </si>
  <si>
    <t>Toda información adicional que no reúna las condiciones para ser incluida en la tabla precedente, se ruega incluirla a continuación como comentarios.</t>
  </si>
  <si>
    <t>Comentario 1</t>
  </si>
  <si>
    <t>Incluir comentarios aquí. Las retenciones tributarias y los impuestos deducidos directamente del salario no se pagan por cuenta de las empresas, por lo cual deberían excluirse</t>
  </si>
  <si>
    <t>Comentario 2</t>
  </si>
  <si>
    <t>Inserte filas adicionales según sea necesario P. ej., la siguiente tabla comprende los ingresos excluidos</t>
  </si>
  <si>
    <t>Montos deducidos directamente del salario</t>
  </si>
  <si>
    <t>Autoridad tributaria</t>
  </si>
  <si>
    <t>Retención tributaria</t>
  </si>
  <si>
    <t>Comentario 3</t>
  </si>
  <si>
    <t>Incluir comentarios aquí.</t>
  </si>
  <si>
    <t>Comentario 4</t>
  </si>
  <si>
    <t>Comentario 5</t>
  </si>
  <si>
    <t>Marco de las EFP para el régimen informativo del EITI</t>
  </si>
  <si>
    <r>
      <t>Requisito EITI 5.1.b</t>
    </r>
    <r>
      <rPr>
        <i/>
        <u/>
        <sz val="11"/>
        <rFont val="Franklin Gothic Book"/>
        <family val="2"/>
      </rPr>
      <t>: Clasificación de los ingresos</t>
    </r>
  </si>
  <si>
    <t>¿Qué son las EFP?</t>
  </si>
  <si>
    <t>Las EFP, o Estadísticas de Finanzas Públicas, constituyen un marco internacional para clasificar los flujos de ingresos de modo tal que resulten comparables entre países y períodos. Véase el ejemplo completo del marco incluido a continuación. El marco que se utiliza aquí abajo ha sido desarrollado por el FMI y el Secretariado Internacional EITI.
La letra E en los códigos de las EFP indica que estos códigos se utilizan únicamente para los ingresos procedentes de empresas extractivas. Los dígitos a la derecha fueron concebidos específicamente para las empresas del sector extractivo.</t>
  </si>
  <si>
    <t>&lt;Elegir del menú&gt;</t>
  </si>
  <si>
    <r>
      <rPr>
        <sz val="11"/>
        <color rgb="FF000000"/>
        <rFont val="Franklin Gothic Book"/>
        <family val="2"/>
      </rPr>
      <t xml:space="preserve">La </t>
    </r>
    <r>
      <rPr>
        <b/>
        <sz val="11"/>
        <color rgb="FF000000"/>
        <rFont val="Franklin Gothic Book"/>
        <family val="2"/>
      </rPr>
      <t xml:space="preserve">Parte 5 (Datos de las empresas) </t>
    </r>
    <r>
      <rPr>
        <sz val="11"/>
        <color rgb="FF000000"/>
        <rFont val="Franklin Gothic Book"/>
        <family val="2"/>
      </rPr>
      <t>contiene datos a nivel de empresa y de proyecto por flujo de ingresos.</t>
    </r>
    <r>
      <rPr>
        <sz val="11"/>
        <color rgb="FF000000"/>
        <rFont val="Franklin Gothic Book"/>
        <family val="2"/>
      </rPr>
      <t xml:space="preserve"> </t>
    </r>
    <r>
      <rPr>
        <sz val="11"/>
        <color rgb="FF000000"/>
        <rFont val="Franklin Gothic Book"/>
        <family val="2"/>
      </rPr>
      <t>Las empresas y los proyectos se encuentran disponibles en el menú desplegable dado que los datos se ingresaron en la hoja 3.</t>
    </r>
    <r>
      <rPr>
        <sz val="11"/>
        <color rgb="FF000000"/>
        <rFont val="Franklin Gothic Book"/>
        <family val="2"/>
      </rPr>
      <t xml:space="preserve"> </t>
    </r>
  </si>
  <si>
    <r>
      <t>1. Seleccione del menú desplegable el nombre de la</t>
    </r>
    <r>
      <rPr>
        <b/>
        <i/>
        <sz val="11"/>
        <color theme="1"/>
        <rFont val="Franklin Gothic Book"/>
        <family val="2"/>
      </rPr>
      <t xml:space="preserve"> empresa</t>
    </r>
  </si>
  <si>
    <r>
      <rPr>
        <i/>
        <sz val="11"/>
        <color theme="1"/>
        <rFont val="Franklin Gothic Book"/>
        <family val="2"/>
      </rPr>
      <t>2.</t>
    </r>
    <r>
      <rPr>
        <i/>
        <sz val="11"/>
        <color theme="1"/>
        <rFont val="Franklin Gothic Book"/>
        <family val="2"/>
      </rPr>
      <t xml:space="preserve"> </t>
    </r>
    <r>
      <rPr>
        <i/>
        <sz val="11"/>
        <color theme="1"/>
        <rFont val="Franklin Gothic Book"/>
        <family val="2"/>
      </rPr>
      <t xml:space="preserve">Seleccione del menú desplegable la </t>
    </r>
    <r>
      <rPr>
        <b/>
        <i/>
        <sz val="11"/>
        <color theme="1"/>
        <rFont val="Franklin Gothic Book"/>
        <family val="2"/>
      </rPr>
      <t>entidad gubernamental recaudadora</t>
    </r>
    <r>
      <rPr>
        <i/>
        <sz val="11"/>
        <color theme="1"/>
        <rFont val="Franklin Gothic Book"/>
        <family val="2"/>
      </rPr>
      <t xml:space="preserve"> y </t>
    </r>
    <r>
      <rPr>
        <b/>
        <i/>
        <sz val="11"/>
        <color theme="1"/>
        <rFont val="Franklin Gothic Book"/>
        <family val="2"/>
      </rPr>
      <t>la denominación del pago</t>
    </r>
  </si>
  <si>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Indique si el flujo de pago (i) </t>
    </r>
    <r>
      <rPr>
        <b/>
        <i/>
        <sz val="11"/>
        <color theme="1"/>
        <rFont val="Franklin Gothic Book"/>
        <family val="2"/>
      </rPr>
      <t>se impone sobre el proyecto</t>
    </r>
    <r>
      <rPr>
        <i/>
        <sz val="11"/>
        <color theme="1"/>
        <rFont val="Franklin Gothic Book"/>
        <family val="2"/>
      </rPr>
      <t xml:space="preserve"> y (ii) </t>
    </r>
    <r>
      <rPr>
        <b/>
        <i/>
        <sz val="11"/>
        <color theme="1"/>
        <rFont val="Franklin Gothic Book"/>
        <family val="2"/>
      </rPr>
      <t>se informa por proyecto</t>
    </r>
  </si>
  <si>
    <r>
      <t>4.</t>
    </r>
    <r>
      <rPr>
        <i/>
        <sz val="11"/>
        <color theme="1"/>
        <rFont val="Franklin Gothic Book"/>
        <family val="2"/>
      </rPr>
      <t xml:space="preserve"> </t>
    </r>
    <r>
      <rPr>
        <i/>
        <sz val="11"/>
        <color theme="1"/>
        <rFont val="Franklin Gothic Book"/>
        <family val="2"/>
      </rPr>
      <t>Ingrese la información del proyecto:</t>
    </r>
    <r>
      <rPr>
        <i/>
        <sz val="11"/>
        <color theme="1"/>
        <rFont val="Franklin Gothic Book"/>
        <family val="2"/>
      </rPr>
      <t xml:space="preserve"> </t>
    </r>
    <r>
      <rPr>
        <b/>
        <i/>
        <sz val="11"/>
        <color theme="1"/>
        <rFont val="Franklin Gothic Book"/>
        <family val="2"/>
      </rPr>
      <t>nombre del proyecto</t>
    </r>
    <r>
      <rPr>
        <i/>
        <sz val="11"/>
        <color theme="1"/>
        <rFont val="Franklin Gothic Book"/>
        <family val="2"/>
      </rPr>
      <t xml:space="preserve">, y </t>
    </r>
    <r>
      <rPr>
        <b/>
        <i/>
        <sz val="11"/>
        <color theme="1"/>
        <rFont val="Franklin Gothic Book"/>
        <family val="2"/>
      </rPr>
      <t>moneda de la información</t>
    </r>
  </si>
  <si>
    <r>
      <t xml:space="preserve">5. Indique el </t>
    </r>
    <r>
      <rPr>
        <b/>
        <i/>
        <sz val="11"/>
        <color theme="1"/>
        <rFont val="Franklin Gothic Book"/>
        <family val="2"/>
      </rPr>
      <t>valor de ingresos</t>
    </r>
    <r>
      <rPr>
        <i/>
        <sz val="11"/>
        <color theme="1"/>
        <rFont val="Franklin Gothic Book"/>
        <family val="2"/>
      </rPr>
      <t xml:space="preserve"> </t>
    </r>
    <r>
      <rPr>
        <i/>
        <u/>
        <sz val="11"/>
        <color theme="1"/>
        <rFont val="Franklin Gothic Book"/>
        <family val="2"/>
      </rPr>
      <t>divulgado por el gobierno</t>
    </r>
    <r>
      <rPr>
        <i/>
        <sz val="11"/>
        <color theme="1"/>
        <rFont val="Franklin Gothic Book"/>
        <family val="2"/>
      </rPr>
      <t xml:space="preserve"> y todo </t>
    </r>
    <r>
      <rPr>
        <b/>
        <i/>
        <sz val="11"/>
        <color theme="1"/>
        <rFont val="Franklin Gothic Book"/>
        <family val="2"/>
      </rPr>
      <t>comentario</t>
    </r>
    <r>
      <rPr>
        <i/>
        <sz val="11"/>
        <color theme="1"/>
        <rFont val="Franklin Gothic Book"/>
        <family val="2"/>
      </rPr>
      <t xml:space="preserve"> que pueda ser aplicable</t>
    </r>
  </si>
  <si>
    <t>Ingresos del gobierno por empresa y proyecto</t>
  </si>
  <si>
    <r>
      <t>Requisito EITI 4.1.c</t>
    </r>
    <r>
      <rPr>
        <b/>
        <i/>
        <u/>
        <sz val="11"/>
        <rFont val="Franklin Gothic Book"/>
        <family val="2"/>
      </rPr>
      <t xml:space="preserve">: Pagos de empresas </t>
    </r>
    <r>
      <rPr>
        <b/>
        <i/>
        <u/>
        <sz val="11"/>
        <color theme="10"/>
        <rFont val="Franklin Gothic Book"/>
        <family val="2"/>
      </rPr>
      <t xml:space="preserve">;  Requisito 4.7: </t>
    </r>
    <r>
      <rPr>
        <b/>
        <i/>
        <u/>
        <sz val="11"/>
        <rFont val="Franklin Gothic Book"/>
        <family val="2"/>
      </rPr>
      <t>Información a nivel de proyecto</t>
    </r>
  </si>
  <si>
    <t>Empresa</t>
  </si>
  <si>
    <t>Se recauda sobre el proyecto (S/N)</t>
  </si>
  <si>
    <t>Se informa por proyecto (S/N)</t>
  </si>
  <si>
    <t>Nombre del proyecto</t>
  </si>
  <si>
    <t>Moneda de la información</t>
  </si>
  <si>
    <t>Pago realizado en especie (S/N)</t>
  </si>
  <si>
    <t>Volumen en especie (si corresponde)</t>
  </si>
  <si>
    <t>Unidad (si corresponde)</t>
  </si>
  <si>
    <t>Comentarios</t>
  </si>
  <si>
    <t>Sí</t>
  </si>
  <si>
    <t>&lt; Elija una opción &gt;</t>
  </si>
  <si>
    <t>Parcialmente</t>
  </si>
  <si>
    <t>No aplica</t>
  </si>
  <si>
    <t>Sí, divulgado sistemáticamente</t>
  </si>
  <si>
    <t>Sí, a través de informe EITI</t>
  </si>
  <si>
    <t>No disponible</t>
  </si>
  <si>
    <t>&lt;Elija un sector&gt;</t>
  </si>
  <si>
    <t>Petróleo y Gas</t>
  </si>
  <si>
    <t>&lt; Elija una fase &gt;</t>
  </si>
  <si>
    <t>Exploración</t>
  </si>
  <si>
    <t>Producción</t>
  </si>
  <si>
    <t>Desarrollo</t>
  </si>
  <si>
    <t>Gobierno de estado</t>
  </si>
  <si>
    <t>Gobierno Local</t>
  </si>
  <si>
    <t xml:space="preserve">Empresas de titularidad estatal &amp; corporaciones públicas </t>
  </si>
  <si>
    <t>Otra</t>
  </si>
  <si>
    <t>Impuestos (11E)</t>
  </si>
  <si>
    <t>Aportes sociales (12E)</t>
  </si>
  <si>
    <t>Impuestos a las ganancias, las utilidades y las ganancias de capital (111E)</t>
  </si>
  <si>
    <t>Impuestos a la nómina y al personal de trabajo</t>
  </si>
  <si>
    <t>Impuestos a la nómina y al personal de trabajo (112E)</t>
  </si>
  <si>
    <t>Impuestos a la propiedad (113E)</t>
  </si>
  <si>
    <t>Impuestos ordinarios a las ganancias, las utilidades y las ganancias de capital</t>
  </si>
  <si>
    <t>Impuestos extraordinarios a las ganancias, las utilidades y las ganancias de capital (1112E2)</t>
  </si>
  <si>
    <t>Impuestos extraordinarios a las ganancias, las utilidades y las ganancias de capital</t>
  </si>
  <si>
    <t>Impuestos ordinarios a las ganancias, las utilidades y las ganancias de capital (1112E1)</t>
  </si>
  <si>
    <t>Impuestos a la propiedad</t>
  </si>
  <si>
    <t>Impuestos generales a los bienes y servicios (IVA, impuesto a las ventas, impuesto a los ingresos brutos) (1141E)</t>
  </si>
  <si>
    <t>Impuestos generales a los bienes y servicios (IVA, impuesto a las ventas, impuesto a los ingresos brutos)</t>
  </si>
  <si>
    <t>Impuestos a los bienes y servicios (114E)</t>
  </si>
  <si>
    <t>Impuestos al consumo (1142E)</t>
  </si>
  <si>
    <t>Impuestos al consumo</t>
  </si>
  <si>
    <t>Tasas de licencia (114521E)</t>
  </si>
  <si>
    <t>Tasas de licencia</t>
  </si>
  <si>
    <t>Impuestos sobre el uso de bienes/permiso para usar bienes o realizar actividades (1145E)</t>
  </si>
  <si>
    <t>Impuestos a las emisiones y la contaminación (114522E)</t>
  </si>
  <si>
    <t>Impuestos a las emisiones y la contaminación</t>
  </si>
  <si>
    <t>Impuestos a vehículos motorizados (11451E)</t>
  </si>
  <si>
    <t>Impuestos a vehículos motorizados</t>
  </si>
  <si>
    <t>Tasas aduaneras y a importaciones (1151E)</t>
  </si>
  <si>
    <t>Tasas aduaneras y a importaciones</t>
  </si>
  <si>
    <t>Impuestos sobre las transacciones y el comercio internacional (115E)</t>
  </si>
  <si>
    <t>Impuestos a las exportaciones (1152E)</t>
  </si>
  <si>
    <t>Impuestos a las exportaciones</t>
  </si>
  <si>
    <t>Utilidades de monopolios de exportación de recursos naturales (1153E1)</t>
  </si>
  <si>
    <t>Utilidades de monopolios de exportación de recursos naturales</t>
  </si>
  <si>
    <t>Otros impuestos a pagar por compañías de recursos naturales (116E)</t>
  </si>
  <si>
    <t>Otros impuestos a pagar por compañías de recursos naturales</t>
  </si>
  <si>
    <t>Contribuciones de empleadores a la seguridad social (1212E)</t>
  </si>
  <si>
    <t>Contribuciones de empleadores a la seguridad social</t>
  </si>
  <si>
    <t>Provenientes de empresas estatales (1412E1)</t>
  </si>
  <si>
    <t>Provenientes de empresas estatales</t>
  </si>
  <si>
    <t>Otros ingresos (14E)</t>
  </si>
  <si>
    <t>Ingresos por propiedades (141E)</t>
  </si>
  <si>
    <t>Dividendos (1412E)</t>
  </si>
  <si>
    <t>Provenientes de participaciones (capital) gubernamental (1412E2)</t>
  </si>
  <si>
    <t>Provenientes de participaciones (capital) gubernamental</t>
  </si>
  <si>
    <t>Retiros de ingresos de cuasicorporaciones (1413E)</t>
  </si>
  <si>
    <t>Retiros de ingresos de cuasicorporaciones</t>
  </si>
  <si>
    <t>Regalías (1415E1)</t>
  </si>
  <si>
    <t>Regalías</t>
  </si>
  <si>
    <t>Alquiler (1415E)</t>
  </si>
  <si>
    <t>Bonificaciones (1415E2)</t>
  </si>
  <si>
    <t>Bonificaciones</t>
  </si>
  <si>
    <t>Entregado/pagado directamente al gobierno (1415E31)</t>
  </si>
  <si>
    <t>Entregado/pagado directamente al gobierno</t>
  </si>
  <si>
    <t>Derechos sobre la producción (en efectivo y en especie) (1415E3)</t>
  </si>
  <si>
    <t>Entregado/pagado a empresas estatales (1415E32)</t>
  </si>
  <si>
    <t>Entregado/pagado a empresas estatales</t>
  </si>
  <si>
    <t>Transferencias obligatorias al gobierno (infraestructura, etc.) (1415E4)</t>
  </si>
  <si>
    <t>Transferencias obligatorias al gobierno (infraestructura, etc.)</t>
  </si>
  <si>
    <t>Pagos de otros alquileres (1415E5)</t>
  </si>
  <si>
    <t>Pagos de otros alquileres</t>
  </si>
  <si>
    <t>Venta de bienes y servicios por unidades de gobierno (1421E)</t>
  </si>
  <si>
    <t>Venta de bienes y servicios por unidades de gobierno</t>
  </si>
  <si>
    <t>Venta de bienes y servicios (142E)</t>
  </si>
  <si>
    <t>Honorarios administrativos por servicios del gobierno (1422E)</t>
  </si>
  <si>
    <t>Honorarios administrativos por servicios del gobierno</t>
  </si>
  <si>
    <t>Multas, penalidades y prendas (143E)</t>
  </si>
  <si>
    <t>Multas, penalidades y prendas</t>
  </si>
  <si>
    <t>Transferencias voluntarias al gobierno (donaciones) (144E1)</t>
  </si>
  <si>
    <t>Transferencias voluntarias al gobierno (donaciones)</t>
  </si>
  <si>
    <t>Sal y cloruro de sodio puro (2501)</t>
  </si>
  <si>
    <t>Piritas de hierro (2502)</t>
  </si>
  <si>
    <t>Azufre de cualquier clase (2503)</t>
  </si>
  <si>
    <t>Grafito natural (2504)</t>
  </si>
  <si>
    <t>Arenas naturales de cualquier clase (2505)</t>
  </si>
  <si>
    <t>Cuarzo (2506)</t>
  </si>
  <si>
    <t>Caolin (2507)</t>
  </si>
  <si>
    <t>Las demás arcillas (2508)</t>
  </si>
  <si>
    <t>Creta. (2509)</t>
  </si>
  <si>
    <t>Fosfatos de calcio naturales (2510)</t>
  </si>
  <si>
    <t>Sulfato de bario natural (2511)</t>
  </si>
  <si>
    <t>Harinas silíceas fósiles (2512)</t>
  </si>
  <si>
    <t>Piedra pómez (2513)</t>
  </si>
  <si>
    <t>Pizarra (2514)</t>
  </si>
  <si>
    <t>Mármol (2515)</t>
  </si>
  <si>
    <t>Granito (2516)</t>
  </si>
  <si>
    <t>Cantos (2517)</t>
  </si>
  <si>
    <t>Dolomita (2518)</t>
  </si>
  <si>
    <t>Carbonato de magnesio natural (magnesita) (2519)</t>
  </si>
  <si>
    <t>Yeso natural (2520)</t>
  </si>
  <si>
    <t>Castinas (2521)</t>
  </si>
  <si>
    <t>Cal viva (2522)</t>
  </si>
  <si>
    <t>Cementos hidráulicos (2523)</t>
  </si>
  <si>
    <t>Amianto (asbesto). (2524)</t>
  </si>
  <si>
    <t>Esteatita natural (2526)</t>
  </si>
  <si>
    <t>Boratos naturales y sus concentrados (2528)</t>
  </si>
  <si>
    <t>Feldespato (2529)</t>
  </si>
  <si>
    <t>Materias minerales no expresadas ni comprendidas en otra parte. (2530)</t>
  </si>
  <si>
    <t>Hierro (2601)</t>
  </si>
  <si>
    <t>Manganeso (2602)</t>
  </si>
  <si>
    <t>Cobre (2603)</t>
  </si>
  <si>
    <t>Níquel (2604)</t>
  </si>
  <si>
    <t>Cobalto (2605)</t>
  </si>
  <si>
    <t>Aluminio (2606)</t>
  </si>
  <si>
    <t>Plomo (2607)</t>
  </si>
  <si>
    <t>Estaño (2609)</t>
  </si>
  <si>
    <t>Cromo (2610)</t>
  </si>
  <si>
    <t>Volframio (tungsteno) (2611)</t>
  </si>
  <si>
    <t>Uranio o torio (2612)</t>
  </si>
  <si>
    <t>Molibdeno (2613)</t>
  </si>
  <si>
    <t>Titanio (2614)</t>
  </si>
  <si>
    <t>Niobio (2615)</t>
  </si>
  <si>
    <t>Metales preciosos (2616)</t>
  </si>
  <si>
    <t>Demás minerales (2617)</t>
  </si>
  <si>
    <t>Escorias granuladas (2618)</t>
  </si>
  <si>
    <t>Escorias (excepto granuladas) (2619)</t>
  </si>
  <si>
    <t>Cenizas y residuos (2620)</t>
  </si>
  <si>
    <t>Demás escorias y cenizas (2621)</t>
  </si>
  <si>
    <t>Hullas (2701)</t>
  </si>
  <si>
    <t>Lignitos (2702)</t>
  </si>
  <si>
    <t>Turba (2703)</t>
  </si>
  <si>
    <t>Coques y semicoques (2704)</t>
  </si>
  <si>
    <t>Gas de hulla (2705)</t>
  </si>
  <si>
    <t>Alquitranes de hulla (2706)</t>
  </si>
  <si>
    <t>Aceites y productos de destilación de alquitranes de hulla (2707)</t>
  </si>
  <si>
    <t>Brea y coque de brea de alquitrán de hulla (2708)</t>
  </si>
  <si>
    <t>Petróleo crudo (2709)</t>
  </si>
  <si>
    <t>Aceites de petróleo (excepto crudos) (2710)</t>
  </si>
  <si>
    <t>Gas natural (2711)</t>
  </si>
  <si>
    <t>Vaselina (2712)</t>
  </si>
  <si>
    <t>Coque de petróleo (2713)</t>
  </si>
  <si>
    <t>Betunes y asfaltos (2714)</t>
  </si>
  <si>
    <t>Mezclas bituminosas (2715)</t>
  </si>
  <si>
    <t>Energía eléctrica (2716)</t>
  </si>
  <si>
    <t>Diamantes (7102)</t>
  </si>
  <si>
    <t>Plata (7106)</t>
  </si>
  <si>
    <t>Oro (7108)</t>
  </si>
  <si>
    <t>Criolita (2527)</t>
  </si>
  <si>
    <r>
      <rPr>
        <i/>
        <sz val="10.5"/>
        <rFont val="Calibri"/>
        <family val="2"/>
      </rPr>
      <t xml:space="preserve">Moneda de la información presentada </t>
    </r>
    <r>
      <rPr>
        <i/>
        <sz val="10.5"/>
        <color theme="10"/>
        <rFont val="Calibri"/>
        <family val="2"/>
      </rPr>
      <t>(código de divisas ISO-4217)</t>
    </r>
  </si>
  <si>
    <r>
      <rPr>
        <b/>
        <sz val="11"/>
        <rFont val="Franklin Gothic Book"/>
        <family val="2"/>
      </rPr>
      <t xml:space="preserve">Puede acceder a la versión más reciente de las plantillas de datos resumidos en </t>
    </r>
    <r>
      <rPr>
        <b/>
        <u/>
        <sz val="11"/>
        <color rgb="FF188FBB"/>
        <rFont val="Franklin Gothic Book"/>
        <family val="2"/>
      </rPr>
      <t>https://eiti.org/es/documento/plantilla-datos-resumidos-del-eiti</t>
    </r>
  </si>
  <si>
    <r>
      <t xml:space="preserve">Requisito EITI 4.7: </t>
    </r>
    <r>
      <rPr>
        <b/>
        <u/>
        <sz val="11"/>
        <rFont val="Franklin Gothic Book"/>
        <family val="2"/>
      </rPr>
      <t>Desglose</t>
    </r>
  </si>
  <si>
    <r>
      <t xml:space="preserve">Requisito EITI 7.2: </t>
    </r>
    <r>
      <rPr>
        <b/>
        <u/>
        <sz val="11"/>
        <rFont val="Franklin Gothic Book"/>
        <family val="2"/>
      </rPr>
      <t>Accesibilidad y apertura de los datos</t>
    </r>
  </si>
  <si>
    <r>
      <t>Requisito EITI 6.4:</t>
    </r>
    <r>
      <rPr>
        <b/>
        <sz val="11"/>
        <rFont val="Franklin Gothic Book"/>
        <family val="2"/>
      </rPr>
      <t xml:space="preserve"> Impacto ambiental</t>
    </r>
  </si>
  <si>
    <r>
      <t>Requisito EITI 6.3:</t>
    </r>
    <r>
      <rPr>
        <b/>
        <sz val="11"/>
        <rFont val="Franklin Gothic Book"/>
        <family val="2"/>
      </rPr>
      <t xml:space="preserve"> Contribución económica</t>
    </r>
  </si>
  <si>
    <t>&lt; ¿Reportado a través de EITI o divulgado sistemáticamente? &gt;</t>
  </si>
  <si>
    <r>
      <t>Requisito EITI 6.2:</t>
    </r>
    <r>
      <rPr>
        <b/>
        <sz val="11"/>
        <rFont val="Franklin Gothic Book"/>
        <family val="2"/>
      </rPr>
      <t xml:space="preserve"> Gastos cuasifiscales</t>
    </r>
  </si>
  <si>
    <r>
      <t>Requisito EITI 6.1:</t>
    </r>
    <r>
      <rPr>
        <b/>
        <sz val="11"/>
        <rFont val="Franklin Gothic Book"/>
        <family val="2"/>
      </rPr>
      <t xml:space="preserve"> Gastos sociales</t>
    </r>
  </si>
  <si>
    <r>
      <t>Requisito EITI 5.3:</t>
    </r>
    <r>
      <rPr>
        <b/>
        <sz val="11"/>
        <rFont val="Franklin Gothic Book"/>
        <family val="2"/>
      </rPr>
      <t xml:space="preserve"> Gestión de ingresos y gastos</t>
    </r>
  </si>
  <si>
    <r>
      <t>Requisito EITI 5.2:</t>
    </r>
    <r>
      <rPr>
        <b/>
        <sz val="11"/>
        <rFont val="Franklin Gothic Book"/>
        <family val="2"/>
      </rPr>
      <t xml:space="preserve"> Transferencias subnacionales</t>
    </r>
  </si>
  <si>
    <r>
      <t>Requisito EITI 5.1:</t>
    </r>
    <r>
      <rPr>
        <b/>
        <sz val="11"/>
        <rFont val="Franklin Gothic Book"/>
        <family val="2"/>
      </rPr>
      <t xml:space="preserve"> Distribución de ingresos de las industrias extractivas</t>
    </r>
  </si>
  <si>
    <r>
      <t>Requisito EITI 4.9:</t>
    </r>
    <r>
      <rPr>
        <b/>
        <sz val="11"/>
        <rFont val="Franklin Gothic Book"/>
        <family val="2"/>
      </rPr>
      <t xml:space="preserve"> Calidad de los datos</t>
    </r>
  </si>
  <si>
    <r>
      <t>Requisito EITI 4.8:</t>
    </r>
    <r>
      <rPr>
        <b/>
        <sz val="11"/>
        <rFont val="Franklin Gothic Book"/>
        <family val="2"/>
      </rPr>
      <t xml:space="preserve"> Puntualidad de los datos</t>
    </r>
  </si>
  <si>
    <r>
      <t>Requisito EITI 4.6:</t>
    </r>
    <r>
      <rPr>
        <b/>
        <sz val="11"/>
        <rFont val="Franklin Gothic Book"/>
        <family val="2"/>
      </rPr>
      <t xml:space="preserve"> Pagos directos subnacionales</t>
    </r>
  </si>
  <si>
    <r>
      <t>Requisito EITI 4.5:</t>
    </r>
    <r>
      <rPr>
        <b/>
        <sz val="11"/>
        <rFont val="Franklin Gothic Book"/>
        <family val="2"/>
      </rPr>
      <t xml:space="preserve"> Transacciones de empresas de titularidad estatal</t>
    </r>
  </si>
  <si>
    <r>
      <t>Requisito EITI 4.4:</t>
    </r>
    <r>
      <rPr>
        <b/>
        <sz val="11"/>
        <rFont val="Franklin Gothic Book"/>
        <family val="2"/>
      </rPr>
      <t xml:space="preserve"> Ingresos por transporte</t>
    </r>
  </si>
  <si>
    <r>
      <t>Requisito EITI 4.3:</t>
    </r>
    <r>
      <rPr>
        <b/>
        <sz val="11"/>
        <rFont val="Franklin Gothic Book"/>
        <family val="2"/>
      </rPr>
      <t xml:space="preserve"> Acuerdos de permuta</t>
    </r>
  </si>
  <si>
    <r>
      <t>Requisito EITI 4.2:</t>
    </r>
    <r>
      <rPr>
        <b/>
        <sz val="11"/>
        <rFont val="Franklin Gothic Book"/>
        <family val="2"/>
      </rPr>
      <t xml:space="preserve"> Ingresos en especie</t>
    </r>
  </si>
  <si>
    <r>
      <t>Requisito EITI 4.1:</t>
    </r>
    <r>
      <rPr>
        <b/>
        <sz val="11"/>
        <rFont val="Franklin Gothic Book"/>
        <family val="2"/>
      </rPr>
      <t xml:space="preserve"> Exhaustividad</t>
    </r>
  </si>
  <si>
    <r>
      <t>Requisito EITI 3.3:</t>
    </r>
    <r>
      <rPr>
        <b/>
        <sz val="11"/>
        <rFont val="Franklin Gothic Book"/>
        <family val="2"/>
      </rPr>
      <t xml:space="preserve"> Exportaciones</t>
    </r>
  </si>
  <si>
    <r>
      <t>Requisito EITI 3.2:</t>
    </r>
    <r>
      <rPr>
        <b/>
        <sz val="11"/>
        <rFont val="Franklin Gothic Book"/>
        <family val="2"/>
      </rPr>
      <t xml:space="preserve"> Producción por producto básico</t>
    </r>
  </si>
  <si>
    <t>HS Product Description w volumen</t>
  </si>
  <si>
    <t>Sal y cloruro de sodio puro (2501), volumenn</t>
  </si>
  <si>
    <t>Piritas de hierro (2502), volumen</t>
  </si>
  <si>
    <t>Azufre de cualquier clase (2503), volumen</t>
  </si>
  <si>
    <t>Grafito natural (2504), volumen</t>
  </si>
  <si>
    <t>Arenas naturales de cualquier clase (2505), volumen</t>
  </si>
  <si>
    <t>Cuarzo (2506), volumen</t>
  </si>
  <si>
    <t>Caolin (2507), volumen</t>
  </si>
  <si>
    <t>Las demás arcillas (2508), volumen</t>
  </si>
  <si>
    <t>Creta. (2509), volumen</t>
  </si>
  <si>
    <t>Fosfatos de calcio naturales (2510), volumen</t>
  </si>
  <si>
    <t>Sulfato de bario natural (2511), volumen</t>
  </si>
  <si>
    <t>Harinas silíceas fósiles (2512), volumen</t>
  </si>
  <si>
    <t>Piedra pómez (2513), volumen</t>
  </si>
  <si>
    <t>Pizarra (2514), volumen</t>
  </si>
  <si>
    <t>Mármol (2515), volumen</t>
  </si>
  <si>
    <t>Granito (2516), volumen</t>
  </si>
  <si>
    <t>Cantos (2517), volumen</t>
  </si>
  <si>
    <t>Dolomita (2518), volumen</t>
  </si>
  <si>
    <t>Carbonato de magnesio natural (magnesita) (2519), volumen</t>
  </si>
  <si>
    <t>Yeso natural (2520), volumen</t>
  </si>
  <si>
    <t>Castinas (2521), volumen</t>
  </si>
  <si>
    <t>Cal viva (2522), volumen</t>
  </si>
  <si>
    <t>Cementos hidráulicos (2523), volumen</t>
  </si>
  <si>
    <t>Amianto (asbesto). (2524), volumen</t>
  </si>
  <si>
    <t>Mica (2525), volumen</t>
  </si>
  <si>
    <t>Esteatita natural (2526), volumen</t>
  </si>
  <si>
    <t>Criolita (2527), volumen</t>
  </si>
  <si>
    <t>Boratos naturales y sus concentrados (2528), volumen</t>
  </si>
  <si>
    <t>Feldespato (2529), volumen</t>
  </si>
  <si>
    <t>Materias minerales no expresadas ni comprendidas en otra parte. (2530), volumen</t>
  </si>
  <si>
    <t>Hierro (2601), volumen</t>
  </si>
  <si>
    <t>Manganeso (2602), volumen</t>
  </si>
  <si>
    <t>Níquel (2604), volumen</t>
  </si>
  <si>
    <t>Cobalto (2605), volumen</t>
  </si>
  <si>
    <t>Aluminio (2606), volumen</t>
  </si>
  <si>
    <t>Plomo (2607), volumen</t>
  </si>
  <si>
    <t>Zinc (2608), volumen</t>
  </si>
  <si>
    <t>Estaño (2609), volumen</t>
  </si>
  <si>
    <t>Cromo (2610), volumen</t>
  </si>
  <si>
    <t>Volframio (tungsteno) (2611), volumen</t>
  </si>
  <si>
    <t>Uranio o torio (2612), volumen</t>
  </si>
  <si>
    <t>Molibdeno (2613), volumen</t>
  </si>
  <si>
    <t>Titanio (2614), volumen</t>
  </si>
  <si>
    <t>Niobio (2615), volumen</t>
  </si>
  <si>
    <t>Metales preciosos (2616), volumen</t>
  </si>
  <si>
    <t>Demás minerales (2617), volumen</t>
  </si>
  <si>
    <t>Escorias granuladas (2618), volumen</t>
  </si>
  <si>
    <t>Escorias (excepto granuladas) (2619), volumen</t>
  </si>
  <si>
    <t>Cenizas y residuos (2620), volumen</t>
  </si>
  <si>
    <t>Demás escorias y cenizas (2621), volumen</t>
  </si>
  <si>
    <t>Hullas (2701), volumen</t>
  </si>
  <si>
    <t>Lignitos (2702), volumen</t>
  </si>
  <si>
    <t>Turba (2703), volumen</t>
  </si>
  <si>
    <t>Coques y semicoques (2704), volumen</t>
  </si>
  <si>
    <t>Gas de hulla (2705), volumen</t>
  </si>
  <si>
    <t>Alquitranes de hulla (2706), volumen</t>
  </si>
  <si>
    <t>Aceites y productos de destilación de alquitranes de hulla (2707), volumen</t>
  </si>
  <si>
    <t>Brea y coque de brea de alquitrán de hulla (2708), volumen</t>
  </si>
  <si>
    <t>Aceites de petróleo (excepto crudos) (2710), volumen</t>
  </si>
  <si>
    <t>Vaselina (2712), volumen</t>
  </si>
  <si>
    <t>Coque de petróleo (2713), volumen</t>
  </si>
  <si>
    <t>Betunes y asfaltos (2714), volumen</t>
  </si>
  <si>
    <t>Mezclas bituminosas (2715), volumen</t>
  </si>
  <si>
    <t>Energía eléctrica (2716), volumen</t>
  </si>
  <si>
    <t>Diamantes (7102), volumen</t>
  </si>
  <si>
    <r>
      <t>Requisito EITI 3.1:</t>
    </r>
    <r>
      <rPr>
        <b/>
        <sz val="11"/>
        <rFont val="Franklin Gothic Book"/>
        <family val="2"/>
      </rPr>
      <t xml:space="preserve"> Exploración</t>
    </r>
  </si>
  <si>
    <r>
      <t>Requisito EITI 2.6:</t>
    </r>
    <r>
      <rPr>
        <b/>
        <sz val="11"/>
        <rFont val="Franklin Gothic Book"/>
        <family val="2"/>
      </rPr>
      <t xml:space="preserve"> Participación estatal</t>
    </r>
  </si>
  <si>
    <r>
      <t>Requisito EITI 2.5:</t>
    </r>
    <r>
      <rPr>
        <b/>
        <sz val="11"/>
        <rFont val="Franklin Gothic Book"/>
        <family val="2"/>
      </rPr>
      <t xml:space="preserve"> Beneficiarios reales</t>
    </r>
  </si>
  <si>
    <r>
      <t>Requisito EITI 2.4:</t>
    </r>
    <r>
      <rPr>
        <b/>
        <sz val="11"/>
        <rFont val="Franklin Gothic Book"/>
        <family val="2"/>
      </rPr>
      <t xml:space="preserve"> Divulgación de contratos</t>
    </r>
  </si>
  <si>
    <r>
      <t>Requisito EITI 2.3:</t>
    </r>
    <r>
      <rPr>
        <b/>
        <sz val="11"/>
        <rFont val="Franklin Gothic Book"/>
        <family val="2"/>
      </rPr>
      <t xml:space="preserve"> Registro de licencias</t>
    </r>
  </si>
  <si>
    <r>
      <t>Requisito EITI 2.2:</t>
    </r>
    <r>
      <rPr>
        <b/>
        <sz val="11"/>
        <rFont val="Franklin Gothic Book"/>
        <family val="2"/>
      </rPr>
      <t xml:space="preserve"> Adjudicación de contratos y licencias</t>
    </r>
  </si>
  <si>
    <r>
      <t>Requisito EITI 2.1:</t>
    </r>
    <r>
      <rPr>
        <b/>
        <sz val="11"/>
        <rFont val="Franklin Gothic Book"/>
        <family val="2"/>
      </rPr>
      <t xml:space="preserve"> Marco legal y régimen fiscal</t>
    </r>
  </si>
  <si>
    <t>Deloitte</t>
  </si>
  <si>
    <t>www.eitird.mem.gob.do</t>
  </si>
  <si>
    <t>Sandra Castillo</t>
  </si>
  <si>
    <t>Secretaría Ejecutiva EITI-RD</t>
  </si>
  <si>
    <t>sandra.castillo@eitird.mem.gob.do</t>
  </si>
  <si>
    <t>https://eitird.mem.gob.do/informe-eiti-rd/regulacion-del-sector-extractivo/</t>
  </si>
  <si>
    <t>https://eitird.mem.gob.do/informe-eiti-rd/regulacion-del-sector-extractivo/marco-institucional/</t>
  </si>
  <si>
    <t>https://eitird.mem.gob.do/informe-eiti-rd/recaudacion-de-ingresos/</t>
  </si>
  <si>
    <t>https://eitird.mem.gob.do/informe-eiti-rd/otorgamiento-de-derechos/</t>
  </si>
  <si>
    <t>https://eitird.mem.gob.do/concesiones/</t>
  </si>
  <si>
    <t>https://eitird.mem.gob.do/informe-eiti-rd/otorgamiento-de-derechos/principios-de-otorgamiento/proceso-de-solicitud-y-transferencia-de-concesiones/</t>
  </si>
  <si>
    <t>https://eitird.mem.gob.do/hidrocarburos-2/</t>
  </si>
  <si>
    <t>En 2017 se adjudicaron 25 concesiones de exploración y 3 de explotación y se transfirieron 7 concesiones</t>
  </si>
  <si>
    <t>https://eitird.mem.gob.do/concesiones-otorgadas-y-o-transferidas/</t>
  </si>
  <si>
    <t>https://eitird.mem.gob.do/informe-eiti-rd/otorgamiento-de-derechos/principios-de-otorgamiento/transparencia-del-registro-y-catastro-minero/</t>
  </si>
  <si>
    <t>https://eitird.mem.gob.do/contratos-mineros-dominicanos/</t>
  </si>
  <si>
    <t>https://eitird.mem.gob.do/informe-eiti-rd/contratos-mineros/transparencia-en-la-publicacion-de-los-contratos/</t>
  </si>
  <si>
    <t>https://eitird.mem.gob.do/informe-eiti-rd/otorgamiento-de-derechos/principios-de-otorgamiento/registro-publico-y-catastro-minero/</t>
  </si>
  <si>
    <t>https://eitird.mem.gob.do/proceso-de-subasta-de-hidrocarburos/</t>
  </si>
  <si>
    <t>https://eitird.mem.gob.do/informe-eiti-rd/corde-gestor-de-la-participacion-estatal/participacion-accionaria-en-falcondo/</t>
  </si>
  <si>
    <t>https://eitird.mem.gob.do/informe-eiti-rd/recursos-narurales/exploracion-minera/</t>
  </si>
  <si>
    <t>https://eitird.mem.gob.do/informe-eiti-rd/produccion-y-exportacion/exportacion/</t>
  </si>
  <si>
    <t>https://eitird.mem.gob.do/actas-de-reuniones-de-la-comision-nacional/</t>
  </si>
  <si>
    <t>https://eitird.mem.gob.do/pagos-subnacionales/</t>
  </si>
  <si>
    <t>https://eitird.mem.gob.do/reacudacion-2017-y-2018/</t>
  </si>
  <si>
    <t>https://eitird.mem.gob.do/clasificacion-de-los-ingresos-del-estado/</t>
  </si>
  <si>
    <t>https://eitird.mem.gob.do/informe-eiti-rd/contribucion-economica/aporte-sector-extrativo-al-pib/</t>
  </si>
  <si>
    <t>No está disponible por géenero</t>
  </si>
  <si>
    <t>https://eitird.mem.gob.do/autorizaciones-ambientales/</t>
  </si>
  <si>
    <t>Dirección General de Impuestos Internos (DGII)</t>
  </si>
  <si>
    <t>Barrick Pueblo Viejo Dominican Corporation</t>
  </si>
  <si>
    <t>no aplica</t>
  </si>
  <si>
    <t>La parte contextual se publicó el 2019-12-28</t>
  </si>
  <si>
    <t>Direccion Genreral de Aduanas (DGA)</t>
  </si>
  <si>
    <t>Dirección General de Minería (DGM)</t>
  </si>
  <si>
    <t xml:space="preserve">Tesorería Nacional </t>
  </si>
  <si>
    <t>Ministerio de Energía y Minas (MEM)</t>
  </si>
  <si>
    <t>Ferroníquel</t>
  </si>
  <si>
    <t>Sm3</t>
  </si>
  <si>
    <t>Arena Silícea</t>
  </si>
  <si>
    <t>Roca Caliza</t>
  </si>
  <si>
    <t>Arcilla</t>
  </si>
  <si>
    <t>Roca Caliza Coralina</t>
  </si>
  <si>
    <t>Caliza Recristalizada</t>
  </si>
  <si>
    <t>Mármol</t>
  </si>
  <si>
    <t>Roca Puzolana</t>
  </si>
  <si>
    <t>Travertino</t>
  </si>
  <si>
    <t>Rocas Volcánicas</t>
  </si>
  <si>
    <t>Sal de Mina</t>
  </si>
  <si>
    <t>Ferroniquel</t>
  </si>
  <si>
    <t>Bauxita</t>
  </si>
  <si>
    <t>Toneladas</t>
  </si>
  <si>
    <t>Registro Nacional de Contribuyente</t>
  </si>
  <si>
    <t>www.dgii.gov.do</t>
  </si>
  <si>
    <t xml:space="preserve">Envirogold (Las Lagunas), Limited </t>
  </si>
  <si>
    <t>Falconbridge Dominicana, S.A.</t>
  </si>
  <si>
    <t>Corporación Minera Dominicana, S.A.</t>
  </si>
  <si>
    <t>Oro, Plata</t>
  </si>
  <si>
    <t>Oro, Cobre, Plata, Zinc</t>
  </si>
  <si>
    <t xml:space="preserve"> https://eitird.mem.gob.do/actas-de-reuniones-de-la-comision-nacional/</t>
  </si>
  <si>
    <t>Ver Acta No.19-2019</t>
  </si>
  <si>
    <t>Ver Acta No. 19-2019</t>
  </si>
  <si>
    <t>https://eitird.mem.gob.do/informe-eiti-rd/produccion-y-exportacion/produccion-minera-dominicana/</t>
  </si>
  <si>
    <t>https://eitird.mem.gob.do/recaudacion-2017-y-2018/</t>
  </si>
  <si>
    <t>https://eitird.mem.gob.do/informe-eiti-rd/distribucion-de-ingresos/distribucion-de-los-ingresos-mineros/</t>
  </si>
  <si>
    <t>https://eitird.mem.gob.do/informe-eiti-rd/distribucion-de-ingresos/gasto-publico/</t>
  </si>
  <si>
    <t>https://eitird.mem.gob.do/informe-eiti-rd/corde-gestor-de-la-participacion-estatal/corde-y-el-sector-minero-no-metalico/</t>
  </si>
  <si>
    <t>no hay contratos para otros sectores</t>
  </si>
  <si>
    <t>No hay otros sectores</t>
  </si>
  <si>
    <t>Impuesto Sobre la Renta de las Empresas</t>
  </si>
  <si>
    <t>Participación Utilidades Netas</t>
  </si>
  <si>
    <t>Impuesto Mínimo Anual Minero</t>
  </si>
  <si>
    <t xml:space="preserve">Retorno Neto de Fundición Minera </t>
  </si>
  <si>
    <t>Patente Minera Anual</t>
  </si>
  <si>
    <t>Impuesto de Superficie</t>
  </si>
  <si>
    <t>Impuesto sobre la Renta de los Salarios</t>
  </si>
  <si>
    <t>Intereses Pagados al Exterior</t>
  </si>
  <si>
    <t>Impuestos por Pago Al Exterior</t>
  </si>
  <si>
    <t>Regalía del 5% FOB</t>
  </si>
  <si>
    <t>Tasa por Servicios</t>
  </si>
  <si>
    <t>Otros metalicos</t>
  </si>
  <si>
    <t>Piedra Calizas</t>
  </si>
  <si>
    <t>Sal</t>
  </si>
  <si>
    <t>Cal</t>
  </si>
  <si>
    <t>Otros no metalicos</t>
  </si>
  <si>
    <t>https://eitird.mem.gob.do/informe-eiti-rd/regulacion-del-sector-extractivo/marco-juridico-de-la-industria-extractiva/</t>
  </si>
  <si>
    <t>https://eitird.mem.gob.do/informe-eiti-rd/regulacion-del-sector-extractivo/beneficiarios-reales/</t>
  </si>
  <si>
    <t>https://eitird.mem.gob.do/tercer-informe-cotejo-eiti-rd-2017-2018/</t>
  </si>
  <si>
    <t xml:space="preserve"> EXPLOTACION YACIMIENTOS MINEROS (LEY 123-71)</t>
  </si>
  <si>
    <t>ACT- IMPUESTO SOBRE LOS ACTIVOS</t>
  </si>
  <si>
    <t>IMPUESTO POR INTERESES PAGADOS O ACREDITADOS EN EL EXTERIOR</t>
  </si>
  <si>
    <t>IMPUESTO POR OTRAS RETENCIONES</t>
  </si>
  <si>
    <t>IMPUESTO POR PAGO AL EXTERIOR EN GENERAL</t>
  </si>
  <si>
    <t>IMPUESTO REGALÍA NETAS DE FUNDICIÓN MINERA EN US$</t>
  </si>
  <si>
    <t>IMPUESTO S/LA RENTA DE LAS EMPRESAS EN US$</t>
  </si>
  <si>
    <t>IMPUESTO S/LA RENTA DE LAS EMPRESAS LEY 11-92</t>
  </si>
  <si>
    <t>IMPUESTO S/RENTA PROVENIENTE DE ALQUILERES Y ARRENDAMIENTOS</t>
  </si>
  <si>
    <t>IMPUESTO SOBRE LA RENTA PROVENIENTE DE SALARIOS L11-92</t>
  </si>
  <si>
    <t>IMPUESTO SOBRE LOS ACTIVOS</t>
  </si>
  <si>
    <t>IMPUESTO SOBRE RETRIBUCIONES COMPLEMENTARIAS</t>
  </si>
  <si>
    <t>IMPUESTO SOBRE UTILIDADES NETA MINERA EN US$</t>
  </si>
  <si>
    <t>OTRAS RETENCIONES</t>
  </si>
  <si>
    <t>OTROS IMPUESTOS</t>
  </si>
  <si>
    <t xml:space="preserve">OTROS IMPUESTOS </t>
  </si>
  <si>
    <t>OTR-OTROS IMPUESTOS</t>
  </si>
  <si>
    <t>PERMISOS PARA EXPLOTAR YACIMIENTOS MINEROS (LEYES 146-71 Y 173-71)</t>
  </si>
  <si>
    <t>50% EXPLOTACION YACIMIENTOS MINEROS (LEY 123-71)</t>
  </si>
  <si>
    <t>INTERESES INDEMNIZATORIOS SOBRE LA TENENCIA DEL PATRIMONIO</t>
  </si>
  <si>
    <t>IR2-IMPUESTO A LA RENTA SOCIEDADES</t>
  </si>
  <si>
    <t>Gravamen</t>
  </si>
  <si>
    <t>Penalidades y Recargos</t>
  </si>
  <si>
    <t>Servicios Administrativos</t>
  </si>
  <si>
    <t>Formulario DUA Exportaciones</t>
  </si>
  <si>
    <t>Pagos por Servicios verificación a destino</t>
  </si>
  <si>
    <t>Declaración Unica Aduanera</t>
  </si>
  <si>
    <t>Tasas por Servicios</t>
  </si>
  <si>
    <t>Otros (Servicios al Publico General)</t>
  </si>
  <si>
    <t>https://www.bancentral.gov.do/a/d/2538-mercado-cambiario</t>
  </si>
  <si>
    <t>http://www.barrickpuebloviejo.do/</t>
  </si>
  <si>
    <t>http://envirogold.com/</t>
  </si>
  <si>
    <t>http://www.falcondo.do/</t>
  </si>
  <si>
    <t>http://cormidom.com.do/</t>
  </si>
  <si>
    <t>Pags. 33 al 35 del Tercer Informe de Cotejo, 2017 y 2018</t>
  </si>
  <si>
    <t>Aun no existen contratos del sector petróleo, existen modelos de contratos para sector gas</t>
  </si>
  <si>
    <t>No existen en el pais empresas de titularidad estatal, existe CORDE que es una institucion orgánica de cartacter publico, creada para administrar, dirigir y desarrollar bajo una misma sombrilla, todas las empresas, bienes y derechos que habian sido confiscadas por el Estado dominicano luego de la muerte del dictador Rafael. L. Trujillo</t>
  </si>
  <si>
    <t>https://eitird.mem.gob.do/otros-ingresos/; https://eitird.mem.gob.do/informe-eiti-rd/corde-gestor-de-la-participacion-estatal/;  https://eitird.mem.gob.do/informe-eiti-rd/regulacion-del-sector-extractivo/marco-institucional/</t>
  </si>
  <si>
    <t>Intormación de estos sectores comprendida en la parte contextual del Informe</t>
  </si>
  <si>
    <t>No está disponible por género</t>
  </si>
  <si>
    <t>https://eitird.mem.gob.do/norma-sobre-publicacion-de-datos-abiertos-del-gobierno-dominicano-nordic-a3-2014/</t>
  </si>
  <si>
    <t>DOP 2 495 610</t>
  </si>
  <si>
    <t>Constant prices, 2007</t>
  </si>
  <si>
    <t>Total en USD</t>
  </si>
  <si>
    <t>Comentario 1: For the year under review, Dominican republic reports fully and incidentally by project, as each company operates a single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</si>
</sst>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 #,##0.00_ ;_ * \-#,##0.00_ ;_ * &quot;-&quot;??_ ;_ @_ "/>
    <numFmt numFmtId="165" formatCode="_ * #,##0.0000_ ;_ * \-#,##0.0000_ ;_ * &quot;-&quot;??_ ;_ @_ "/>
    <numFmt numFmtId="166" formatCode="yyyy\-mm\-dd"/>
    <numFmt numFmtId="167" formatCode="0.0\ %"/>
    <numFmt numFmtId="168" formatCode="_ * #,##0_ ;_ * \-#,##0_ ;_ * &quot;-&quot;??_ ;_ @_ "/>
  </numFmts>
  <fonts count="77" x14ac:knownFonts="1">
    <font>
      <sz val="10.5"/>
      <color theme="1"/>
      <name val="Calibri"/>
      <family val="2"/>
    </font>
    <font>
      <sz val="11"/>
      <color theme="1"/>
      <name val="Franklin Gothic Book"/>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b/>
      <i/>
      <sz val="11"/>
      <color rgb="FF000000"/>
      <name val="Franklin Gothic Book"/>
      <family val="2"/>
    </font>
    <font>
      <i/>
      <u/>
      <sz val="10.5"/>
      <color theme="10"/>
      <name val="Calibri"/>
      <family val="2"/>
    </font>
    <font>
      <i/>
      <sz val="10.5"/>
      <name val="Calibri"/>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u/>
      <sz val="11"/>
      <color rgb="FF000000"/>
      <name val="Franklin Gothic Book"/>
      <family val="2"/>
    </font>
    <font>
      <b/>
      <sz val="11"/>
      <name val="Calibri"/>
      <family val="2"/>
    </font>
    <font>
      <i/>
      <sz val="10.5"/>
      <color theme="10"/>
      <name val="Calibri"/>
      <family val="2"/>
    </font>
    <font>
      <sz val="9"/>
      <color rgb="FF000000"/>
      <name val="Verdana"/>
      <family val="2"/>
    </font>
    <font>
      <sz val="9"/>
      <name val="Verdana"/>
      <family val="2"/>
    </font>
    <font>
      <i/>
      <sz val="11"/>
      <color rgb="FF7F7F7F"/>
      <name val="Franklin Gothic Book"/>
      <family val="2"/>
    </font>
    <font>
      <i/>
      <sz val="11"/>
      <color theme="1"/>
      <name val="Franklin Gothic Book"/>
      <family val="2"/>
    </font>
    <font>
      <sz val="11"/>
      <color theme="1"/>
      <name val="Franklin Gothic Book"/>
      <family val="2"/>
    </font>
  </fonts>
  <fills count="10">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FFF00"/>
        <bgColor indexed="64"/>
      </patternFill>
    </fill>
  </fills>
  <borders count="48">
    <border>
      <left/>
      <right/>
      <top/>
      <bottom/>
      <diagonal/>
    </border>
    <border>
      <left/>
      <right/>
      <top style="thin">
        <color indexed="64"/>
      </top>
      <bottom/>
      <diagonal/>
    </border>
    <border>
      <left/>
      <right/>
      <top/>
      <bottom style="medium">
        <color indexed="64"/>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style="medium">
        <color theme="0"/>
      </top>
      <bottom/>
      <diagonal/>
    </border>
    <border>
      <left/>
      <right/>
      <top style="medium">
        <color theme="0"/>
      </top>
      <bottom/>
      <diagonal/>
    </border>
    <border>
      <left/>
      <right/>
      <top/>
      <bottom style="thin">
        <color rgb="FF188FBB"/>
      </bottom>
      <diagonal/>
    </border>
    <border>
      <left style="thin">
        <color indexed="64"/>
      </left>
      <right/>
      <top style="thin">
        <color indexed="64"/>
      </top>
      <bottom style="thin">
        <color indexed="64"/>
      </bottom>
      <diagonal/>
    </border>
  </borders>
  <cellStyleXfs count="8">
    <xf numFmtId="0" fontId="0" fillId="0" borderId="0"/>
    <xf numFmtId="164"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xf numFmtId="0" fontId="70" fillId="0" borderId="0">
      <alignment vertical="center"/>
    </xf>
  </cellStyleXfs>
  <cellXfs count="356">
    <xf numFmtId="0" fontId="0" fillId="0" borderId="0" xfId="0"/>
    <xf numFmtId="0" fontId="6" fillId="0" borderId="0" xfId="0" applyFont="1" applyAlignment="1"/>
    <xf numFmtId="0" fontId="0" fillId="0" borderId="0" xfId="0" applyAlignment="1"/>
    <xf numFmtId="0" fontId="0" fillId="0" borderId="6" xfId="0" applyFont="1" applyFill="1" applyBorder="1" applyAlignment="1"/>
    <xf numFmtId="0" fontId="0" fillId="0" borderId="7" xfId="0" applyFont="1" applyFill="1" applyBorder="1" applyAlignment="1"/>
    <xf numFmtId="0" fontId="0" fillId="0" borderId="6" xfId="0" applyFill="1" applyBorder="1" applyAlignment="1"/>
    <xf numFmtId="0" fontId="0" fillId="0" borderId="7" xfId="0" applyFill="1" applyBorder="1" applyAlignment="1"/>
    <xf numFmtId="49" fontId="10" fillId="0" borderId="0" xfId="0" applyNumberFormat="1" applyFont="1" applyAlignment="1">
      <alignment horizontal="left"/>
    </xf>
    <xf numFmtId="49" fontId="0" fillId="0" borderId="0" xfId="0" applyNumberFormat="1"/>
    <xf numFmtId="0" fontId="0" fillId="0" borderId="0" xfId="0" applyNumberFormat="1" applyAlignment="1"/>
    <xf numFmtId="0" fontId="12" fillId="0" borderId="0" xfId="0" quotePrefix="1" applyFont="1" applyAlignment="1"/>
    <xf numFmtId="0" fontId="0" fillId="0" borderId="0" xfId="0" applyFont="1" applyAlignment="1"/>
    <xf numFmtId="0" fontId="13" fillId="0" borderId="0" xfId="3" applyFont="1" applyFill="1" applyAlignment="1">
      <alignment horizontal="left" vertical="center"/>
    </xf>
    <xf numFmtId="0" fontId="13" fillId="0" borderId="0" xfId="3" applyFont="1" applyFill="1" applyBorder="1" applyAlignment="1">
      <alignment horizontal="left" vertical="center"/>
    </xf>
    <xf numFmtId="0" fontId="15" fillId="0" borderId="0" xfId="3" applyFont="1" applyFill="1" applyBorder="1" applyAlignment="1">
      <alignment vertical="center"/>
    </xf>
    <xf numFmtId="0" fontId="18" fillId="0" borderId="0" xfId="3" applyFont="1" applyFill="1" applyBorder="1" applyAlignment="1">
      <alignment horizontal="left" vertical="center"/>
    </xf>
    <xf numFmtId="0" fontId="14" fillId="0" borderId="0" xfId="3" applyFont="1" applyFill="1" applyBorder="1" applyAlignment="1">
      <alignment vertical="center"/>
    </xf>
    <xf numFmtId="0" fontId="17" fillId="0" borderId="0" xfId="3" applyFont="1" applyFill="1" applyBorder="1" applyAlignment="1">
      <alignment vertical="center"/>
    </xf>
    <xf numFmtId="0" fontId="18" fillId="0" borderId="0" xfId="3" applyFont="1" applyFill="1" applyAlignment="1">
      <alignment horizontal="left" vertical="center"/>
    </xf>
    <xf numFmtId="0" fontId="22" fillId="0" borderId="0" xfId="0" applyFont="1"/>
    <xf numFmtId="0" fontId="19" fillId="0" borderId="0" xfId="3" applyFont="1" applyFill="1" applyAlignment="1">
      <alignment horizontal="left" vertical="center"/>
    </xf>
    <xf numFmtId="0" fontId="19" fillId="0" borderId="0" xfId="3" applyFont="1" applyFill="1" applyBorder="1" applyAlignment="1">
      <alignment horizontal="left" vertical="center"/>
    </xf>
    <xf numFmtId="0" fontId="17" fillId="0" borderId="3" xfId="3" applyFont="1" applyFill="1" applyBorder="1" applyAlignment="1">
      <alignment vertical="center"/>
    </xf>
    <xf numFmtId="0" fontId="24" fillId="0" borderId="0" xfId="0" applyFont="1"/>
    <xf numFmtId="0" fontId="16" fillId="0" borderId="0" xfId="3" applyFont="1" applyFill="1" applyBorder="1" applyAlignment="1">
      <alignment vertical="center"/>
    </xf>
    <xf numFmtId="0" fontId="22" fillId="0" borderId="0" xfId="0" applyFont="1" applyAlignment="1"/>
    <xf numFmtId="0" fontId="33" fillId="0" borderId="0" xfId="3" applyFont="1" applyFill="1" applyAlignment="1">
      <alignment horizontal="left" vertical="center"/>
    </xf>
    <xf numFmtId="0" fontId="3" fillId="0" borderId="0" xfId="0" applyFont="1"/>
    <xf numFmtId="0" fontId="33" fillId="0" borderId="0" xfId="3" applyFont="1" applyFill="1" applyBorder="1" applyAlignment="1">
      <alignment horizontal="left" vertical="center"/>
    </xf>
    <xf numFmtId="0" fontId="33" fillId="0" borderId="0" xfId="3" applyFont="1" applyFill="1" applyBorder="1" applyAlignment="1">
      <alignment horizontal="right" vertical="center"/>
    </xf>
    <xf numFmtId="0" fontId="33" fillId="4" borderId="0" xfId="3" applyFont="1" applyFill="1" applyAlignment="1">
      <alignment horizontal="left" vertical="center"/>
    </xf>
    <xf numFmtId="0" fontId="33" fillId="4" borderId="0" xfId="3" applyFont="1" applyFill="1" applyBorder="1" applyAlignment="1">
      <alignment horizontal="left" vertical="center"/>
    </xf>
    <xf numFmtId="0" fontId="24" fillId="4" borderId="0" xfId="3" applyFont="1" applyFill="1" applyBorder="1" applyAlignment="1">
      <alignment vertical="center"/>
    </xf>
    <xf numFmtId="0" fontId="39" fillId="4" borderId="0" xfId="2" applyFont="1" applyFill="1" applyBorder="1" applyAlignment="1"/>
    <xf numFmtId="0" fontId="30" fillId="0" borderId="34" xfId="3" applyFont="1" applyFill="1" applyBorder="1" applyAlignment="1">
      <alignment horizontal="left" vertical="center"/>
    </xf>
    <xf numFmtId="0" fontId="40" fillId="4" borderId="0" xfId="3" applyFont="1" applyFill="1" applyBorder="1" applyAlignment="1">
      <alignment horizontal="left" vertical="center"/>
    </xf>
    <xf numFmtId="0" fontId="24" fillId="0" borderId="0" xfId="3" applyFont="1" applyFill="1" applyBorder="1" applyAlignment="1">
      <alignment vertical="center"/>
    </xf>
    <xf numFmtId="0" fontId="39" fillId="0" borderId="0" xfId="4" applyFont="1" applyFill="1" applyBorder="1" applyAlignment="1"/>
    <xf numFmtId="0" fontId="43" fillId="0" borderId="0" xfId="3" applyFont="1" applyFill="1" applyBorder="1" applyAlignment="1">
      <alignment vertical="center" wrapText="1"/>
    </xf>
    <xf numFmtId="0" fontId="43" fillId="0" borderId="39" xfId="3" applyFont="1" applyFill="1" applyBorder="1" applyAlignment="1">
      <alignment horizontal="left" vertical="center"/>
    </xf>
    <xf numFmtId="0" fontId="34" fillId="0" borderId="39" xfId="3" applyFont="1" applyFill="1" applyBorder="1" applyAlignment="1">
      <alignment vertical="center"/>
    </xf>
    <xf numFmtId="0" fontId="43" fillId="0" borderId="0" xfId="3" applyFont="1" applyFill="1" applyBorder="1" applyAlignment="1">
      <alignment horizontal="left" vertical="center"/>
    </xf>
    <xf numFmtId="0" fontId="34" fillId="0" borderId="0" xfId="3" applyFont="1" applyFill="1" applyBorder="1" applyAlignment="1">
      <alignment vertical="center"/>
    </xf>
    <xf numFmtId="0" fontId="47" fillId="0" borderId="0" xfId="3" applyFont="1" applyFill="1" applyBorder="1" applyAlignment="1">
      <alignment vertical="center"/>
    </xf>
    <xf numFmtId="0" fontId="34" fillId="0" borderId="0" xfId="3" applyFont="1" applyFill="1" applyBorder="1" applyAlignment="1">
      <alignment horizontal="left" vertical="center"/>
    </xf>
    <xf numFmtId="0" fontId="43" fillId="0" borderId="0" xfId="3" applyFont="1" applyFill="1" applyAlignment="1">
      <alignment horizontal="left" vertical="center"/>
    </xf>
    <xf numFmtId="0" fontId="33" fillId="0" borderId="0" xfId="0" applyFont="1"/>
    <xf numFmtId="0" fontId="34" fillId="5" borderId="0" xfId="3" applyFont="1" applyFill="1" applyBorder="1" applyAlignment="1">
      <alignment horizontal="left" vertical="center"/>
    </xf>
    <xf numFmtId="0" fontId="24" fillId="5" borderId="0" xfId="3" applyFont="1" applyFill="1" applyBorder="1" applyAlignment="1">
      <alignment horizontal="left" vertical="center"/>
    </xf>
    <xf numFmtId="0" fontId="33" fillId="5" borderId="0" xfId="3" applyFont="1" applyFill="1" applyBorder="1" applyAlignment="1">
      <alignment horizontal="left" vertical="center"/>
    </xf>
    <xf numFmtId="0" fontId="33" fillId="5" borderId="0" xfId="3" applyFont="1" applyFill="1" applyBorder="1" applyAlignment="1">
      <alignment vertical="center"/>
    </xf>
    <xf numFmtId="0" fontId="36" fillId="5" borderId="0" xfId="3" applyFont="1" applyFill="1" applyBorder="1" applyAlignment="1">
      <alignment vertical="center"/>
    </xf>
    <xf numFmtId="0" fontId="34" fillId="5" borderId="0" xfId="3" applyFont="1" applyFill="1" applyBorder="1" applyAlignment="1">
      <alignment vertical="center"/>
    </xf>
    <xf numFmtId="0" fontId="37" fillId="5" borderId="0" xfId="3" applyFont="1" applyFill="1" applyBorder="1" applyAlignment="1">
      <alignment horizontal="left" vertical="center"/>
    </xf>
    <xf numFmtId="0" fontId="34" fillId="5" borderId="0" xfId="3" applyFont="1" applyFill="1" applyBorder="1" applyAlignment="1">
      <alignment horizontal="left" vertical="center" wrapText="1" indent="2"/>
    </xf>
    <xf numFmtId="0" fontId="29" fillId="5" borderId="0" xfId="3" applyFont="1" applyFill="1" applyBorder="1" applyAlignment="1">
      <alignment vertical="center"/>
    </xf>
    <xf numFmtId="0" fontId="34" fillId="5" borderId="0" xfId="3" applyFont="1" applyFill="1" applyBorder="1" applyAlignment="1">
      <alignment vertical="center" wrapText="1"/>
    </xf>
    <xf numFmtId="0" fontId="37" fillId="5" borderId="0" xfId="3" applyFont="1" applyFill="1" applyBorder="1" applyAlignment="1">
      <alignment vertical="center"/>
    </xf>
    <xf numFmtId="0" fontId="24" fillId="5" borderId="0" xfId="3" applyFont="1" applyFill="1" applyBorder="1" applyAlignment="1">
      <alignment vertical="center"/>
    </xf>
    <xf numFmtId="0" fontId="30" fillId="5" borderId="0" xfId="3" applyFont="1" applyFill="1" applyBorder="1" applyAlignment="1">
      <alignment vertical="center"/>
    </xf>
    <xf numFmtId="0" fontId="35" fillId="5" borderId="0" xfId="3" applyFont="1" applyFill="1" applyBorder="1" applyAlignment="1">
      <alignment vertical="center"/>
    </xf>
    <xf numFmtId="0" fontId="37" fillId="5" borderId="0" xfId="3" applyFont="1" applyFill="1" applyBorder="1" applyAlignment="1">
      <alignment horizontal="left" vertical="center" indent="2"/>
    </xf>
    <xf numFmtId="0" fontId="40" fillId="6" borderId="34" xfId="3" applyFont="1" applyFill="1" applyBorder="1" applyAlignment="1">
      <alignment horizontal="left" vertical="center"/>
    </xf>
    <xf numFmtId="0" fontId="39" fillId="5" borderId="0" xfId="4" applyFont="1" applyFill="1" applyBorder="1" applyAlignment="1"/>
    <xf numFmtId="0" fontId="41" fillId="5" borderId="23" xfId="3" applyFont="1" applyFill="1" applyBorder="1" applyAlignment="1">
      <alignment vertical="center" wrapText="1"/>
    </xf>
    <xf numFmtId="0" fontId="43" fillId="5" borderId="24" xfId="3" applyFont="1" applyFill="1" applyBorder="1" applyAlignment="1">
      <alignment vertical="center" wrapText="1"/>
    </xf>
    <xf numFmtId="0" fontId="44" fillId="5" borderId="25" xfId="3" applyFont="1" applyFill="1" applyBorder="1" applyAlignment="1">
      <alignment vertical="center" wrapText="1"/>
    </xf>
    <xf numFmtId="0" fontId="41" fillId="5" borderId="26" xfId="3" applyFont="1" applyFill="1" applyBorder="1" applyAlignment="1">
      <alignment vertical="center" wrapText="1"/>
    </xf>
    <xf numFmtId="0" fontId="43" fillId="5" borderId="1" xfId="3" applyFont="1" applyFill="1" applyBorder="1" applyAlignment="1">
      <alignment vertical="center" wrapText="1"/>
    </xf>
    <xf numFmtId="0" fontId="43" fillId="5" borderId="27" xfId="3" applyFont="1" applyFill="1" applyBorder="1" applyAlignment="1">
      <alignment vertical="center" wrapText="1"/>
    </xf>
    <xf numFmtId="0" fontId="43" fillId="5" borderId="30" xfId="3" applyFont="1" applyFill="1" applyBorder="1" applyAlignment="1">
      <alignment vertical="center" wrapText="1"/>
    </xf>
    <xf numFmtId="0" fontId="43" fillId="5" borderId="31" xfId="3" applyFont="1" applyFill="1" applyBorder="1" applyAlignment="1">
      <alignment vertical="center" wrapText="1"/>
    </xf>
    <xf numFmtId="0" fontId="44" fillId="5" borderId="30" xfId="3" applyFont="1" applyFill="1" applyBorder="1" applyAlignment="1">
      <alignment vertical="center" wrapText="1"/>
    </xf>
    <xf numFmtId="0" fontId="44" fillId="5" borderId="28" xfId="3" applyFont="1" applyFill="1" applyBorder="1" applyAlignment="1">
      <alignment vertical="center" wrapText="1"/>
    </xf>
    <xf numFmtId="0" fontId="43" fillId="5" borderId="20" xfId="3" applyFont="1" applyFill="1" applyBorder="1" applyAlignment="1">
      <alignment vertical="center" wrapText="1"/>
    </xf>
    <xf numFmtId="0" fontId="43" fillId="5" borderId="29" xfId="3" applyFont="1" applyFill="1" applyBorder="1" applyAlignment="1">
      <alignment vertical="center" wrapText="1"/>
    </xf>
    <xf numFmtId="0" fontId="40" fillId="0" borderId="0" xfId="3" applyFont="1" applyFill="1" applyBorder="1" applyAlignment="1">
      <alignment horizontal="left" vertical="center"/>
    </xf>
    <xf numFmtId="0" fontId="35" fillId="0" borderId="8" xfId="3" applyFont="1" applyFill="1" applyBorder="1" applyAlignment="1" applyProtection="1">
      <alignment vertical="center"/>
      <protection locked="0"/>
    </xf>
    <xf numFmtId="0" fontId="33" fillId="0" borderId="2" xfId="3" applyFont="1" applyFill="1" applyBorder="1" applyAlignment="1">
      <alignment horizontal="left" vertical="center"/>
    </xf>
    <xf numFmtId="0" fontId="34" fillId="0" borderId="2" xfId="3" applyFont="1" applyFill="1" applyBorder="1" applyAlignment="1">
      <alignment horizontal="left" vertical="center"/>
    </xf>
    <xf numFmtId="0" fontId="34" fillId="0" borderId="3" xfId="3" applyFont="1" applyFill="1" applyBorder="1" applyAlignment="1" applyProtection="1">
      <alignment horizontal="left" vertical="center" indent="2"/>
      <protection locked="0"/>
    </xf>
    <xf numFmtId="0" fontId="43" fillId="3" borderId="5" xfId="3" applyFont="1" applyFill="1" applyBorder="1" applyAlignment="1">
      <alignment horizontal="left" vertical="center"/>
    </xf>
    <xf numFmtId="0" fontId="24" fillId="0" borderId="3" xfId="3" applyFont="1" applyFill="1" applyBorder="1" applyAlignment="1" applyProtection="1">
      <alignment horizontal="left" vertical="center" indent="2"/>
      <protection locked="0"/>
    </xf>
    <xf numFmtId="0" fontId="34" fillId="0" borderId="4" xfId="3" applyFont="1" applyFill="1" applyBorder="1" applyAlignment="1">
      <alignment vertical="center"/>
    </xf>
    <xf numFmtId="0" fontId="43" fillId="0" borderId="2" xfId="3" applyFont="1" applyFill="1" applyBorder="1" applyAlignment="1">
      <alignment horizontal="left" vertical="center"/>
    </xf>
    <xf numFmtId="0" fontId="34" fillId="0" borderId="9" xfId="3" applyFont="1" applyFill="1" applyBorder="1" applyAlignment="1">
      <alignment vertical="center"/>
    </xf>
    <xf numFmtId="0" fontId="43" fillId="3" borderId="10" xfId="3" applyFont="1" applyFill="1" applyBorder="1" applyAlignment="1">
      <alignment horizontal="left" vertical="center"/>
    </xf>
    <xf numFmtId="0" fontId="34" fillId="0" borderId="8" xfId="3" applyFont="1" applyFill="1" applyBorder="1" applyAlignment="1" applyProtection="1">
      <alignment horizontal="left" vertical="center" indent="2"/>
      <protection locked="0"/>
    </xf>
    <xf numFmtId="0" fontId="33" fillId="2" borderId="15" xfId="3" applyFont="1" applyFill="1" applyBorder="1" applyAlignment="1">
      <alignment horizontal="left" vertical="center"/>
    </xf>
    <xf numFmtId="0" fontId="34" fillId="0" borderId="3" xfId="3" applyFont="1" applyFill="1" applyBorder="1" applyAlignment="1" applyProtection="1">
      <alignment horizontal="left" vertical="center" wrapText="1" indent="2"/>
      <protection locked="0"/>
    </xf>
    <xf numFmtId="0" fontId="34" fillId="0" borderId="11" xfId="3" applyFont="1" applyFill="1" applyBorder="1" applyAlignment="1" applyProtection="1">
      <alignment horizontal="left" vertical="center" wrapText="1" indent="2"/>
      <protection locked="0"/>
    </xf>
    <xf numFmtId="0" fontId="43" fillId="0" borderId="1" xfId="3" applyFont="1" applyFill="1" applyBorder="1" applyAlignment="1">
      <alignment horizontal="left" vertical="center"/>
    </xf>
    <xf numFmtId="0" fontId="43" fillId="3" borderId="1" xfId="3" applyFont="1" applyFill="1" applyBorder="1" applyAlignment="1">
      <alignment horizontal="left" vertical="center"/>
    </xf>
    <xf numFmtId="0" fontId="43" fillId="3" borderId="0" xfId="3" applyFont="1" applyFill="1" applyBorder="1" applyAlignment="1">
      <alignment horizontal="left" vertical="center"/>
    </xf>
    <xf numFmtId="0" fontId="43" fillId="0" borderId="11" xfId="3" applyFont="1" applyFill="1" applyBorder="1" applyAlignment="1">
      <alignment horizontal="left" vertical="center"/>
    </xf>
    <xf numFmtId="0" fontId="43" fillId="3" borderId="12" xfId="3" applyFont="1" applyFill="1" applyBorder="1" applyAlignment="1">
      <alignment horizontal="left" vertical="center"/>
    </xf>
    <xf numFmtId="0" fontId="43" fillId="0" borderId="10" xfId="3" applyFont="1" applyFill="1" applyBorder="1" applyAlignment="1">
      <alignment horizontal="left" vertical="center"/>
    </xf>
    <xf numFmtId="0" fontId="47" fillId="3" borderId="2" xfId="3" applyFont="1" applyFill="1" applyBorder="1" applyAlignment="1">
      <alignment vertical="center"/>
    </xf>
    <xf numFmtId="0" fontId="33" fillId="0" borderId="22" xfId="3" applyFont="1" applyFill="1" applyBorder="1" applyAlignment="1">
      <alignment horizontal="left" vertical="center"/>
    </xf>
    <xf numFmtId="0" fontId="33" fillId="0" borderId="15" xfId="3" applyFont="1" applyFill="1" applyBorder="1" applyAlignment="1">
      <alignment horizontal="left" vertical="center"/>
    </xf>
    <xf numFmtId="0" fontId="34" fillId="0" borderId="0" xfId="3" applyFont="1" applyFill="1" applyBorder="1" applyAlignment="1">
      <alignment horizontal="left" vertical="center" indent="1"/>
    </xf>
    <xf numFmtId="0" fontId="34" fillId="0" borderId="2" xfId="3" applyFont="1" applyFill="1" applyBorder="1" applyAlignment="1">
      <alignment horizontal="left" vertical="center" indent="1"/>
    </xf>
    <xf numFmtId="0" fontId="47" fillId="3" borderId="0" xfId="3" applyFont="1" applyFill="1" applyBorder="1" applyAlignment="1">
      <alignment vertical="center"/>
    </xf>
    <xf numFmtId="0" fontId="34" fillId="0" borderId="3" xfId="3" applyFont="1" applyFill="1" applyBorder="1" applyAlignment="1" applyProtection="1">
      <alignment horizontal="left" vertical="center" indent="4"/>
      <protection locked="0"/>
    </xf>
    <xf numFmtId="0" fontId="34" fillId="0" borderId="3" xfId="3" applyFont="1" applyFill="1" applyBorder="1" applyAlignment="1" applyProtection="1">
      <alignment horizontal="left" vertical="center" indent="6"/>
      <protection locked="0"/>
    </xf>
    <xf numFmtId="0" fontId="43" fillId="0" borderId="38" xfId="3" applyFont="1" applyFill="1" applyBorder="1" applyAlignment="1">
      <alignment horizontal="left" vertical="center"/>
    </xf>
    <xf numFmtId="0" fontId="43" fillId="3" borderId="20" xfId="3" applyFont="1" applyFill="1" applyBorder="1" applyAlignment="1">
      <alignment horizontal="left" vertical="center"/>
    </xf>
    <xf numFmtId="0" fontId="43" fillId="0" borderId="5" xfId="3" applyFont="1" applyFill="1" applyBorder="1" applyAlignment="1">
      <alignment horizontal="left" vertical="center"/>
    </xf>
    <xf numFmtId="0" fontId="35" fillId="0" borderId="22" xfId="3" applyFont="1" applyFill="1" applyBorder="1" applyAlignment="1" applyProtection="1">
      <alignment vertical="center"/>
      <protection locked="0"/>
    </xf>
    <xf numFmtId="0" fontId="41" fillId="0" borderId="15" xfId="3" applyFont="1" applyFill="1" applyBorder="1" applyAlignment="1">
      <alignment horizontal="left" vertical="center"/>
    </xf>
    <xf numFmtId="0" fontId="48" fillId="0" borderId="15" xfId="3" applyFont="1" applyFill="1" applyBorder="1" applyAlignment="1">
      <alignment vertical="center"/>
    </xf>
    <xf numFmtId="0" fontId="34" fillId="0" borderId="8" xfId="3" applyFont="1" applyFill="1" applyBorder="1" applyAlignment="1" applyProtection="1">
      <alignment vertical="center"/>
      <protection locked="0"/>
    </xf>
    <xf numFmtId="0" fontId="34" fillId="6" borderId="4" xfId="3" applyFont="1" applyFill="1" applyBorder="1" applyAlignment="1">
      <alignment vertical="center"/>
    </xf>
    <xf numFmtId="166" fontId="34" fillId="6" borderId="4" xfId="3" applyNumberFormat="1" applyFont="1" applyFill="1" applyBorder="1" applyAlignment="1">
      <alignment vertical="center"/>
    </xf>
    <xf numFmtId="0" fontId="34" fillId="6" borderId="0" xfId="3" applyFont="1" applyFill="1" applyBorder="1" applyAlignment="1">
      <alignment vertical="center"/>
    </xf>
    <xf numFmtId="166" fontId="34" fillId="6" borderId="0" xfId="3" applyNumberFormat="1" applyFont="1" applyFill="1" applyBorder="1" applyAlignment="1">
      <alignment vertical="center"/>
    </xf>
    <xf numFmtId="0" fontId="53" fillId="6" borderId="20" xfId="3" applyFont="1" applyFill="1" applyBorder="1" applyAlignment="1">
      <alignment vertical="center"/>
    </xf>
    <xf numFmtId="0" fontId="39" fillId="6" borderId="2" xfId="4" applyFont="1" applyFill="1" applyBorder="1" applyAlignment="1">
      <alignment vertical="center"/>
    </xf>
    <xf numFmtId="0" fontId="34" fillId="6" borderId="35" xfId="3" applyFont="1" applyFill="1" applyBorder="1" applyAlignment="1">
      <alignment vertical="center" wrapText="1"/>
    </xf>
    <xf numFmtId="0" fontId="34" fillId="6" borderId="1" xfId="3" applyFont="1" applyFill="1" applyBorder="1" applyAlignment="1">
      <alignment vertical="center"/>
    </xf>
    <xf numFmtId="165" fontId="34" fillId="6" borderId="0" xfId="1" applyNumberFormat="1" applyFont="1" applyFill="1" applyBorder="1" applyAlignment="1">
      <alignment vertical="center"/>
    </xf>
    <xf numFmtId="0" fontId="35" fillId="0" borderId="2" xfId="3" applyFont="1" applyFill="1" applyBorder="1" applyAlignment="1" applyProtection="1">
      <alignment vertical="center"/>
      <protection locked="0"/>
    </xf>
    <xf numFmtId="0" fontId="41" fillId="0" borderId="2" xfId="3" applyFont="1" applyFill="1" applyBorder="1" applyAlignment="1">
      <alignment horizontal="left" vertical="center"/>
    </xf>
    <xf numFmtId="10" fontId="48" fillId="0" borderId="2" xfId="3" applyNumberFormat="1" applyFont="1" applyFill="1" applyBorder="1" applyAlignment="1">
      <alignment vertical="center"/>
    </xf>
    <xf numFmtId="0" fontId="34" fillId="0" borderId="8" xfId="3" applyFont="1" applyFill="1" applyBorder="1" applyAlignment="1" applyProtection="1">
      <alignment horizontal="left" vertical="center" indent="4"/>
      <protection locked="0"/>
    </xf>
    <xf numFmtId="0" fontId="34" fillId="6" borderId="2" xfId="3" applyFont="1" applyFill="1" applyBorder="1" applyAlignment="1">
      <alignment vertical="center"/>
    </xf>
    <xf numFmtId="0" fontId="43" fillId="3" borderId="2" xfId="3" applyFont="1" applyFill="1" applyBorder="1" applyAlignment="1">
      <alignment horizontal="left" vertical="center"/>
    </xf>
    <xf numFmtId="0" fontId="51" fillId="0" borderId="0" xfId="2" applyFont="1" applyFill="1"/>
    <xf numFmtId="0" fontId="24" fillId="0" borderId="0" xfId="3" applyFont="1" applyFill="1" applyBorder="1" applyAlignment="1">
      <alignment horizontal="left" vertical="center"/>
    </xf>
    <xf numFmtId="0" fontId="28" fillId="0" borderId="23" xfId="2" applyFont="1" applyFill="1" applyBorder="1" applyAlignment="1">
      <alignment horizontal="left" vertical="center" wrapText="1"/>
    </xf>
    <xf numFmtId="0" fontId="34" fillId="0" borderId="23" xfId="3" applyFont="1" applyFill="1" applyBorder="1" applyAlignment="1">
      <alignment vertical="center" wrapText="1"/>
    </xf>
    <xf numFmtId="0" fontId="34" fillId="0" borderId="24" xfId="3" applyFont="1" applyFill="1" applyBorder="1" applyAlignment="1">
      <alignment horizontal="left" vertical="center" indent="1"/>
    </xf>
    <xf numFmtId="0" fontId="34" fillId="0" borderId="24" xfId="3" applyFont="1" applyFill="1" applyBorder="1" applyAlignment="1">
      <alignment vertical="center" wrapText="1"/>
    </xf>
    <xf numFmtId="0" fontId="34" fillId="0" borderId="24" xfId="3" applyFont="1" applyFill="1" applyBorder="1" applyAlignment="1">
      <alignment horizontal="left" vertical="center" indent="3"/>
    </xf>
    <xf numFmtId="0" fontId="34" fillId="0" borderId="25" xfId="3" applyFont="1" applyFill="1" applyBorder="1" applyAlignment="1">
      <alignment horizontal="left" vertical="center" indent="3"/>
    </xf>
    <xf numFmtId="0" fontId="34" fillId="0" borderId="0" xfId="3" applyFont="1" applyFill="1" applyBorder="1" applyAlignment="1">
      <alignment horizontal="left" vertical="center" indent="5"/>
    </xf>
    <xf numFmtId="0" fontId="34" fillId="0" borderId="30" xfId="3" applyFont="1" applyFill="1" applyBorder="1" applyAlignment="1">
      <alignment horizontal="left" vertical="center" indent="5"/>
    </xf>
    <xf numFmtId="0" fontId="34" fillId="0" borderId="30" xfId="3" applyFont="1" applyFill="1" applyBorder="1" applyAlignment="1">
      <alignment horizontal="left" vertical="center" indent="1"/>
    </xf>
    <xf numFmtId="0" fontId="34" fillId="0" borderId="37" xfId="3" applyFont="1" applyFill="1" applyBorder="1" applyAlignment="1">
      <alignment horizontal="left" vertical="center"/>
    </xf>
    <xf numFmtId="0" fontId="37" fillId="0" borderId="23" xfId="3" applyFont="1" applyFill="1" applyBorder="1" applyAlignment="1">
      <alignment vertical="center"/>
    </xf>
    <xf numFmtId="0" fontId="34" fillId="0" borderId="25" xfId="3" applyFont="1" applyFill="1" applyBorder="1" applyAlignment="1">
      <alignment horizontal="left" vertical="center" indent="1"/>
    </xf>
    <xf numFmtId="0" fontId="34" fillId="0" borderId="24" xfId="3" applyFont="1" applyFill="1" applyBorder="1" applyAlignment="1">
      <alignment horizontal="left" vertical="center" wrapText="1" indent="1"/>
    </xf>
    <xf numFmtId="0" fontId="34" fillId="0" borderId="24" xfId="3" applyFont="1" applyFill="1" applyBorder="1" applyAlignment="1">
      <alignment horizontal="left" vertical="center" wrapText="1" indent="3"/>
    </xf>
    <xf numFmtId="0" fontId="34" fillId="0" borderId="25" xfId="3" applyFont="1" applyFill="1" applyBorder="1" applyAlignment="1">
      <alignment horizontal="left" vertical="center" wrapText="1" indent="3"/>
    </xf>
    <xf numFmtId="0" fontId="34" fillId="0" borderId="25" xfId="3" applyFont="1" applyFill="1" applyBorder="1" applyAlignment="1">
      <alignment horizontal="left" vertical="center" wrapText="1" indent="1"/>
    </xf>
    <xf numFmtId="0" fontId="24" fillId="0" borderId="23" xfId="3" applyFont="1" applyFill="1" applyBorder="1" applyAlignment="1">
      <alignment vertical="center"/>
    </xf>
    <xf numFmtId="0" fontId="36" fillId="0" borderId="24" xfId="2" applyFont="1" applyFill="1" applyBorder="1" applyAlignment="1">
      <alignment horizontal="left" vertical="center" wrapText="1" indent="1"/>
    </xf>
    <xf numFmtId="0" fontId="36" fillId="0" borderId="25" xfId="2" applyFont="1" applyFill="1" applyBorder="1" applyAlignment="1">
      <alignment horizontal="left" vertical="center" wrapText="1" indent="1"/>
    </xf>
    <xf numFmtId="167" fontId="34" fillId="0" borderId="25" xfId="6" applyNumberFormat="1" applyFont="1" applyFill="1" applyBorder="1" applyAlignment="1">
      <alignment vertical="center" wrapText="1"/>
    </xf>
    <xf numFmtId="0" fontId="34" fillId="0" borderId="25" xfId="3" applyFont="1" applyFill="1" applyBorder="1" applyAlignment="1">
      <alignment vertical="center" wrapText="1"/>
    </xf>
    <xf numFmtId="0" fontId="36" fillId="0" borderId="24" xfId="2" applyFont="1" applyFill="1" applyBorder="1" applyAlignment="1">
      <alignment horizontal="left" vertical="center" wrapText="1" indent="3"/>
    </xf>
    <xf numFmtId="0" fontId="36" fillId="0" borderId="25" xfId="2" applyFont="1" applyFill="1" applyBorder="1" applyAlignment="1">
      <alignment horizontal="left" vertical="center" wrapText="1" indent="3"/>
    </xf>
    <xf numFmtId="0" fontId="34" fillId="4" borderId="23" xfId="3" applyFont="1" applyFill="1" applyBorder="1" applyAlignment="1">
      <alignment vertical="center" wrapText="1"/>
    </xf>
    <xf numFmtId="0" fontId="36" fillId="0" borderId="24" xfId="2" applyFont="1" applyFill="1" applyBorder="1" applyAlignment="1">
      <alignment horizontal="left" vertical="center" wrapText="1"/>
    </xf>
    <xf numFmtId="0" fontId="34" fillId="0" borderId="0" xfId="3" applyFont="1" applyFill="1" applyBorder="1" applyAlignment="1">
      <alignment vertical="center" wrapText="1"/>
    </xf>
    <xf numFmtId="0" fontId="34" fillId="0" borderId="2" xfId="3" applyFont="1" applyFill="1" applyBorder="1" applyAlignment="1">
      <alignment vertical="center" wrapText="1"/>
    </xf>
    <xf numFmtId="0" fontId="34" fillId="6" borderId="24" xfId="3" applyFont="1" applyFill="1" applyBorder="1" applyAlignment="1">
      <alignment vertical="center" wrapText="1"/>
    </xf>
    <xf numFmtId="0" fontId="34" fillId="6" borderId="25" xfId="3" applyFont="1" applyFill="1" applyBorder="1" applyAlignment="1">
      <alignment vertical="center" wrapText="1"/>
    </xf>
    <xf numFmtId="0" fontId="34" fillId="6" borderId="24" xfId="3" applyFont="1" applyFill="1" applyBorder="1" applyAlignment="1">
      <alignment horizontal="left" vertical="center" wrapText="1" indent="3"/>
    </xf>
    <xf numFmtId="0" fontId="54" fillId="0" borderId="0" xfId="3" applyFont="1" applyFill="1" applyBorder="1" applyAlignment="1">
      <alignment horizontal="left" vertical="center"/>
    </xf>
    <xf numFmtId="0" fontId="55" fillId="0" borderId="0" xfId="3" applyNumberFormat="1" applyFont="1" applyFill="1" applyBorder="1" applyAlignment="1">
      <alignment vertical="center"/>
    </xf>
    <xf numFmtId="0" fontId="43" fillId="0" borderId="0" xfId="3" applyNumberFormat="1" applyFont="1" applyFill="1" applyBorder="1" applyAlignment="1">
      <alignment vertical="center"/>
    </xf>
    <xf numFmtId="164" fontId="43" fillId="0" borderId="0" xfId="1" applyFont="1" applyFill="1" applyAlignment="1">
      <alignment horizontal="left" vertical="center"/>
    </xf>
    <xf numFmtId="0" fontId="43" fillId="0" borderId="0" xfId="3" applyFont="1" applyFill="1" applyBorder="1" applyAlignment="1">
      <alignment vertical="center"/>
    </xf>
    <xf numFmtId="168" fontId="43" fillId="0" borderId="0" xfId="1" applyNumberFormat="1" applyFont="1" applyFill="1" applyAlignment="1">
      <alignment horizontal="left" vertical="center"/>
    </xf>
    <xf numFmtId="0" fontId="43" fillId="0" borderId="0" xfId="3" applyNumberFormat="1" applyFont="1" applyFill="1" applyAlignment="1">
      <alignment horizontal="left" vertical="center"/>
    </xf>
    <xf numFmtId="0" fontId="26" fillId="5" borderId="0" xfId="0" applyFont="1" applyFill="1" applyBorder="1" applyAlignment="1">
      <alignment vertical="center"/>
    </xf>
    <xf numFmtId="0" fontId="33" fillId="0" borderId="0" xfId="0" applyFont="1" applyAlignment="1"/>
    <xf numFmtId="164" fontId="33" fillId="0" borderId="0" xfId="1" applyFont="1"/>
    <xf numFmtId="0" fontId="54" fillId="0" borderId="32" xfId="0" applyFont="1" applyBorder="1"/>
    <xf numFmtId="0" fontId="54" fillId="0" borderId="15" xfId="0" applyFont="1" applyBorder="1"/>
    <xf numFmtId="164" fontId="54" fillId="0" borderId="33" xfId="1" applyFont="1" applyBorder="1"/>
    <xf numFmtId="0" fontId="58" fillId="0" borderId="0" xfId="5" applyFont="1"/>
    <xf numFmtId="0" fontId="58" fillId="0" borderId="0" xfId="5" applyNumberFormat="1" applyFont="1"/>
    <xf numFmtId="164" fontId="33" fillId="0" borderId="0" xfId="0" applyNumberFormat="1" applyFont="1"/>
    <xf numFmtId="0" fontId="43" fillId="5" borderId="0" xfId="3" applyFont="1" applyFill="1" applyBorder="1" applyAlignment="1">
      <alignment horizontal="left" vertical="center" indent="1"/>
    </xf>
    <xf numFmtId="0" fontId="43" fillId="5" borderId="0" xfId="3" applyFont="1" applyFill="1" applyBorder="1" applyAlignment="1">
      <alignment horizontal="left" vertical="center"/>
    </xf>
    <xf numFmtId="164" fontId="43" fillId="5" borderId="0" xfId="1" applyFont="1" applyFill="1" applyBorder="1" applyAlignment="1">
      <alignment horizontal="left" vertical="center"/>
    </xf>
    <xf numFmtId="0" fontId="54" fillId="5" borderId="1" xfId="3" applyFont="1" applyFill="1" applyBorder="1" applyAlignment="1">
      <alignment horizontal="left" vertical="center"/>
    </xf>
    <xf numFmtId="164" fontId="54" fillId="5" borderId="1" xfId="1" applyFont="1" applyFill="1" applyBorder="1" applyAlignment="1">
      <alignment horizontal="left" vertical="center"/>
    </xf>
    <xf numFmtId="0" fontId="43" fillId="5" borderId="1" xfId="3" applyFont="1" applyFill="1" applyBorder="1" applyAlignment="1">
      <alignment horizontal="left" vertical="center"/>
    </xf>
    <xf numFmtId="164" fontId="43" fillId="5" borderId="1" xfId="1" applyFont="1" applyFill="1" applyBorder="1" applyAlignment="1">
      <alignment horizontal="left" vertical="center"/>
    </xf>
    <xf numFmtId="0" fontId="43" fillId="5" borderId="1" xfId="0" applyFont="1" applyFill="1" applyBorder="1"/>
    <xf numFmtId="0" fontId="43" fillId="5" borderId="19" xfId="3" applyFont="1" applyFill="1" applyBorder="1" applyAlignment="1">
      <alignment horizontal="left" vertical="center"/>
    </xf>
    <xf numFmtId="164" fontId="43" fillId="5" borderId="19" xfId="1" applyFont="1" applyFill="1" applyBorder="1" applyAlignment="1">
      <alignment horizontal="left" vertical="center"/>
    </xf>
    <xf numFmtId="0" fontId="44" fillId="0" borderId="0" xfId="3" applyFont="1" applyFill="1" applyAlignment="1">
      <alignment horizontal="left" vertical="center"/>
    </xf>
    <xf numFmtId="0" fontId="54" fillId="5" borderId="0" xfId="0" applyFont="1" applyFill="1" applyBorder="1" applyAlignment="1">
      <alignment vertical="center"/>
    </xf>
    <xf numFmtId="0" fontId="60" fillId="0" borderId="0" xfId="3" applyFont="1" applyFill="1" applyBorder="1" applyAlignment="1">
      <alignment horizontal="left" vertical="center"/>
    </xf>
    <xf numFmtId="0" fontId="60" fillId="0" borderId="0" xfId="3" applyFont="1" applyFill="1" applyAlignment="1">
      <alignment horizontal="left" vertical="center"/>
    </xf>
    <xf numFmtId="0" fontId="60" fillId="0" borderId="0" xfId="3" applyFont="1" applyFill="1" applyBorder="1" applyAlignment="1">
      <alignment vertical="center"/>
    </xf>
    <xf numFmtId="0" fontId="60" fillId="0" borderId="0" xfId="3" quotePrefix="1" applyFont="1" applyFill="1" applyBorder="1" applyAlignment="1">
      <alignment horizontal="left" vertical="center"/>
    </xf>
    <xf numFmtId="0" fontId="5" fillId="0" borderId="13" xfId="0" applyFont="1" applyFill="1" applyBorder="1" applyAlignment="1"/>
    <xf numFmtId="0" fontId="5" fillId="0" borderId="14" xfId="0" applyFont="1" applyFill="1" applyBorder="1" applyAlignment="1"/>
    <xf numFmtId="0" fontId="36" fillId="0" borderId="25" xfId="2" applyFont="1" applyFill="1" applyBorder="1" applyAlignment="1">
      <alignment horizontal="left" vertical="center" wrapText="1" indent="2"/>
    </xf>
    <xf numFmtId="0" fontId="36" fillId="0" borderId="23" xfId="2" applyFont="1" applyFill="1" applyBorder="1" applyAlignment="1">
      <alignment horizontal="left" vertical="center" wrapText="1" indent="2"/>
    </xf>
    <xf numFmtId="0" fontId="34" fillId="6" borderId="25" xfId="3" applyFont="1" applyFill="1" applyBorder="1" applyAlignment="1">
      <alignment horizontal="left" vertical="center" wrapText="1" indent="3"/>
    </xf>
    <xf numFmtId="0" fontId="34" fillId="0" borderId="2" xfId="3" applyFont="1" applyFill="1" applyBorder="1" applyAlignment="1">
      <alignment vertical="center"/>
    </xf>
    <xf numFmtId="0" fontId="34" fillId="0" borderId="2" xfId="3" applyFont="1" applyFill="1" applyBorder="1" applyAlignment="1" applyProtection="1">
      <alignment horizontal="left" vertical="center" indent="4"/>
      <protection locked="0"/>
    </xf>
    <xf numFmtId="0" fontId="16" fillId="0" borderId="0" xfId="3" applyFont="1" applyFill="1" applyBorder="1" applyAlignment="1" applyProtection="1">
      <alignment vertical="center"/>
      <protection locked="0"/>
    </xf>
    <xf numFmtId="0" fontId="65" fillId="0" borderId="2" xfId="3" applyFont="1" applyFill="1" applyBorder="1" applyAlignment="1" applyProtection="1">
      <alignment horizontal="left" vertical="center"/>
      <protection locked="0"/>
    </xf>
    <xf numFmtId="0" fontId="66" fillId="0" borderId="2" xfId="3" applyFont="1" applyFill="1" applyBorder="1" applyAlignment="1">
      <alignment horizontal="left" vertical="center"/>
    </xf>
    <xf numFmtId="0" fontId="65" fillId="0" borderId="2" xfId="3" applyFont="1" applyFill="1" applyBorder="1" applyAlignment="1">
      <alignment horizontal="left" vertical="center"/>
    </xf>
    <xf numFmtId="0" fontId="67" fillId="0" borderId="2" xfId="3" applyFont="1" applyFill="1" applyBorder="1" applyAlignment="1">
      <alignment horizontal="left" vertical="center"/>
    </xf>
    <xf numFmtId="0" fontId="66" fillId="0" borderId="0" xfId="3" applyFont="1" applyFill="1" applyBorder="1" applyAlignment="1">
      <alignment horizontal="left" vertical="center"/>
    </xf>
    <xf numFmtId="0" fontId="65" fillId="0" borderId="0" xfId="3" applyFont="1" applyFill="1" applyBorder="1" applyAlignment="1">
      <alignment horizontal="left" vertical="center"/>
    </xf>
    <xf numFmtId="0" fontId="67" fillId="0" borderId="0" xfId="3" applyFont="1" applyFill="1" applyBorder="1" applyAlignment="1">
      <alignment horizontal="left" vertical="center"/>
    </xf>
    <xf numFmtId="0" fontId="66" fillId="0" borderId="0" xfId="3" applyFont="1" applyFill="1" applyAlignment="1">
      <alignment horizontal="left" vertical="center"/>
    </xf>
    <xf numFmtId="0" fontId="34" fillId="0" borderId="0" xfId="3" applyFont="1" applyFill="1" applyBorder="1" applyAlignment="1">
      <alignment horizontal="left" vertical="center" wrapText="1" indent="3"/>
    </xf>
    <xf numFmtId="164" fontId="33" fillId="0" borderId="0" xfId="1" applyFont="1" applyFill="1" applyAlignment="1">
      <alignment horizontal="left" vertical="center"/>
    </xf>
    <xf numFmtId="0" fontId="2" fillId="0" borderId="0" xfId="3" applyFont="1" applyFill="1" applyAlignment="1">
      <alignment horizontal="left" vertical="center"/>
    </xf>
    <xf numFmtId="0" fontId="68" fillId="0" borderId="24" xfId="2" applyFont="1" applyFill="1" applyBorder="1" applyAlignment="1">
      <alignment horizontal="left" vertical="center" wrapText="1"/>
    </xf>
    <xf numFmtId="0" fontId="30" fillId="3" borderId="34" xfId="3" applyFont="1" applyFill="1" applyBorder="1" applyAlignment="1">
      <alignment horizontal="left" vertical="center" wrapText="1"/>
    </xf>
    <xf numFmtId="0" fontId="35" fillId="0" borderId="0" xfId="3" applyFont="1" applyFill="1" applyBorder="1" applyAlignment="1">
      <alignment horizontal="left" vertical="center"/>
    </xf>
    <xf numFmtId="0" fontId="24" fillId="5" borderId="0" xfId="3" applyFont="1" applyFill="1" applyBorder="1" applyAlignment="1">
      <alignment horizontal="left" vertical="center"/>
    </xf>
    <xf numFmtId="0" fontId="35" fillId="0" borderId="39" xfId="3" applyFont="1" applyFill="1" applyBorder="1" applyAlignment="1">
      <alignment horizontal="left" vertical="center"/>
    </xf>
    <xf numFmtId="0" fontId="43" fillId="5" borderId="0" xfId="3" applyFont="1" applyFill="1" applyBorder="1" applyAlignment="1">
      <alignment vertical="center" wrapText="1"/>
    </xf>
    <xf numFmtId="0" fontId="24" fillId="0" borderId="40" xfId="3" applyFont="1" applyFill="1" applyBorder="1" applyAlignment="1">
      <alignment vertical="center"/>
    </xf>
    <xf numFmtId="0" fontId="33" fillId="0" borderId="0" xfId="3" applyFont="1" applyFill="1" applyAlignment="1">
      <alignment horizontal="left" vertical="center"/>
    </xf>
    <xf numFmtId="0" fontId="16" fillId="5" borderId="0" xfId="3" applyFont="1" applyFill="1" applyBorder="1" applyAlignment="1">
      <alignment vertical="center"/>
    </xf>
    <xf numFmtId="0" fontId="43" fillId="0" borderId="0" xfId="3" applyFont="1" applyFill="1" applyBorder="1" applyAlignment="1">
      <alignment horizontal="left" vertical="center"/>
    </xf>
    <xf numFmtId="0" fontId="2" fillId="5" borderId="0" xfId="3" applyFont="1" applyFill="1" applyBorder="1" applyAlignment="1">
      <alignment vertical="center"/>
    </xf>
    <xf numFmtId="0" fontId="2" fillId="0" borderId="0" xfId="3" applyFont="1" applyFill="1" applyBorder="1" applyAlignment="1">
      <alignment horizontal="right" vertical="center"/>
    </xf>
    <xf numFmtId="0" fontId="2" fillId="6" borderId="0" xfId="3" applyFont="1" applyFill="1" applyBorder="1" applyAlignment="1">
      <alignment horizontal="right" vertical="center"/>
    </xf>
    <xf numFmtId="0" fontId="2" fillId="4" borderId="0" xfId="3" applyFont="1" applyFill="1" applyAlignment="1">
      <alignment horizontal="left" vertical="center"/>
    </xf>
    <xf numFmtId="0" fontId="2" fillId="0" borderId="2" xfId="3" applyFont="1" applyFill="1" applyBorder="1" applyAlignment="1">
      <alignment horizontal="left" vertical="center"/>
    </xf>
    <xf numFmtId="0" fontId="2" fillId="0" borderId="23" xfId="3" applyFont="1" applyFill="1" applyBorder="1" applyAlignment="1">
      <alignment vertical="center"/>
    </xf>
    <xf numFmtId="0" fontId="33" fillId="0" borderId="0" xfId="3" applyFont="1" applyFill="1" applyAlignment="1">
      <alignment vertical="center"/>
    </xf>
    <xf numFmtId="0" fontId="2" fillId="0" borderId="0" xfId="3" applyFont="1" applyFill="1" applyBorder="1" applyAlignment="1">
      <alignment horizontal="left" vertical="center"/>
    </xf>
    <xf numFmtId="0" fontId="71" fillId="0" borderId="1" xfId="2" applyFont="1" applyFill="1" applyBorder="1" applyAlignment="1" applyProtection="1">
      <alignment horizontal="left" vertical="center" indent="2"/>
      <protection locked="0"/>
    </xf>
    <xf numFmtId="0" fontId="32" fillId="0" borderId="36" xfId="2" applyFont="1" applyFill="1" applyBorder="1" applyAlignment="1" applyProtection="1">
      <alignment vertical="center"/>
      <protection locked="0"/>
    </xf>
    <xf numFmtId="0" fontId="32" fillId="0" borderId="8" xfId="2" applyFont="1" applyFill="1" applyBorder="1" applyAlignment="1" applyProtection="1">
      <alignment horizontal="left" vertical="center" wrapText="1"/>
      <protection locked="0"/>
    </xf>
    <xf numFmtId="0" fontId="30" fillId="0" borderId="34" xfId="3" applyFont="1" applyFill="1" applyBorder="1" applyAlignment="1">
      <alignment horizontal="left" vertical="center" wrapText="1"/>
    </xf>
    <xf numFmtId="0" fontId="24" fillId="6" borderId="24" xfId="3" applyFont="1" applyFill="1" applyBorder="1" applyAlignment="1">
      <alignment vertical="center" wrapText="1"/>
    </xf>
    <xf numFmtId="2" fontId="34" fillId="0" borderId="25" xfId="3" applyNumberFormat="1" applyFont="1" applyFill="1" applyBorder="1" applyAlignment="1">
      <alignment vertical="center"/>
    </xf>
    <xf numFmtId="0" fontId="7" fillId="6" borderId="20" xfId="2" applyFill="1" applyBorder="1" applyAlignment="1">
      <alignment vertical="center"/>
    </xf>
    <xf numFmtId="0" fontId="7" fillId="0" borderId="0" xfId="2"/>
    <xf numFmtId="0" fontId="7" fillId="6" borderId="4" xfId="2" applyFill="1" applyBorder="1" applyAlignment="1">
      <alignment vertical="center"/>
    </xf>
    <xf numFmtId="0" fontId="2" fillId="3" borderId="24" xfId="3" applyFont="1" applyFill="1" applyBorder="1" applyAlignment="1">
      <alignment horizontal="left" vertical="center"/>
    </xf>
    <xf numFmtId="4" fontId="34" fillId="6" borderId="24" xfId="3" applyNumberFormat="1" applyFont="1" applyFill="1" applyBorder="1" applyAlignment="1">
      <alignment vertical="center" wrapText="1"/>
    </xf>
    <xf numFmtId="3" fontId="34" fillId="6" borderId="24" xfId="3" applyNumberFormat="1" applyFont="1" applyFill="1" applyBorder="1" applyAlignment="1">
      <alignment vertical="center" wrapText="1"/>
    </xf>
    <xf numFmtId="4" fontId="34" fillId="6" borderId="25" xfId="3" applyNumberFormat="1" applyFont="1" applyFill="1" applyBorder="1" applyAlignment="1">
      <alignment vertical="center" wrapText="1"/>
    </xf>
    <xf numFmtId="0" fontId="43" fillId="0" borderId="0" xfId="3" applyFont="1" applyFill="1" applyBorder="1" applyAlignment="1">
      <alignment horizontal="left" vertical="center"/>
    </xf>
    <xf numFmtId="0" fontId="2" fillId="3" borderId="25" xfId="3" applyFont="1" applyFill="1" applyBorder="1" applyAlignment="1">
      <alignment horizontal="left" vertical="center"/>
    </xf>
    <xf numFmtId="168" fontId="43" fillId="5" borderId="46" xfId="1" applyNumberFormat="1" applyFont="1" applyFill="1" applyBorder="1" applyAlignment="1">
      <alignment horizontal="left" vertical="center"/>
    </xf>
    <xf numFmtId="0" fontId="43" fillId="7" borderId="47" xfId="3" applyNumberFormat="1" applyFont="1" applyFill="1" applyBorder="1" applyAlignment="1">
      <alignment vertical="center"/>
    </xf>
    <xf numFmtId="0" fontId="43" fillId="5" borderId="37" xfId="3" applyFont="1" applyFill="1" applyBorder="1" applyAlignment="1">
      <alignment vertical="center"/>
    </xf>
    <xf numFmtId="0" fontId="2" fillId="5" borderId="46" xfId="3" applyNumberFormat="1" applyFont="1" applyFill="1" applyBorder="1" applyAlignment="1">
      <alignment horizontal="left" vertical="center"/>
    </xf>
    <xf numFmtId="0" fontId="43" fillId="5" borderId="46" xfId="3" applyNumberFormat="1" applyFont="1" applyFill="1" applyBorder="1" applyAlignment="1">
      <alignment horizontal="left" vertical="center"/>
    </xf>
    <xf numFmtId="0" fontId="7" fillId="6" borderId="24" xfId="2" applyFill="1" applyBorder="1" applyAlignment="1">
      <alignment vertical="center" wrapText="1"/>
    </xf>
    <xf numFmtId="0" fontId="7" fillId="6" borderId="25" xfId="2" applyFill="1" applyBorder="1" applyAlignment="1">
      <alignment vertical="center" wrapText="1"/>
    </xf>
    <xf numFmtId="0" fontId="2" fillId="3" borderId="24" xfId="3" applyFont="1" applyFill="1" applyBorder="1" applyAlignment="1">
      <alignment horizontal="left" vertical="center" wrapText="1"/>
    </xf>
    <xf numFmtId="0" fontId="37" fillId="0" borderId="0" xfId="3" applyFont="1" applyFill="1" applyAlignment="1">
      <alignment horizontal="left" vertical="center"/>
    </xf>
    <xf numFmtId="0" fontId="37" fillId="0" borderId="0" xfId="0" applyFont="1"/>
    <xf numFmtId="164" fontId="37" fillId="0" borderId="0" xfId="1" applyFont="1" applyAlignment="1">
      <alignment horizontal="right"/>
    </xf>
    <xf numFmtId="0" fontId="37" fillId="9" borderId="0" xfId="0" applyFont="1" applyFill="1"/>
    <xf numFmtId="0" fontId="37" fillId="0" borderId="0" xfId="0" applyFont="1" applyAlignment="1"/>
    <xf numFmtId="0" fontId="37" fillId="0" borderId="0" xfId="0" applyNumberFormat="1" applyFont="1"/>
    <xf numFmtId="0" fontId="36" fillId="0" borderId="0" xfId="0" applyFont="1"/>
    <xf numFmtId="0" fontId="24" fillId="0" borderId="40" xfId="3" applyFont="1" applyFill="1" applyBorder="1" applyAlignment="1">
      <alignment vertical="center"/>
    </xf>
    <xf numFmtId="0" fontId="24" fillId="0" borderId="0" xfId="3" applyFont="1" applyFill="1" applyBorder="1" applyAlignment="1">
      <alignment vertical="center"/>
    </xf>
    <xf numFmtId="0" fontId="24" fillId="0" borderId="2" xfId="3" applyFont="1" applyFill="1" applyBorder="1" applyAlignment="1">
      <alignment vertical="center"/>
    </xf>
    <xf numFmtId="168" fontId="37" fillId="0" borderId="0" xfId="1" applyNumberFormat="1" applyFont="1" applyFill="1"/>
    <xf numFmtId="0" fontId="2" fillId="3" borderId="23" xfId="3" applyFont="1" applyFill="1" applyBorder="1" applyAlignment="1">
      <alignment horizontal="left" vertical="center"/>
    </xf>
    <xf numFmtId="0" fontId="2" fillId="0" borderId="31" xfId="3" applyFont="1" applyFill="1" applyBorder="1" applyAlignment="1">
      <alignment horizontal="left" vertical="center"/>
    </xf>
    <xf numFmtId="0" fontId="2" fillId="0" borderId="24" xfId="3" applyFont="1" applyFill="1" applyBorder="1" applyAlignment="1">
      <alignment horizontal="left" vertical="center"/>
    </xf>
    <xf numFmtId="0" fontId="2" fillId="0" borderId="37" xfId="3" applyFont="1" applyFill="1" applyBorder="1" applyAlignment="1">
      <alignment horizontal="left" vertical="center"/>
    </xf>
    <xf numFmtId="0" fontId="2" fillId="0" borderId="24" xfId="3" applyFont="1" applyFill="1" applyBorder="1" applyAlignment="1">
      <alignment vertical="center"/>
    </xf>
    <xf numFmtId="0" fontId="2" fillId="0" borderId="1" xfId="3" applyFont="1" applyFill="1" applyBorder="1" applyAlignment="1">
      <alignment horizontal="left" vertical="center"/>
    </xf>
    <xf numFmtId="0" fontId="2" fillId="0" borderId="20" xfId="3" applyFont="1" applyFill="1" applyBorder="1" applyAlignment="1">
      <alignment horizontal="left" vertical="center"/>
    </xf>
    <xf numFmtId="3" fontId="73" fillId="0" borderId="0" xfId="0" applyNumberFormat="1" applyFont="1" applyFill="1" applyBorder="1" applyAlignment="1">
      <alignment horizontal="right" vertical="center"/>
    </xf>
    <xf numFmtId="0" fontId="22" fillId="0" borderId="0" xfId="0" applyFont="1" applyFill="1" applyBorder="1" applyAlignment="1"/>
    <xf numFmtId="0" fontId="33" fillId="0" borderId="0" xfId="0" applyFont="1" applyFill="1" applyBorder="1" applyAlignment="1"/>
    <xf numFmtId="0" fontId="33" fillId="0" borderId="0" xfId="0" applyFont="1" applyFill="1" applyBorder="1"/>
    <xf numFmtId="3" fontId="72" fillId="0" borderId="0" xfId="0" applyNumberFormat="1" applyFont="1" applyFill="1" applyBorder="1" applyAlignment="1">
      <alignment horizontal="right" vertical="center"/>
    </xf>
    <xf numFmtId="0" fontId="37" fillId="0" borderId="0" xfId="0" applyFont="1" applyFill="1" applyBorder="1" applyAlignment="1"/>
    <xf numFmtId="0" fontId="37" fillId="0" borderId="0" xfId="0" applyFont="1" applyFill="1" applyBorder="1"/>
    <xf numFmtId="168" fontId="37" fillId="0" borderId="0" xfId="1" applyNumberFormat="1" applyFont="1" applyFill="1" applyBorder="1"/>
    <xf numFmtId="10" fontId="14" fillId="0" borderId="0" xfId="6" applyNumberFormat="1" applyFont="1" applyFill="1" applyBorder="1" applyAlignment="1">
      <alignment vertical="center"/>
    </xf>
    <xf numFmtId="0" fontId="43" fillId="6" borderId="24" xfId="3" applyFont="1" applyFill="1" applyBorder="1" applyAlignment="1">
      <alignment vertical="center" wrapText="1"/>
    </xf>
    <xf numFmtId="0" fontId="43" fillId="6" borderId="25" xfId="4" applyFont="1" applyFill="1" applyBorder="1" applyAlignment="1">
      <alignment vertical="center"/>
    </xf>
    <xf numFmtId="0" fontId="74" fillId="0" borderId="0" xfId="5" applyNumberFormat="1" applyFont="1"/>
    <xf numFmtId="0" fontId="36" fillId="0" borderId="0" xfId="3" applyFont="1" applyFill="1" applyBorder="1" applyAlignment="1" applyProtection="1">
      <alignment horizontal="left" vertical="center" indent="4"/>
      <protection locked="0"/>
    </xf>
    <xf numFmtId="0" fontId="7" fillId="3" borderId="0" xfId="2" applyFill="1" applyBorder="1" applyAlignment="1">
      <alignment horizontal="left" vertical="center" wrapText="1"/>
    </xf>
    <xf numFmtId="168" fontId="7" fillId="0" borderId="0" xfId="2" applyNumberFormat="1" applyFill="1" applyAlignment="1">
      <alignment horizontal="left" vertical="center"/>
    </xf>
    <xf numFmtId="168" fontId="7" fillId="5" borderId="46" xfId="2" applyNumberFormat="1" applyFont="1" applyFill="1" applyBorder="1" applyAlignment="1">
      <alignment horizontal="left" vertical="center"/>
    </xf>
    <xf numFmtId="0" fontId="43" fillId="0" borderId="0" xfId="3" applyFont="1" applyFill="1" applyBorder="1" applyAlignment="1">
      <alignment horizontal="left" vertical="center"/>
    </xf>
    <xf numFmtId="0" fontId="43" fillId="0" borderId="25" xfId="2" applyFont="1" applyFill="1" applyBorder="1" applyAlignment="1">
      <alignment horizontal="left" vertical="center" wrapText="1" indent="1"/>
    </xf>
    <xf numFmtId="0" fontId="43" fillId="0" borderId="24" xfId="3" applyFont="1" applyFill="1" applyBorder="1" applyAlignment="1">
      <alignment horizontal="left" vertical="center" indent="1"/>
    </xf>
    <xf numFmtId="0" fontId="43" fillId="6" borderId="25" xfId="3" applyFont="1" applyFill="1" applyBorder="1" applyAlignment="1">
      <alignment vertical="center" wrapText="1"/>
    </xf>
    <xf numFmtId="0" fontId="43" fillId="0" borderId="25" xfId="2" applyFont="1" applyFill="1" applyBorder="1" applyAlignment="1">
      <alignment horizontal="left" vertical="center" wrapText="1" indent="3"/>
    </xf>
    <xf numFmtId="0" fontId="7" fillId="6" borderId="2" xfId="2" applyFill="1" applyBorder="1" applyAlignment="1">
      <alignment vertical="center" wrapText="1"/>
    </xf>
    <xf numFmtId="0" fontId="7" fillId="0" borderId="24" xfId="2" applyFill="1" applyBorder="1" applyAlignment="1">
      <alignment vertical="center" wrapText="1"/>
    </xf>
    <xf numFmtId="164" fontId="2" fillId="3" borderId="24" xfId="1" applyFont="1" applyFill="1" applyBorder="1" applyAlignment="1">
      <alignment horizontal="left" vertical="center"/>
    </xf>
    <xf numFmtId="0" fontId="7" fillId="0" borderId="0" xfId="2" applyNumberFormat="1" applyFill="1" applyBorder="1" applyAlignment="1">
      <alignment vertical="center"/>
    </xf>
    <xf numFmtId="0" fontId="54" fillId="0" borderId="0" xfId="0" applyFont="1" applyBorder="1"/>
    <xf numFmtId="164" fontId="54" fillId="0" borderId="0" xfId="1" applyFont="1" applyBorder="1"/>
    <xf numFmtId="0" fontId="75" fillId="0" borderId="0" xfId="3" applyFont="1" applyFill="1" applyAlignment="1">
      <alignment horizontal="left" vertical="center"/>
    </xf>
    <xf numFmtId="0" fontId="76" fillId="0" borderId="0" xfId="3" applyFont="1" applyFill="1" applyAlignment="1">
      <alignment horizontal="left" vertical="center"/>
    </xf>
    <xf numFmtId="164" fontId="75" fillId="0" borderId="0" xfId="1" applyFont="1" applyFill="1" applyAlignment="1">
      <alignment horizontal="left" vertical="center"/>
    </xf>
    <xf numFmtId="0" fontId="35" fillId="0" borderId="0" xfId="3" applyFont="1" applyFill="1" applyBorder="1" applyAlignment="1">
      <alignment horizontal="left" vertical="center" wrapText="1"/>
    </xf>
    <xf numFmtId="0" fontId="49" fillId="5" borderId="0" xfId="2" applyFont="1" applyFill="1" applyBorder="1" applyAlignment="1">
      <alignment vertical="center"/>
    </xf>
    <xf numFmtId="0" fontId="28" fillId="5" borderId="16" xfId="2" applyFont="1" applyFill="1" applyBorder="1" applyAlignment="1">
      <alignment horizontal="center" vertical="center"/>
    </xf>
    <xf numFmtId="0" fontId="28" fillId="5" borderId="17" xfId="2" applyFont="1" applyFill="1" applyBorder="1" applyAlignment="1">
      <alignment horizontal="center" vertical="center"/>
    </xf>
    <xf numFmtId="0" fontId="28" fillId="5" borderId="18" xfId="2" applyFont="1" applyFill="1" applyBorder="1" applyAlignment="1">
      <alignment horizontal="center" vertical="center"/>
    </xf>
    <xf numFmtId="0" fontId="39" fillId="5" borderId="0" xfId="2" applyFont="1" applyFill="1" applyBorder="1" applyAlignment="1">
      <alignment vertical="center" wrapText="1"/>
    </xf>
    <xf numFmtId="0" fontId="34" fillId="5" borderId="0" xfId="3" applyFont="1" applyFill="1" applyBorder="1" applyAlignment="1">
      <alignment horizontal="left" vertical="center" wrapText="1" indent="2"/>
    </xf>
    <xf numFmtId="0" fontId="37" fillId="5" borderId="0" xfId="2" applyFont="1" applyFill="1" applyBorder="1" applyAlignment="1">
      <alignment vertical="center"/>
    </xf>
    <xf numFmtId="0" fontId="35" fillId="0" borderId="0" xfId="3" applyFont="1" applyFill="1" applyBorder="1" applyAlignment="1">
      <alignment horizontal="left" vertical="center"/>
    </xf>
    <xf numFmtId="0" fontId="24" fillId="5" borderId="0" xfId="3" applyFont="1" applyFill="1" applyBorder="1" applyAlignment="1">
      <alignment horizontal="left" vertical="center"/>
    </xf>
    <xf numFmtId="0" fontId="59" fillId="5" borderId="0" xfId="3" applyFont="1" applyFill="1" applyAlignment="1">
      <alignment horizontal="left" vertical="center"/>
    </xf>
    <xf numFmtId="0" fontId="36" fillId="5" borderId="0" xfId="3" applyFont="1" applyFill="1" applyBorder="1" applyAlignment="1">
      <alignment horizontal="left" vertical="center" wrapText="1" indent="3"/>
    </xf>
    <xf numFmtId="0" fontId="43" fillId="5" borderId="0" xfId="3" applyFont="1" applyFill="1" applyBorder="1" applyAlignment="1">
      <alignment horizontal="left" vertical="center" wrapText="1" indent="3"/>
    </xf>
    <xf numFmtId="0" fontId="24" fillId="0" borderId="42" xfId="3" applyFont="1" applyFill="1" applyBorder="1" applyAlignment="1">
      <alignment vertical="center"/>
    </xf>
    <xf numFmtId="0" fontId="24" fillId="0" borderId="43" xfId="3" applyFont="1" applyFill="1" applyBorder="1" applyAlignment="1">
      <alignment vertical="center"/>
    </xf>
    <xf numFmtId="0" fontId="35" fillId="0" borderId="39" xfId="3" applyFont="1" applyFill="1" applyBorder="1" applyAlignment="1">
      <alignment horizontal="left" vertical="center"/>
    </xf>
    <xf numFmtId="0" fontId="39" fillId="5" borderId="0" xfId="2" applyFont="1" applyFill="1"/>
    <xf numFmtId="0" fontId="2" fillId="3" borderId="0" xfId="3" applyFont="1" applyFill="1" applyBorder="1" applyAlignment="1">
      <alignment horizontal="left" vertical="center" wrapText="1"/>
    </xf>
    <xf numFmtId="0" fontId="21" fillId="0" borderId="0" xfId="0" applyFont="1" applyFill="1" applyBorder="1" applyAlignment="1">
      <alignment vertical="center"/>
    </xf>
    <xf numFmtId="0" fontId="20" fillId="0" borderId="0" xfId="2" applyFont="1" applyFill="1" applyBorder="1" applyAlignment="1">
      <alignment horizontal="center" vertical="center"/>
    </xf>
    <xf numFmtId="0" fontId="51" fillId="5" borderId="0" xfId="2" applyFont="1" applyFill="1"/>
    <xf numFmtId="0" fontId="28" fillId="5" borderId="41" xfId="2" applyFont="1" applyFill="1" applyBorder="1" applyAlignment="1">
      <alignment horizontal="center" vertical="center"/>
    </xf>
    <xf numFmtId="0" fontId="28" fillId="5" borderId="21" xfId="2" applyFont="1" applyFill="1" applyBorder="1" applyAlignment="1">
      <alignment horizontal="center" vertical="center"/>
    </xf>
    <xf numFmtId="0" fontId="28" fillId="5" borderId="44" xfId="2" applyFont="1" applyFill="1" applyBorder="1" applyAlignment="1">
      <alignment horizontal="center" vertical="center"/>
    </xf>
    <xf numFmtId="0" fontId="28" fillId="5" borderId="45" xfId="2" applyFont="1" applyFill="1" applyBorder="1" applyAlignment="1">
      <alignment horizontal="center" vertical="center"/>
    </xf>
    <xf numFmtId="0" fontId="43" fillId="5" borderId="0" xfId="3" applyFont="1" applyFill="1" applyBorder="1" applyAlignment="1">
      <alignment vertical="center" wrapText="1"/>
    </xf>
    <xf numFmtId="0" fontId="16" fillId="5" borderId="0" xfId="3" applyFont="1" applyFill="1" applyBorder="1" applyAlignment="1">
      <alignment vertical="center"/>
    </xf>
    <xf numFmtId="0" fontId="52" fillId="5" borderId="0" xfId="3" applyFont="1" applyFill="1" applyBorder="1" applyAlignment="1">
      <alignment horizontal="left" vertical="center"/>
    </xf>
    <xf numFmtId="0" fontId="43" fillId="0" borderId="0" xfId="3" applyFont="1" applyFill="1" applyBorder="1" applyAlignment="1">
      <alignment horizontal="left" vertical="center"/>
    </xf>
    <xf numFmtId="0" fontId="25" fillId="6" borderId="0" xfId="3" applyFont="1" applyFill="1" applyBorder="1" applyAlignment="1">
      <alignment vertical="center"/>
    </xf>
    <xf numFmtId="0" fontId="7" fillId="7" borderId="1" xfId="2" applyNumberFormat="1" applyFill="1" applyBorder="1" applyAlignment="1">
      <alignment vertical="center"/>
    </xf>
    <xf numFmtId="0" fontId="43" fillId="7" borderId="1" xfId="3" applyNumberFormat="1" applyFont="1" applyFill="1" applyBorder="1" applyAlignment="1">
      <alignment vertical="center"/>
    </xf>
    <xf numFmtId="0" fontId="55" fillId="8" borderId="30" xfId="3" applyNumberFormat="1" applyFont="1" applyFill="1" applyBorder="1" applyAlignment="1">
      <alignment horizontal="left" vertical="center"/>
    </xf>
    <xf numFmtId="0" fontId="55" fillId="8" borderId="0" xfId="3" applyNumberFormat="1" applyFont="1" applyFill="1" applyBorder="1" applyAlignment="1">
      <alignment horizontal="left" vertical="center"/>
    </xf>
    <xf numFmtId="0" fontId="24" fillId="0" borderId="40" xfId="3" applyFont="1" applyFill="1" applyBorder="1" applyAlignment="1">
      <alignment vertical="center"/>
    </xf>
    <xf numFmtId="0" fontId="61" fillId="6" borderId="0" xfId="2" applyFont="1" applyFill="1" applyBorder="1" applyAlignment="1">
      <alignment horizontal="left" vertical="center" wrapText="1"/>
    </xf>
    <xf numFmtId="0" fontId="61" fillId="6" borderId="3" xfId="2" applyFont="1" applyFill="1" applyBorder="1" applyAlignment="1">
      <alignment horizontal="left" vertical="center" wrapText="1"/>
    </xf>
    <xf numFmtId="0" fontId="24" fillId="0" borderId="0" xfId="3" applyFont="1" applyFill="1" applyBorder="1" applyAlignment="1">
      <alignment vertical="center"/>
    </xf>
    <xf numFmtId="0" fontId="59" fillId="5" borderId="0" xfId="0" applyFont="1" applyFill="1" applyAlignment="1">
      <alignment vertical="center" wrapText="1"/>
    </xf>
    <xf numFmtId="0" fontId="43" fillId="5" borderId="0" xfId="0" applyFont="1" applyFill="1" applyAlignment="1">
      <alignment horizontal="left" vertical="center" wrapText="1" indent="3"/>
    </xf>
    <xf numFmtId="0" fontId="36" fillId="5" borderId="0" xfId="3" applyFont="1" applyFill="1" applyAlignment="1">
      <alignment horizontal="left" vertical="center" wrapText="1" indent="3"/>
    </xf>
    <xf numFmtId="0" fontId="36" fillId="5" borderId="0" xfId="0" applyFont="1" applyFill="1" applyAlignment="1">
      <alignment horizontal="left" vertical="center" wrapText="1" indent="3"/>
    </xf>
    <xf numFmtId="0" fontId="36" fillId="5" borderId="0" xfId="0" applyFont="1" applyFill="1" applyAlignment="1">
      <alignment horizontal="left" vertical="center" wrapText="1"/>
    </xf>
    <xf numFmtId="0" fontId="36" fillId="5" borderId="0" xfId="0" applyFont="1" applyFill="1" applyAlignment="1">
      <alignment horizontal="left" vertical="top" wrapText="1" indent="3"/>
    </xf>
    <xf numFmtId="0" fontId="26" fillId="5" borderId="0" xfId="0" applyFont="1" applyFill="1" applyBorder="1" applyAlignment="1">
      <alignment vertical="center"/>
    </xf>
    <xf numFmtId="0" fontId="34" fillId="0" borderId="2" xfId="3" applyFont="1" applyFill="1" applyBorder="1" applyAlignment="1" applyProtection="1">
      <alignment vertical="center"/>
      <protection locked="0"/>
    </xf>
    <xf numFmtId="0" fontId="51" fillId="5" borderId="0" xfId="2" applyFont="1" applyFill="1" applyBorder="1" applyAlignment="1">
      <alignment horizontal="left" vertical="center" wrapText="1"/>
    </xf>
    <xf numFmtId="0" fontId="51" fillId="5" borderId="3" xfId="2" applyFont="1" applyFill="1" applyBorder="1" applyAlignment="1">
      <alignment horizontal="left" vertical="center" wrapText="1"/>
    </xf>
    <xf numFmtId="0" fontId="43" fillId="5" borderId="0" xfId="0" applyFont="1" applyFill="1" applyAlignment="1">
      <alignment horizontal="left" vertical="top" wrapText="1"/>
    </xf>
    <xf numFmtId="0" fontId="43" fillId="5" borderId="0" xfId="3" applyFont="1" applyFill="1" applyAlignment="1">
      <alignment horizontal="left" vertical="center" indent="1"/>
    </xf>
    <xf numFmtId="0" fontId="43" fillId="5" borderId="0" xfId="3" applyFont="1" applyFill="1" applyBorder="1" applyAlignment="1">
      <alignment horizontal="left" vertical="center" indent="1"/>
    </xf>
    <xf numFmtId="0" fontId="24" fillId="0" borderId="2" xfId="3" applyFont="1" applyFill="1" applyBorder="1" applyAlignment="1">
      <alignment vertical="center"/>
    </xf>
    <xf numFmtId="0" fontId="23" fillId="5" borderId="0" xfId="0" applyFont="1" applyFill="1" applyAlignment="1">
      <alignment vertical="center" wrapText="1"/>
    </xf>
    <xf numFmtId="0" fontId="43" fillId="5" borderId="0" xfId="0" applyFont="1" applyFill="1" applyAlignment="1">
      <alignment horizontal="left" vertical="center" wrapText="1" indent="2"/>
    </xf>
    <xf numFmtId="0" fontId="22" fillId="0" borderId="0" xfId="0" applyFont="1"/>
    <xf numFmtId="0" fontId="27" fillId="5" borderId="0" xfId="0" applyFont="1" applyFill="1" applyBorder="1" applyAlignment="1">
      <alignment vertical="center"/>
    </xf>
    <xf numFmtId="164" fontId="43" fillId="5" borderId="0" xfId="1" applyFont="1" applyFill="1" applyBorder="1" applyAlignment="1">
      <alignment horizontal="left" vertical="center" indent="1"/>
    </xf>
  </cellXfs>
  <cellStyles count="8">
    <cellStyle name="Comma" xfId="1" builtinId="3"/>
    <cellStyle name="Explanatory Text" xfId="5" builtinId="53"/>
    <cellStyle name="Hyperlink" xfId="2" builtinId="8"/>
    <cellStyle name="Hyperlink 2" xfId="4" xr:uid="{00000000-0005-0000-0000-000001000000}"/>
    <cellStyle name="Normal" xfId="0" builtinId="0"/>
    <cellStyle name="Normal 2" xfId="3" xr:uid="{00000000-0005-0000-0000-000004000000}"/>
    <cellStyle name="Percent" xfId="6" builtinId="5"/>
    <cellStyle name="pvtRow" xfId="7" xr:uid="{00000000-0005-0000-0000-000006000000}"/>
  </cellStyles>
  <dxfs count="103">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numFmt numFmtId="168" formatCode="_ * #,##0_ ;_ * \-#,##0_ ;_ * &quot;-&quot;??_ ;_ @_ "/>
      <fill>
        <patternFill patternType="none">
          <fgColor indexed="64"/>
          <bgColor auto="1"/>
        </patternFill>
      </fill>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b val="0"/>
        <i val="0"/>
        <strike val="0"/>
        <condense val="0"/>
        <extend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numFmt numFmtId="0" formatCode="General"/>
    </dxf>
    <dxf>
      <font>
        <strike val="0"/>
        <outline val="0"/>
        <shadow val="0"/>
        <u val="none"/>
        <vertAlign val="baseline"/>
        <sz val="11"/>
        <color auto="1"/>
        <name val="Franklin Gothic Book"/>
        <scheme val="none"/>
      </font>
    </dxf>
    <dxf>
      <font>
        <strike val="0"/>
        <outline val="0"/>
        <shadow val="0"/>
        <vertAlign val="baseline"/>
        <sz val="1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2"/>
      <tableStyleElement type="firstRowStripe" dxfId="101"/>
      <tableStyleElement type="secondRowStripe" dxfId="100"/>
    </tableStyle>
  </tableStyles>
  <colors>
    <mruColors>
      <color rgb="FF188FBB"/>
      <color rgb="FF165B89"/>
      <color rgb="FFF6A70A"/>
      <color rgb="FF1BC2EE"/>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NUL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8941" y="1053353"/>
          <a:ext cx="12606618" cy="45391"/>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83173" y="0"/>
          <a:ext cx="20823115"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57</xdr:row>
      <xdr:rowOff>40821</xdr:rowOff>
    </xdr:from>
    <xdr:to>
      <xdr:col>18</xdr:col>
      <xdr:colOff>372026</xdr:colOff>
      <xdr:row>102</xdr:row>
      <xdr:rowOff>62946</xdr:rowOff>
    </xdr:to>
    <xdr:pic>
      <xdr:nvPicPr>
        <xdr:cNvPr id="14" name="Picture 13">
          <a:extLst>
            <a:ext uri="{FF2B5EF4-FFF2-40B4-BE49-F238E27FC236}">
              <a16:creationId xmlns:a16="http://schemas.microsoft.com/office/drawing/2014/main" id="{A5CD0232-1221-4658-B233-C763DD486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12143" y="12504964"/>
          <a:ext cx="8971740" cy="89484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24039</xdr:colOff>
      <xdr:row>26</xdr:row>
      <xdr:rowOff>136072</xdr:rowOff>
    </xdr:from>
    <xdr:to>
      <xdr:col>18</xdr:col>
      <xdr:colOff>405590</xdr:colOff>
      <xdr:row>61</xdr:row>
      <xdr:rowOff>172713</xdr:rowOff>
    </xdr:to>
    <xdr:pic>
      <xdr:nvPicPr>
        <xdr:cNvPr id="8" name="Picture 7">
          <a:extLst>
            <a:ext uri="{FF2B5EF4-FFF2-40B4-BE49-F238E27FC236}">
              <a16:creationId xmlns:a16="http://schemas.microsoft.com/office/drawing/2014/main" id="{6E1116EB-26D2-4807-98DD-A4CFF4682B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536182" y="4585608"/>
          <a:ext cx="8981265" cy="89221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25:H30" totalsRowShown="0" headerRowDxfId="99" dataDxfId="98" tableBorderDxfId="97" headerRowCellStyle="Normal 2">
  <autoFilter ref="B25:H30" xr:uid="{00000000-0009-0000-0100-000009000000}">
    <filterColumn colId="2">
      <filters>
        <filter val="Minería"/>
      </filters>
    </filterColumn>
  </autoFilter>
  <tableColumns count="7">
    <tableColumn id="1" xr3:uid="{00000000-0010-0000-0000-000001000000}" name="Nombre completo de la empresa" dataDxfId="96"/>
    <tableColumn id="2" xr3:uid="{00000000-0010-0000-0000-000002000000}" name="Número identificatorio de la empresa" dataDxfId="95"/>
    <tableColumn id="5" xr3:uid="{00000000-0010-0000-0000-000005000000}" name="Sector" dataDxfId="94" dataCellStyle="Normal 2"/>
    <tableColumn id="3" xr3:uid="{00000000-0010-0000-0000-000003000000}" name="Productos básicos (separados por comas)" dataDxfId="93" dataCellStyle="Normal 2"/>
    <tableColumn id="4" xr3:uid="{00000000-0010-0000-0000-000004000000}" name="Listado bursátil o sitio web de la empresa " dataDxfId="92"/>
    <tableColumn id="8" xr3:uid="{00000000-0010-0000-0000-000008000000}" name="Estado financiero auditado (o balance general, flujo de efectivo, estado de resultados, si no se dispone de aquél)" dataDxfId="91"/>
    <tableColumn id="6" xr3:uid="{00000000-0010-0000-0000-000006000000}" name="Informe de pagos a gobiernos" dataDxfId="90">
      <calculatedColumnFormula>SUMIF(Table10[Empresa],Companies[[#This Row],[Nombre completo de la empresa]],Table10[Valor de ingresos])</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2" totalsRowShown="0" headerRowDxfId="21">
  <autoFilter ref="N2:P72" xr:uid="{00000000-0009-0000-0100-000005000000}"/>
  <sortState xmlns:xlrd2="http://schemas.microsoft.com/office/spreadsheetml/2017/richdata2" ref="N3:P72">
    <sortCondition ref="N2:N72"/>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n"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Tipo de organismo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1000000}" name="Companies15" displayName="Companies15" ref="B36:J53" totalsRowShown="0" headerRowDxfId="89" dataDxfId="88" tableBorderDxfId="87" headerRowCellStyle="Normal 2">
  <autoFilter ref="B36:J53" xr:uid="{00000000-0009-0000-0100-00000E000000}"/>
  <tableColumns count="9">
    <tableColumn id="1" xr3:uid="{00000000-0010-0000-0100-000001000000}" name="Nombre completo del proyecto" dataDxfId="86"/>
    <tableColumn id="2" xr3:uid="{00000000-0010-0000-0100-000002000000}" name="Número(s) de referencia del acuerdo legal: contrato, licencia, arrendamiento, concesión, ..." dataDxfId="85"/>
    <tableColumn id="3" xr3:uid="{00000000-0010-0000-0100-000003000000}" name="Empresas afiliadas, comenzando por la Administradora" dataDxfId="84"/>
    <tableColumn id="5" xr3:uid="{00000000-0010-0000-0100-000005000000}" name="Productos básicos (un producto/fila)" dataDxfId="83" dataCellStyle="Normal 2"/>
    <tableColumn id="6" xr3:uid="{00000000-0010-0000-0100-000006000000}" name="Estado" dataDxfId="82"/>
    <tableColumn id="7" xr3:uid="{00000000-0010-0000-0100-000007000000}" name="Producción (volumen)" dataDxfId="81"/>
    <tableColumn id="8" xr3:uid="{00000000-0010-0000-0100-000008000000}" name="Unidad" dataDxfId="80"/>
    <tableColumn id="9" xr3:uid="{00000000-0010-0000-0100-000009000000}" name="Producción (valor)" dataDxfId="79" dataCellStyle="Normal 2"/>
    <tableColumn id="10" xr3:uid="{00000000-0010-0000-0100-00000A000000}" name="Moneda" dataDxfId="7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Government_agencies" displayName="Government_agencies" ref="B14:E19" totalsRowShown="0" headerRowDxfId="77" dataDxfId="76" tableBorderDxfId="75" headerRowCellStyle="Normal 2">
  <autoFilter ref="B14:E19" xr:uid="{00000000-0009-0000-0100-00000B000000}"/>
  <tableColumns count="4">
    <tableColumn id="1" xr3:uid="{00000000-0010-0000-0200-000001000000}" name="Nombre completo del organismo" dataDxfId="74"/>
    <tableColumn id="4" xr3:uid="{00000000-0010-0000-0200-000004000000}" name="Tipo de organismo" dataDxfId="73" dataCellStyle="Normal 2"/>
    <tableColumn id="2" xr3:uid="{00000000-0010-0000-0200-000002000000}" name="Número identificatorio (si corresponde)" dataDxfId="72"/>
    <tableColumn id="3" xr3:uid="{00000000-0010-0000-0200-000003000000}" name="Total informado" dataDxfId="71">
      <calculatedColumnFormula>SUMIF(Government_revenues_table[Entidad gubernamental],Government_agencies[[#This Row],[Nombre completo del organismo]],Government_revenues_table[Valor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58" totalsRowShown="0" headerRowDxfId="70" dataDxfId="69">
  <autoFilter ref="B21:K58" xr:uid="{00000000-0009-0000-0100-000006000000}"/>
  <tableColumns count="10">
    <tableColumn id="8" xr3:uid="{00000000-0010-0000-0300-000008000000}" name="GFS Level 1" dataDxfId="68">
      <calculatedColumnFormula>IFERROR(VLOOKUP(Government_revenues_table[[#This Row],[Clasificación según EFP]],Table6_GFS_codes_classification[],COLUMNS($F:F)+3,FALSE),"Do not enter data")</calculatedColumnFormula>
    </tableColumn>
    <tableColumn id="9" xr3:uid="{00000000-0010-0000-0300-000009000000}" name="GFS Level 2" dataDxfId="67">
      <calculatedColumnFormula>IFERROR(VLOOKUP(Government_revenues_table[[#This Row],[Clasificación según EFP]],Table6_GFS_codes_classification[],COLUMNS($F:G)+3,FALSE),"Do not enter data")</calculatedColumnFormula>
    </tableColumn>
    <tableColumn id="10" xr3:uid="{00000000-0010-0000-0300-00000A000000}" name="GFS Level 3" dataDxfId="66">
      <calculatedColumnFormula>IFERROR(VLOOKUP(Government_revenues_table[[#This Row],[Clasificación según EFP]],Table6_GFS_codes_classification[],COLUMNS($F:H)+3,FALSE),"Do not enter data")</calculatedColumnFormula>
    </tableColumn>
    <tableColumn id="7" xr3:uid="{00000000-0010-0000-0300-000007000000}" name="GFS Level 4" dataDxfId="65">
      <calculatedColumnFormula>IFERROR(VLOOKUP(Government_revenues_table[[#This Row],[Clasificación según EFP]],Table6_GFS_codes_classification[],COLUMNS($F:I)+3,FALSE),"Do not enter data")</calculatedColumnFormula>
    </tableColumn>
    <tableColumn id="1" xr3:uid="{00000000-0010-0000-0300-000001000000}" name="Clasificación según EFP" dataDxfId="64"/>
    <tableColumn id="11" xr3:uid="{00000000-0010-0000-0300-00000B000000}" name="Sector" dataDxfId="63"/>
    <tableColumn id="3" xr3:uid="{00000000-0010-0000-0300-000003000000}" name="Denominación del flujo de ingresos" dataDxfId="62"/>
    <tableColumn id="4" xr3:uid="{00000000-0010-0000-0300-000004000000}" name="Entidad gubernamental" dataDxfId="61"/>
    <tableColumn id="5" xr3:uid="{00000000-0010-0000-0300-000005000000}" name="Valor de ingresos" dataDxfId="60"/>
    <tableColumn id="2" xr3:uid="{00000000-0010-0000-0300-000002000000}" name="Moneda"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5:N60" totalsRowShown="0" headerRowDxfId="58" dataDxfId="57">
  <autoFilter ref="B15:N60" xr:uid="{00000000-0009-0000-0100-00000A000000}"/>
  <tableColumns count="13">
    <tableColumn id="7" xr3:uid="{00000000-0010-0000-0400-000007000000}" name="Sector" dataDxfId="56">
      <calculatedColumnFormula>VLOOKUP(C16,Companies[],3,FALSE)</calculatedColumnFormula>
    </tableColumn>
    <tableColumn id="1" xr3:uid="{00000000-0010-0000-0400-000001000000}" name="Empresa" dataDxfId="55"/>
    <tableColumn id="3" xr3:uid="{00000000-0010-0000-0400-000003000000}" name="Entidad gubernamental" dataDxfId="54"/>
    <tableColumn id="4" xr3:uid="{00000000-0010-0000-0400-000004000000}" name="Denominación del flujo de ingresos" dataDxfId="53"/>
    <tableColumn id="5" xr3:uid="{00000000-0010-0000-0400-000005000000}" name="Se recauda sobre el proyecto (S/N)" dataDxfId="52"/>
    <tableColumn id="6" xr3:uid="{00000000-0010-0000-0400-000006000000}" name="Se informa por proyecto (S/N)" dataDxfId="51"/>
    <tableColumn id="2" xr3:uid="{00000000-0010-0000-0400-000002000000}" name="Nombre del proyecto" dataDxfId="50"/>
    <tableColumn id="13" xr3:uid="{00000000-0010-0000-0400-00000D000000}" name="Moneda de la información" dataDxfId="49"/>
    <tableColumn id="14" xr3:uid="{00000000-0010-0000-0400-00000E000000}" name="Valor de ingresos" dataDxfId="48"/>
    <tableColumn id="18" xr3:uid="{00000000-0010-0000-0400-000012000000}" name="Pago realizado en especie (S/N)" dataDxfId="47"/>
    <tableColumn id="8" xr3:uid="{00000000-0010-0000-0400-000008000000}" name="Volumen en especie (si corresponde)" dataDxfId="46"/>
    <tableColumn id="9" xr3:uid="{00000000-0010-0000-0400-000009000000}" name="Unidad (si corresponde)" dataDxfId="45"/>
    <tableColumn id="10" xr3:uid="{00000000-0010-0000-0400-00000A000000}" name="Comentario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drawing" Target="../drawings/drawing1.xml"/><Relationship Id="rId2" Type="http://schemas.openxmlformats.org/officeDocument/2006/relationships/hyperlink" Target="https://eiti.org/data" TargetMode="External"/><Relationship Id="rId1" Type="http://schemas.openxmlformats.org/officeDocument/2006/relationships/hyperlink" Target="mailto:data@eiti.org?subject=Summary%20data%20feedback" TargetMode="External"/><Relationship Id="rId6" Type="http://schemas.openxmlformats.org/officeDocument/2006/relationships/printerSettings" Target="../printerSettings/printerSettings1.bin"/><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eiti"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rd.mem.gob.do/norma-sobre-publicacion-de-datos-abiertos-del-gobierno-dominicano-nordic-a3-2014/" TargetMode="External"/><Relationship Id="rId3" Type="http://schemas.openxmlformats.org/officeDocument/2006/relationships/hyperlink" Target="mailto:data@eiti.org" TargetMode="External"/><Relationship Id="rId7" Type="http://schemas.openxmlformats.org/officeDocument/2006/relationships/hyperlink" Target="http://www.eitird.mem.gob.do/"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11" Type="http://schemas.openxmlformats.org/officeDocument/2006/relationships/printerSettings" Target="../printerSettings/printerSettings2.bin"/><Relationship Id="rId5" Type="http://schemas.openxmlformats.org/officeDocument/2006/relationships/hyperlink" Target="https://eiti.org/es/documento/el-estandar-eiti-2019" TargetMode="External"/><Relationship Id="rId10" Type="http://schemas.openxmlformats.org/officeDocument/2006/relationships/hyperlink" Target="https://www.bancentral.gov.do/a/d/2538-mercado-cambiario" TargetMode="External"/><Relationship Id="rId4" Type="http://schemas.openxmlformats.org/officeDocument/2006/relationships/hyperlink" Target="https://eiti.org/es/documento/plantilla-datos-resumidos-eiti" TargetMode="External"/><Relationship Id="rId9" Type="http://schemas.openxmlformats.org/officeDocument/2006/relationships/hyperlink" Target="mailto:sandra.castillo@eitird.mem.gob.do"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el-estandar-eiti-2019" TargetMode="External"/><Relationship Id="rId39" Type="http://schemas.openxmlformats.org/officeDocument/2006/relationships/hyperlink" Target="https://eitird.mem.gob.do/contratos-mineros-dominicanos/" TargetMode="External"/><Relationship Id="rId21" Type="http://schemas.openxmlformats.org/officeDocument/2006/relationships/hyperlink" Target="https://eiti.org/es/documento/el-estandar-eiti-2019" TargetMode="External"/><Relationship Id="rId34" Type="http://schemas.openxmlformats.org/officeDocument/2006/relationships/hyperlink" Target="https://eitird.mem.gob.do/informe-eiti-rd/otorgamiento-de-derechos/principios-de-otorgamiento/proceso-de-solicitud-y-transferencia-de-concesiones/" TargetMode="External"/><Relationship Id="rId42" Type="http://schemas.openxmlformats.org/officeDocument/2006/relationships/hyperlink" Target="https://eitird.mem.gob.do/informe-eiti-rd/corde-gestor-de-la-participacion-estatal/participacion-accionaria-en-falcondo/" TargetMode="External"/><Relationship Id="rId47" Type="http://schemas.openxmlformats.org/officeDocument/2006/relationships/hyperlink" Target="https://eitird.mem.gob.do/autorizaciones-ambientales/" TargetMode="External"/><Relationship Id="rId50" Type="http://schemas.openxmlformats.org/officeDocument/2006/relationships/hyperlink" Target="https://eitird.mem.gob.do/informe-eiti-rd/produccion-y-exportacion/exportacion/" TargetMode="External"/><Relationship Id="rId55" Type="http://schemas.openxmlformats.org/officeDocument/2006/relationships/hyperlink" Target="https://eitird.mem.gob.do/actas-de-reuniones-de-la-comision-nacional/" TargetMode="External"/><Relationship Id="rId63" Type="http://schemas.openxmlformats.org/officeDocument/2006/relationships/hyperlink" Target="https://eitird.mem.gob.do/informe-eiti-rd/corde-gestor-de-la-participacion-estatal/corde-y-el-sector-minero-no-metalico/" TargetMode="External"/><Relationship Id="rId68" Type="http://schemas.openxmlformats.org/officeDocument/2006/relationships/hyperlink" Target="https://eitird.mem.gob.do/informe-eiti-rd/regulacion-del-sector-extractivo/beneficiarios-reales/" TargetMode="External"/><Relationship Id="rId7" Type="http://schemas.openxmlformats.org/officeDocument/2006/relationships/hyperlink" Target="https://eiti.org/es/documento/el-estandar-eiti-2019" TargetMode="External"/><Relationship Id="rId71" Type="http://schemas.openxmlformats.org/officeDocument/2006/relationships/hyperlink" Target="https://eitird.mem.gob.do/tercer-informe-cotejo-eiti-rd-2017-2018/"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9" Type="http://schemas.openxmlformats.org/officeDocument/2006/relationships/hyperlink" Target="https://eitird.mem.gob.do/informe-eiti-rd/recaudacion-de-ingresos/" TargetMode="External"/><Relationship Id="rId11" Type="http://schemas.openxmlformats.org/officeDocument/2006/relationships/hyperlink" Target="https://eiti.org/es/documento/el-estandar-eiti-2019" TargetMode="External"/><Relationship Id="rId24" Type="http://schemas.openxmlformats.org/officeDocument/2006/relationships/hyperlink" Target="https://eiti.org/es/documento/plantilla-datos-resumidos-eiti" TargetMode="External"/><Relationship Id="rId32" Type="http://schemas.openxmlformats.org/officeDocument/2006/relationships/hyperlink" Target="https://eitird.mem.gob.do/concesiones/" TargetMode="External"/><Relationship Id="rId37" Type="http://schemas.openxmlformats.org/officeDocument/2006/relationships/hyperlink" Target="https://eitird.mem.gob.do/informe-eiti-rd/otorgamiento-de-derechos/principios-de-otorgamiento/transparencia-del-registro-y-catastro-minero/" TargetMode="External"/><Relationship Id="rId40" Type="http://schemas.openxmlformats.org/officeDocument/2006/relationships/hyperlink" Target="https://eitird.mem.gob.do/informe-eiti-rd/otorgamiento-de-derechos/principios-de-otorgamiento/registro-publico-y-catastro-minero/" TargetMode="External"/><Relationship Id="rId45" Type="http://schemas.openxmlformats.org/officeDocument/2006/relationships/hyperlink" Target="https://eitird.mem.gob.do/clasificacion-de-los-ingresos-del-estado/" TargetMode="External"/><Relationship Id="rId53" Type="http://schemas.openxmlformats.org/officeDocument/2006/relationships/hyperlink" Target="https://eitird.mem.gob.do/actas-de-reuniones-de-la-comision-nacional/" TargetMode="External"/><Relationship Id="rId58" Type="http://schemas.openxmlformats.org/officeDocument/2006/relationships/hyperlink" Target="https://eitird.mem.gob.do/reacudacion-2017-y-2018/" TargetMode="External"/><Relationship Id="rId66" Type="http://schemas.openxmlformats.org/officeDocument/2006/relationships/hyperlink" Target="https://eitird.mem.gob.do/informe-eiti-rd/regulacion-del-sector-extractivo/marco-juridico-de-la-industria-extractiva/" TargetMode="External"/><Relationship Id="rId74" Type="http://schemas.openxmlformats.org/officeDocument/2006/relationships/hyperlink" Target="https://eitird.mem.gob.do/tercer-informe-cotejo-eiti-rd-2017-2018/" TargetMode="External"/><Relationship Id="rId5" Type="http://schemas.openxmlformats.org/officeDocument/2006/relationships/hyperlink" Target="https://eiti.org/es/documento/el-estandar-eiti-2019" TargetMode="External"/><Relationship Id="rId15" Type="http://schemas.openxmlformats.org/officeDocument/2006/relationships/hyperlink" Target="https://eiti.org/es/documento/el-estandar-eiti-2019" TargetMode="External"/><Relationship Id="rId23" Type="http://schemas.openxmlformats.org/officeDocument/2006/relationships/hyperlink" Target="mailto:data@eiti.org" TargetMode="External"/><Relationship Id="rId28" Type="http://schemas.openxmlformats.org/officeDocument/2006/relationships/hyperlink" Target="https://eitird.mem.gob.do/informe-eiti-rd/regulacion-del-sector-extractivo/marco-institucional/" TargetMode="External"/><Relationship Id="rId36" Type="http://schemas.openxmlformats.org/officeDocument/2006/relationships/hyperlink" Target="https://eitird.mem.gob.do/concesiones-otorgadas-y-o-transferidas/" TargetMode="External"/><Relationship Id="rId49" Type="http://schemas.openxmlformats.org/officeDocument/2006/relationships/hyperlink" Target="https://eitird.mem.gob.do/informe-eiti-rd/produccion-y-exportacion/produccion-minera-dominicana/" TargetMode="External"/><Relationship Id="rId57" Type="http://schemas.openxmlformats.org/officeDocument/2006/relationships/hyperlink" Target="https://eitird.mem.gob.do/otros-ingresos/" TargetMode="External"/><Relationship Id="rId61" Type="http://schemas.openxmlformats.org/officeDocument/2006/relationships/hyperlink" Target="https://eitird.mem.gob.do/informe-eiti-rd/distribucion-de-ingresos/gasto-publico/" TargetMode="Externa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hyperlink" Target="https://eitird.mem.gob.do/informe-eiti-rd/otorgamiento-de-derechos/" TargetMode="External"/><Relationship Id="rId44" Type="http://schemas.openxmlformats.org/officeDocument/2006/relationships/hyperlink" Target="https://eitird.mem.gob.do/pagos-subnacionales/" TargetMode="External"/><Relationship Id="rId52" Type="http://schemas.openxmlformats.org/officeDocument/2006/relationships/hyperlink" Target="https://eitird.mem.gob.do/recaudacion-2017-y-2018/" TargetMode="External"/><Relationship Id="rId60" Type="http://schemas.openxmlformats.org/officeDocument/2006/relationships/hyperlink" Target="https://eitird.mem.gob.do/informe-eiti-rd/distribucion-de-ingresos/gasto-publico/" TargetMode="External"/><Relationship Id="rId65" Type="http://schemas.openxmlformats.org/officeDocument/2006/relationships/hyperlink" Target="https://eiti.org/es/documento/el-estandar-eiti-2019" TargetMode="External"/><Relationship Id="rId73" Type="http://schemas.openxmlformats.org/officeDocument/2006/relationships/hyperlink" Target="https://eitird.mem.gob.do/tercer-informe-cotejo-eiti-rd-2017-2018/"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eiti.org/es/documento/el-estandar-eiti-2019" TargetMode="External"/><Relationship Id="rId27" Type="http://schemas.openxmlformats.org/officeDocument/2006/relationships/hyperlink" Target="https://eitird.mem.gob.do/informe-eiti-rd/regulacion-del-sector-extractivo/" TargetMode="External"/><Relationship Id="rId30" Type="http://schemas.openxmlformats.org/officeDocument/2006/relationships/hyperlink" Target="https://eitird.mem.gob.do/informe-eiti-rd/recaudacion-de-ingresos/" TargetMode="External"/><Relationship Id="rId35" Type="http://schemas.openxmlformats.org/officeDocument/2006/relationships/hyperlink" Target="https://eitird.mem.gob.do/hidrocarburos-2/" TargetMode="External"/><Relationship Id="rId43" Type="http://schemas.openxmlformats.org/officeDocument/2006/relationships/hyperlink" Target="https://eitird.mem.gob.do/informe-eiti-rd/recursos-narurales/exploracion-minera/" TargetMode="External"/><Relationship Id="rId48" Type="http://schemas.openxmlformats.org/officeDocument/2006/relationships/hyperlink" Target="https://eiti.org/es/documento/el-estandar-eiti-2019" TargetMode="External"/><Relationship Id="rId56" Type="http://schemas.openxmlformats.org/officeDocument/2006/relationships/hyperlink" Target="https://eitird.mem.gob.do/actas-de-reuniones-de-la-comision-nacional/" TargetMode="External"/><Relationship Id="rId64" Type="http://schemas.openxmlformats.org/officeDocument/2006/relationships/hyperlink" Target="https://eitird.mem.gob.do/informe-eiti-rd/corde-gestor-de-la-participacion-estatal/corde-y-el-sector-minero-no-metalico/" TargetMode="External"/><Relationship Id="rId69" Type="http://schemas.openxmlformats.org/officeDocument/2006/relationships/hyperlink" Target="https://eitird.mem.gob.do/informe-eiti-rd/regulacion-del-sector-extractivo/beneficiarios-reales/" TargetMode="External"/><Relationship Id="rId8" Type="http://schemas.openxmlformats.org/officeDocument/2006/relationships/hyperlink" Target="https://eiti.org/es/documento/el-estandar-eiti-2019" TargetMode="External"/><Relationship Id="rId51" Type="http://schemas.openxmlformats.org/officeDocument/2006/relationships/hyperlink" Target="https://eitird.mem.gob.do/informe-eiti-rd/produccion-y-exportacion/exportacion/" TargetMode="External"/><Relationship Id="rId72" Type="http://schemas.openxmlformats.org/officeDocument/2006/relationships/hyperlink" Target="https://eitird.mem.gob.do/tercer-informe-cotejo-eiti-rd-2017-2018/" TargetMode="External"/><Relationship Id="rId3"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https://eiti.org/es/documento/el-estandar-eiti-2019" TargetMode="External"/><Relationship Id="rId33" Type="http://schemas.openxmlformats.org/officeDocument/2006/relationships/hyperlink" Target="https://eitird.mem.gob.do/informe-eiti-rd/otorgamiento-de-derechos/principios-de-otorgamiento/proceso-de-solicitud-y-transferencia-de-concesiones/" TargetMode="External"/><Relationship Id="rId38" Type="http://schemas.openxmlformats.org/officeDocument/2006/relationships/hyperlink" Target="https://eitird.mem.gob.do/informe-eiti-rd/contratos-mineros/transparencia-en-la-publicacion-de-los-contratos/" TargetMode="External"/><Relationship Id="rId46" Type="http://schemas.openxmlformats.org/officeDocument/2006/relationships/hyperlink" Target="https://eitird.mem.gob.do/informe-eiti-rd/contribucion-economica/aporte-sector-extrativo-al-pib/" TargetMode="External"/><Relationship Id="rId59" Type="http://schemas.openxmlformats.org/officeDocument/2006/relationships/hyperlink" Target="https://eitird.mem.gob.do/informe-eiti-rd/distribucion-de-ingresos/distribucion-de-los-ingresos-mineros/" TargetMode="External"/><Relationship Id="rId67" Type="http://schemas.openxmlformats.org/officeDocument/2006/relationships/hyperlink" Target="https://eitird.mem.gob.do/informe-eiti-rd/regulacion-del-sector-extractivo/beneficiarios-reales/" TargetMode="External"/><Relationship Id="rId20" Type="http://schemas.openxmlformats.org/officeDocument/2006/relationships/hyperlink" Target="https://unstats.un.org/unsd/nationalaccount/sna2008.asp" TargetMode="External"/><Relationship Id="rId41" Type="http://schemas.openxmlformats.org/officeDocument/2006/relationships/hyperlink" Target="https://eitird.mem.gob.do/proceso-de-subasta-de-hidrocarburos/" TargetMode="External"/><Relationship Id="rId54" Type="http://schemas.openxmlformats.org/officeDocument/2006/relationships/hyperlink" Target="https://eitird.mem.gob.do/actas-de-reuniones-de-la-comision-nacional/" TargetMode="External"/><Relationship Id="rId62" Type="http://schemas.openxmlformats.org/officeDocument/2006/relationships/hyperlink" Target="https://eitird.mem.gob.do/informe-eiti-rd/distribucion-de-ingresos/gasto-publico/" TargetMode="External"/><Relationship Id="rId70" Type="http://schemas.openxmlformats.org/officeDocument/2006/relationships/hyperlink" Target="https://eitird.mem.gob.do/tercer-informe-cotejo-eiti-rd-2017-2018/" TargetMode="External"/><Relationship Id="rId75" Type="http://schemas.openxmlformats.org/officeDocument/2006/relationships/printerSettings" Target="../printerSettings/printerSettings3.bin"/><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cormidom.com.do/" TargetMode="External"/><Relationship Id="rId13" Type="http://schemas.openxmlformats.org/officeDocument/2006/relationships/printerSettings" Target="../printerSettings/printerSettings4.bin"/><Relationship Id="rId3" Type="http://schemas.openxmlformats.org/officeDocument/2006/relationships/hyperlink" Target="https://eiti.org/es/documento/plantilla-datos-resumidos-eiti" TargetMode="External"/><Relationship Id="rId7" Type="http://schemas.openxmlformats.org/officeDocument/2006/relationships/hyperlink" Target="http://www.falcondo.do/" TargetMode="External"/><Relationship Id="rId12" Type="http://schemas.openxmlformats.org/officeDocument/2006/relationships/hyperlink" Target="https://eitird.mem.gob.do/tercer-informe-cotejo-eiti-rd-2017-2018/" TargetMode="External"/><Relationship Id="rId2" Type="http://schemas.openxmlformats.org/officeDocument/2006/relationships/hyperlink" Target="mailto:data@eiti.org" TargetMode="External"/><Relationship Id="rId16" Type="http://schemas.openxmlformats.org/officeDocument/2006/relationships/table" Target="../tables/table3.xml"/><Relationship Id="rId1" Type="http://schemas.openxmlformats.org/officeDocument/2006/relationships/hyperlink" Target="mailto:data@eiti.org" TargetMode="External"/><Relationship Id="rId6" Type="http://schemas.openxmlformats.org/officeDocument/2006/relationships/hyperlink" Target="http://envirogold.com/" TargetMode="External"/><Relationship Id="rId11" Type="http://schemas.openxmlformats.org/officeDocument/2006/relationships/hyperlink" Target="https://eitird.mem.gob.do/tercer-informe-cotejo-eiti-rd-2017-2018/" TargetMode="External"/><Relationship Id="rId5" Type="http://schemas.openxmlformats.org/officeDocument/2006/relationships/hyperlink" Target="http://www.barrickpuebloviejo.do/" TargetMode="External"/><Relationship Id="rId15" Type="http://schemas.openxmlformats.org/officeDocument/2006/relationships/table" Target="../tables/table2.xml"/><Relationship Id="rId10" Type="http://schemas.openxmlformats.org/officeDocument/2006/relationships/hyperlink" Target="https://eitird.mem.gob.do/tercer-informe-cotejo-eiti-rd-2017-2018/" TargetMode="External"/><Relationship Id="rId4" Type="http://schemas.openxmlformats.org/officeDocument/2006/relationships/hyperlink" Target="http://www.dgii.gov.do/" TargetMode="External"/><Relationship Id="rId9" Type="http://schemas.openxmlformats.org/officeDocument/2006/relationships/hyperlink" Target="https://eitird.mem.gob.do/tercer-informe-cotejo-eiti-rd-2017-2018/" TargetMode="External"/><Relationship Id="rId1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es/documento/plantilla-datos-resumidos-eiti"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tabSelected="1" zoomScale="85" zoomScaleNormal="85" workbookViewId="0"/>
  </sheetViews>
  <sheetFormatPr defaultColWidth="4" defaultRowHeight="24" customHeight="1" x14ac:dyDescent="0.25"/>
  <cols>
    <col min="1" max="1" width="4" style="26"/>
    <col min="2" max="2" width="4" style="26" hidden="1" customWidth="1"/>
    <col min="3" max="3" width="76.5703125" style="26" customWidth="1"/>
    <col min="4" max="4" width="2.85546875" style="26" customWidth="1"/>
    <col min="5" max="5" width="56.140625" style="26" customWidth="1"/>
    <col min="6" max="6" width="2.85546875" style="26" customWidth="1"/>
    <col min="7" max="7" width="50.5703125" style="26" customWidth="1"/>
    <col min="8" max="16384" width="4" style="26"/>
  </cols>
  <sheetData>
    <row r="1" spans="2:7" ht="15.75" customHeight="1" x14ac:dyDescent="0.25">
      <c r="C1" s="27"/>
    </row>
    <row r="2" spans="2:7" ht="15.75" x14ac:dyDescent="0.25">
      <c r="C2" s="28"/>
      <c r="E2" s="28"/>
    </row>
    <row r="3" spans="2:7" ht="15.75" x14ac:dyDescent="0.25">
      <c r="B3" s="28"/>
      <c r="C3" s="28"/>
      <c r="E3" s="29"/>
      <c r="G3" s="29"/>
    </row>
    <row r="4" spans="2:7" ht="15.75" x14ac:dyDescent="0.25">
      <c r="B4" s="28"/>
      <c r="C4" s="28"/>
      <c r="E4" s="221" t="s">
        <v>1464</v>
      </c>
      <c r="F4" s="209"/>
      <c r="G4" s="222" t="s">
        <v>1465</v>
      </c>
    </row>
    <row r="5" spans="2:7" ht="15.75" x14ac:dyDescent="0.25">
      <c r="B5" s="28"/>
    </row>
    <row r="6" spans="2:7" ht="3.75" customHeight="1" x14ac:dyDescent="0.25">
      <c r="B6" s="28"/>
    </row>
    <row r="7" spans="2:7" ht="3.75" customHeight="1" x14ac:dyDescent="0.25">
      <c r="B7" s="28"/>
    </row>
    <row r="8" spans="2:7" ht="15.75" x14ac:dyDescent="0.25">
      <c r="B8" s="28"/>
    </row>
    <row r="9" spans="2:7" ht="15.75" x14ac:dyDescent="0.25">
      <c r="B9" s="28"/>
      <c r="C9" s="47"/>
      <c r="D9" s="48"/>
      <c r="E9" s="48"/>
      <c r="F9" s="49"/>
      <c r="G9" s="49"/>
    </row>
    <row r="10" spans="2:7" x14ac:dyDescent="0.25">
      <c r="B10" s="28"/>
      <c r="C10" s="218" t="s">
        <v>1444</v>
      </c>
      <c r="D10" s="50"/>
      <c r="E10" s="50"/>
      <c r="F10" s="49"/>
      <c r="G10" s="49"/>
    </row>
    <row r="11" spans="2:7" ht="15.75" x14ac:dyDescent="0.25">
      <c r="B11" s="28"/>
      <c r="C11" s="51" t="s">
        <v>1445</v>
      </c>
      <c r="D11" s="52"/>
      <c r="E11" s="52"/>
      <c r="F11" s="49"/>
      <c r="G11" s="49"/>
    </row>
    <row r="12" spans="2:7" ht="15.75" x14ac:dyDescent="0.25">
      <c r="B12" s="28"/>
      <c r="C12" s="47"/>
      <c r="D12" s="48"/>
      <c r="E12" s="48"/>
      <c r="F12" s="49"/>
      <c r="G12" s="49"/>
    </row>
    <row r="13" spans="2:7" ht="15.75" x14ac:dyDescent="0.25">
      <c r="B13" s="28"/>
      <c r="C13" s="53" t="s">
        <v>1442</v>
      </c>
      <c r="D13" s="213"/>
      <c r="E13" s="213"/>
      <c r="F13" s="49"/>
      <c r="G13" s="49"/>
    </row>
    <row r="14" spans="2:7" ht="15" customHeight="1" x14ac:dyDescent="0.25">
      <c r="B14" s="28"/>
      <c r="C14" s="305" t="s">
        <v>1443</v>
      </c>
      <c r="D14" s="305"/>
      <c r="E14" s="305"/>
      <c r="F14" s="49"/>
      <c r="G14" s="49"/>
    </row>
    <row r="15" spans="2:7" ht="15.75" x14ac:dyDescent="0.25">
      <c r="B15" s="28"/>
      <c r="C15" s="54"/>
      <c r="D15" s="54"/>
      <c r="E15" s="54"/>
      <c r="F15" s="49"/>
      <c r="G15" s="49"/>
    </row>
    <row r="16" spans="2:7" ht="15.75" x14ac:dyDescent="0.25">
      <c r="B16" s="28"/>
      <c r="C16" s="55" t="s">
        <v>1437</v>
      </c>
      <c r="D16" s="56"/>
      <c r="E16" s="56"/>
      <c r="F16" s="49"/>
      <c r="G16" s="49"/>
    </row>
    <row r="17" spans="2:7" ht="15.75" x14ac:dyDescent="0.25">
      <c r="B17" s="28"/>
      <c r="C17" s="57" t="s">
        <v>1438</v>
      </c>
      <c r="D17" s="56"/>
      <c r="E17" s="56"/>
      <c r="F17" s="49"/>
      <c r="G17" s="49"/>
    </row>
    <row r="18" spans="2:7" ht="15.75" x14ac:dyDescent="0.25">
      <c r="B18" s="28"/>
      <c r="C18" s="57" t="s">
        <v>1439</v>
      </c>
      <c r="D18" s="56"/>
      <c r="E18" s="56"/>
      <c r="F18" s="49"/>
      <c r="G18" s="49"/>
    </row>
    <row r="19" spans="2:7" ht="15.75" x14ac:dyDescent="0.25">
      <c r="B19" s="28"/>
      <c r="C19" s="306" t="s">
        <v>1440</v>
      </c>
      <c r="D19" s="306"/>
      <c r="E19" s="306"/>
      <c r="F19" s="49"/>
      <c r="G19" s="49"/>
    </row>
    <row r="20" spans="2:7" ht="32.1" customHeight="1" x14ac:dyDescent="0.25">
      <c r="B20" s="28"/>
      <c r="C20" s="304" t="s">
        <v>1441</v>
      </c>
      <c r="D20" s="304"/>
      <c r="E20" s="304"/>
      <c r="F20" s="49"/>
      <c r="G20" s="49"/>
    </row>
    <row r="21" spans="2:7" ht="15.75" x14ac:dyDescent="0.25">
      <c r="B21" s="28"/>
      <c r="C21" s="56"/>
      <c r="D21" s="56"/>
      <c r="E21" s="56"/>
      <c r="F21" s="49"/>
      <c r="G21" s="49"/>
    </row>
    <row r="22" spans="2:7" ht="15.75" x14ac:dyDescent="0.25">
      <c r="B22" s="28"/>
      <c r="C22" s="55" t="s">
        <v>1436</v>
      </c>
      <c r="D22" s="57"/>
      <c r="E22" s="57"/>
      <c r="F22" s="49"/>
      <c r="G22" s="49"/>
    </row>
    <row r="23" spans="2:7" ht="15.75" x14ac:dyDescent="0.25">
      <c r="B23" s="28"/>
      <c r="C23" s="57"/>
      <c r="D23" s="57"/>
      <c r="E23" s="57"/>
      <c r="F23" s="49"/>
      <c r="G23" s="49"/>
    </row>
    <row r="24" spans="2:7" ht="15.75" x14ac:dyDescent="0.25">
      <c r="B24" s="28"/>
      <c r="C24" s="58"/>
      <c r="D24" s="50"/>
      <c r="E24" s="50"/>
      <c r="F24" s="49"/>
      <c r="G24" s="49"/>
    </row>
    <row r="25" spans="2:7" ht="15.75" x14ac:dyDescent="0.25">
      <c r="B25" s="28"/>
      <c r="C25" s="59" t="s">
        <v>1435</v>
      </c>
      <c r="D25" s="50"/>
      <c r="E25" s="50"/>
      <c r="F25" s="49"/>
      <c r="G25" s="49"/>
    </row>
    <row r="26" spans="2:7" ht="15.75" x14ac:dyDescent="0.25">
      <c r="B26" s="28"/>
      <c r="C26" s="60"/>
      <c r="D26" s="50"/>
      <c r="E26" s="50"/>
      <c r="F26" s="49"/>
      <c r="G26" s="49"/>
    </row>
    <row r="27" spans="2:7" ht="15.75" x14ac:dyDescent="0.25">
      <c r="B27" s="28"/>
      <c r="C27" s="61" t="s">
        <v>1430</v>
      </c>
      <c r="D27" s="220"/>
      <c r="E27" s="220"/>
      <c r="F27" s="49"/>
      <c r="G27" s="49"/>
    </row>
    <row r="28" spans="2:7" ht="15.75" x14ac:dyDescent="0.25">
      <c r="B28" s="28"/>
      <c r="C28" s="61" t="s">
        <v>1431</v>
      </c>
      <c r="D28" s="220"/>
      <c r="E28" s="220"/>
      <c r="F28" s="49"/>
      <c r="G28" s="49"/>
    </row>
    <row r="29" spans="2:7" ht="15.75" x14ac:dyDescent="0.25">
      <c r="B29" s="28"/>
      <c r="C29" s="61" t="s">
        <v>1432</v>
      </c>
      <c r="D29" s="220"/>
      <c r="E29" s="220"/>
      <c r="F29" s="49"/>
      <c r="G29" s="49"/>
    </row>
    <row r="30" spans="2:7" ht="15.75" x14ac:dyDescent="0.25">
      <c r="B30" s="28"/>
      <c r="C30" s="61" t="s">
        <v>1433</v>
      </c>
      <c r="D30" s="220"/>
      <c r="E30" s="220"/>
      <c r="F30" s="49"/>
      <c r="G30" s="49"/>
    </row>
    <row r="31" spans="2:7" ht="15.75" x14ac:dyDescent="0.25">
      <c r="B31" s="28"/>
      <c r="C31" s="61" t="s">
        <v>1434</v>
      </c>
      <c r="D31" s="220"/>
      <c r="E31" s="220"/>
      <c r="F31" s="49"/>
      <c r="G31" s="49"/>
    </row>
    <row r="32" spans="2:7" ht="15.75" x14ac:dyDescent="0.25">
      <c r="B32" s="28"/>
      <c r="C32" s="58"/>
      <c r="D32" s="58"/>
      <c r="E32" s="58"/>
      <c r="F32" s="49"/>
      <c r="G32" s="49"/>
    </row>
    <row r="33" spans="2:7" ht="15.75" x14ac:dyDescent="0.25">
      <c r="B33" s="28"/>
      <c r="C33" s="300" t="s">
        <v>1429</v>
      </c>
      <c r="D33" s="300"/>
      <c r="E33" s="300"/>
      <c r="F33" s="300"/>
      <c r="G33" s="300"/>
    </row>
    <row r="34" spans="2:7" s="30" customFormat="1" ht="15.75" x14ac:dyDescent="0.3">
      <c r="B34" s="31"/>
      <c r="C34" s="32"/>
      <c r="D34" s="32"/>
      <c r="E34" s="33"/>
      <c r="F34" s="31"/>
      <c r="G34" s="31"/>
    </row>
    <row r="35" spans="2:7" ht="31.5" x14ac:dyDescent="0.25">
      <c r="B35" s="28"/>
      <c r="C35" s="62" t="s">
        <v>1446</v>
      </c>
      <c r="E35" s="211" t="s">
        <v>1447</v>
      </c>
      <c r="G35" s="34" t="s">
        <v>1448</v>
      </c>
    </row>
    <row r="36" spans="2:7" s="30" customFormat="1" ht="15.75" x14ac:dyDescent="0.25">
      <c r="B36" s="31"/>
      <c r="C36" s="35"/>
      <c r="E36" s="35"/>
      <c r="G36" s="35"/>
    </row>
    <row r="37" spans="2:7" ht="15.75" x14ac:dyDescent="0.3">
      <c r="B37" s="28"/>
      <c r="C37" s="55" t="s">
        <v>1449</v>
      </c>
      <c r="D37" s="58"/>
      <c r="E37" s="63"/>
      <c r="F37" s="49"/>
      <c r="G37" s="49"/>
    </row>
    <row r="38" spans="2:7" ht="15.75" x14ac:dyDescent="0.3">
      <c r="B38" s="28"/>
      <c r="C38" s="36"/>
      <c r="D38" s="36"/>
      <c r="E38" s="37"/>
      <c r="F38" s="28"/>
      <c r="G38" s="28"/>
    </row>
    <row r="40" spans="2:7" ht="15.6" customHeight="1" x14ac:dyDescent="0.25">
      <c r="B40" s="28"/>
      <c r="C40" s="64" t="s">
        <v>1450</v>
      </c>
      <c r="D40" s="38"/>
      <c r="E40" s="67" t="s">
        <v>1455</v>
      </c>
      <c r="F40" s="68"/>
      <c r="G40" s="69"/>
    </row>
    <row r="41" spans="2:7" ht="43.5" customHeight="1" x14ac:dyDescent="0.25">
      <c r="B41" s="28"/>
      <c r="C41" s="65" t="s">
        <v>1451</v>
      </c>
      <c r="D41" s="38"/>
      <c r="E41" s="70" t="s">
        <v>1456</v>
      </c>
      <c r="F41" s="215"/>
      <c r="G41" s="71"/>
    </row>
    <row r="42" spans="2:7" ht="31.5" customHeight="1" x14ac:dyDescent="0.25">
      <c r="B42" s="28"/>
      <c r="C42" s="65" t="s">
        <v>1452</v>
      </c>
      <c r="D42" s="38"/>
      <c r="E42" s="72" t="s">
        <v>1457</v>
      </c>
      <c r="F42" s="215"/>
      <c r="G42" s="71"/>
    </row>
    <row r="43" spans="2:7" ht="24" customHeight="1" x14ac:dyDescent="0.25">
      <c r="B43" s="28"/>
      <c r="C43" s="65" t="s">
        <v>1453</v>
      </c>
      <c r="D43" s="38"/>
      <c r="E43" s="70" t="s">
        <v>1458</v>
      </c>
      <c r="F43" s="215"/>
      <c r="G43" s="71"/>
    </row>
    <row r="44" spans="2:7" ht="48" customHeight="1" x14ac:dyDescent="0.25">
      <c r="B44" s="28"/>
      <c r="C44" s="66" t="s">
        <v>1454</v>
      </c>
      <c r="D44" s="38"/>
      <c r="E44" s="73" t="s">
        <v>1459</v>
      </c>
      <c r="F44" s="74"/>
      <c r="G44" s="75"/>
    </row>
    <row r="45" spans="2:7" ht="12" customHeight="1" thickBot="1" x14ac:dyDescent="0.3">
      <c r="B45" s="28"/>
    </row>
    <row r="46" spans="2:7" ht="16.5" thickBot="1" x14ac:dyDescent="0.3">
      <c r="B46" s="28"/>
      <c r="C46" s="301" t="s">
        <v>1875</v>
      </c>
      <c r="D46" s="302"/>
      <c r="E46" s="302"/>
      <c r="F46" s="302"/>
      <c r="G46" s="303"/>
    </row>
    <row r="47" spans="2:7" ht="16.5" thickBot="1" x14ac:dyDescent="0.3">
      <c r="C47" s="301" t="s">
        <v>1460</v>
      </c>
      <c r="D47" s="302"/>
      <c r="E47" s="302"/>
      <c r="F47" s="302"/>
      <c r="G47" s="303"/>
    </row>
    <row r="48" spans="2:7" ht="16.5" thickBot="1" x14ac:dyDescent="0.3">
      <c r="C48" s="36"/>
      <c r="D48" s="36"/>
      <c r="E48" s="36"/>
      <c r="F48" s="36"/>
      <c r="G48" s="28"/>
    </row>
    <row r="49" spans="2:7" ht="15.75" x14ac:dyDescent="0.25">
      <c r="C49" s="214" t="s">
        <v>1461</v>
      </c>
      <c r="D49" s="39"/>
      <c r="E49" s="40"/>
      <c r="F49" s="39"/>
      <c r="G49" s="39"/>
    </row>
    <row r="50" spans="2:7" ht="15" customHeight="1" x14ac:dyDescent="0.25">
      <c r="C50" s="299" t="s">
        <v>1462</v>
      </c>
      <c r="D50" s="299"/>
      <c r="E50" s="299"/>
      <c r="F50" s="299"/>
      <c r="G50" s="299"/>
    </row>
    <row r="51" spans="2:7" ht="15.75" x14ac:dyDescent="0.25">
      <c r="B51" s="41" t="s">
        <v>979</v>
      </c>
      <c r="C51" s="212" t="s">
        <v>1463</v>
      </c>
      <c r="D51" s="219"/>
      <c r="E51" s="42"/>
      <c r="F51" s="219"/>
      <c r="G51" s="43"/>
    </row>
    <row r="52" spans="2:7" ht="15.75" x14ac:dyDescent="0.25"/>
    <row r="53" spans="2:7" ht="15.75" x14ac:dyDescent="0.25"/>
    <row r="54" spans="2:7" ht="15.75" x14ac:dyDescent="0.25"/>
    <row r="55" spans="2:7" ht="15.75" x14ac:dyDescent="0.25"/>
    <row r="56" spans="2:7" ht="15.75" x14ac:dyDescent="0.25"/>
    <row r="57" spans="2:7" ht="15.75" x14ac:dyDescent="0.25"/>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or favor, no editar estas celda" error="Contenido a ser ingresar por el Secretariado Internacional" sqref="G4" xr:uid="{00000000-0002-0000-0000-000000000000}">
      <formula1>444</formula1>
      <formula2>555</formula2>
    </dataValidation>
    <dataValidation type="whole" allowBlank="1" showInputMessage="1" showErrorMessage="1" errorTitle="No editar estas celdas" error="Por favor, no edite estas celdas" sqref="C46:G52 C4:F45 G5:G45 C1:G3" xr:uid="{00000000-0002-0000-0000-000001000000}">
      <formula1>10000</formula1>
      <formula2>50000</formula2>
    </dataValidation>
  </dataValidations>
  <hyperlinks>
    <hyperlink ref="C33:D33" r:id="rId1" display="The International Secretariat can provide advice and support on request. Please contact " xr:uid="{00000000-0004-0000-0000-000000000000}"/>
    <hyperlink ref="C20:E20" r:id="rId2" display="The data will be used to populate the global EITI data repository, available on the international EITI website: https://eiti.org/data" xr:uid="{00000000-0004-0000-0000-000001000000}"/>
    <hyperlink ref="C19:E19" r:id="rId3" display="3. This Data sheet should be submitted alongside the EITI Report. Send it to the International Secretariat: data@eiti.org " xr:uid="{00000000-0004-0000-0000-000002000000}"/>
    <hyperlink ref="C46:G46" r:id="rId4" display="Puede acceder a la versión más reciente de las plantillas de datos resumidos en https://eiti.org/es/documento/plantilla-datos-resumidos-del-eiti" xr:uid="{00000000-0004-0000-0000-000003000000}"/>
    <hyperlink ref="C47:G47" r:id="rId5" display="Give us your feedback or report a conflict in the data! Write to us at  data@eiti.org" xr:uid="{00000000-0004-0000-0000-000004000000}"/>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zoomScale="85" zoomScaleNormal="85" workbookViewId="0"/>
  </sheetViews>
  <sheetFormatPr defaultColWidth="4" defaultRowHeight="24" customHeight="1" x14ac:dyDescent="0.25"/>
  <cols>
    <col min="1" max="1" width="4" style="12"/>
    <col min="2" max="2" width="4" style="12" hidden="1" customWidth="1"/>
    <col min="3" max="3" width="75" style="12" bestFit="1" customWidth="1"/>
    <col min="4" max="4" width="2.85546875" style="12" customWidth="1"/>
    <col min="5" max="5" width="45.7109375" style="12" customWidth="1"/>
    <col min="6" max="6" width="2.85546875" style="12" customWidth="1"/>
    <col min="7" max="7" width="40.140625" style="12" bestFit="1" customWidth="1"/>
    <col min="8" max="16384" width="4" style="12"/>
  </cols>
  <sheetData>
    <row r="1" spans="1:7" ht="16.5" x14ac:dyDescent="0.25">
      <c r="B1" s="13"/>
    </row>
    <row r="2" spans="1:7" ht="16.5" x14ac:dyDescent="0.25">
      <c r="B2" s="13"/>
      <c r="C2" s="308" t="s">
        <v>1466</v>
      </c>
      <c r="D2" s="308"/>
      <c r="E2" s="308"/>
      <c r="F2" s="308"/>
      <c r="G2" s="308"/>
    </row>
    <row r="3" spans="1:7" s="188" customFormat="1" x14ac:dyDescent="0.25">
      <c r="B3" s="187"/>
      <c r="C3" s="309" t="s">
        <v>1467</v>
      </c>
      <c r="D3" s="309"/>
      <c r="E3" s="309"/>
      <c r="F3" s="309"/>
      <c r="G3" s="309"/>
    </row>
    <row r="4" spans="1:7" ht="12.75" customHeight="1" x14ac:dyDescent="0.25">
      <c r="B4" s="13"/>
      <c r="C4" s="310" t="s">
        <v>1468</v>
      </c>
      <c r="D4" s="310"/>
      <c r="E4" s="310"/>
      <c r="F4" s="310"/>
      <c r="G4" s="310"/>
    </row>
    <row r="5" spans="1:7" ht="12.75" customHeight="1" x14ac:dyDescent="0.25">
      <c r="B5" s="13"/>
      <c r="C5" s="311" t="s">
        <v>1469</v>
      </c>
      <c r="D5" s="311"/>
      <c r="E5" s="311"/>
      <c r="F5" s="311"/>
      <c r="G5" s="311"/>
    </row>
    <row r="6" spans="1:7" ht="12.75" customHeight="1" x14ac:dyDescent="0.25">
      <c r="B6" s="13"/>
      <c r="C6" s="311" t="s">
        <v>1470</v>
      </c>
      <c r="D6" s="311"/>
      <c r="E6" s="311"/>
      <c r="F6" s="311"/>
      <c r="G6" s="311"/>
    </row>
    <row r="7" spans="1:7" ht="12.75" customHeight="1" x14ac:dyDescent="0.3">
      <c r="B7" s="13"/>
      <c r="C7" s="315" t="s">
        <v>1471</v>
      </c>
      <c r="D7" s="315"/>
      <c r="E7" s="315"/>
      <c r="F7" s="315"/>
      <c r="G7" s="315"/>
    </row>
    <row r="8" spans="1:7" ht="16.5" x14ac:dyDescent="0.25">
      <c r="B8" s="13"/>
      <c r="C8" s="26"/>
      <c r="D8" s="76"/>
      <c r="E8" s="76"/>
      <c r="F8" s="26"/>
      <c r="G8" s="26"/>
    </row>
    <row r="9" spans="1:7" ht="31.5" x14ac:dyDescent="0.25">
      <c r="B9" s="13"/>
      <c r="C9" s="62" t="s">
        <v>1472</v>
      </c>
      <c r="D9" s="223"/>
      <c r="E9" s="211" t="s">
        <v>1473</v>
      </c>
      <c r="F9" s="223"/>
      <c r="G9" s="231" t="s">
        <v>1448</v>
      </c>
    </row>
    <row r="10" spans="1:7" ht="16.5" x14ac:dyDescent="0.25">
      <c r="B10" s="13"/>
      <c r="C10" s="209"/>
      <c r="D10" s="76"/>
      <c r="E10" s="76"/>
      <c r="F10" s="209"/>
      <c r="G10" s="209"/>
    </row>
    <row r="11" spans="1:7" s="188" customFormat="1" x14ac:dyDescent="0.25">
      <c r="B11" s="190"/>
      <c r="C11" s="198" t="s">
        <v>1474</v>
      </c>
      <c r="D11" s="187"/>
      <c r="E11" s="189"/>
      <c r="F11" s="187"/>
      <c r="G11" s="187"/>
    </row>
    <row r="12" spans="1:7" ht="20.25" thickBot="1" x14ac:dyDescent="0.3">
      <c r="A12" s="20"/>
      <c r="B12" s="21"/>
      <c r="C12" s="199" t="s">
        <v>1475</v>
      </c>
      <c r="D12" s="200"/>
      <c r="E12" s="201" t="s">
        <v>1476</v>
      </c>
      <c r="F12" s="200"/>
      <c r="G12" s="202" t="s">
        <v>1477</v>
      </c>
    </row>
    <row r="13" spans="1:7" ht="17.25" thickBot="1" x14ac:dyDescent="0.3">
      <c r="B13" s="22"/>
      <c r="C13" s="77" t="s">
        <v>1478</v>
      </c>
      <c r="D13" s="224"/>
      <c r="E13" s="79"/>
      <c r="F13" s="224"/>
      <c r="G13" s="79"/>
    </row>
    <row r="14" spans="1:7" ht="16.5" x14ac:dyDescent="0.25">
      <c r="A14" s="18"/>
      <c r="B14" s="15" t="s">
        <v>979</v>
      </c>
      <c r="C14" s="80" t="s">
        <v>1479</v>
      </c>
      <c r="D14" s="219"/>
      <c r="E14" s="112" t="s">
        <v>179</v>
      </c>
      <c r="F14" s="219"/>
      <c r="G14" s="81"/>
    </row>
    <row r="15" spans="1:7" ht="16.5" x14ac:dyDescent="0.25">
      <c r="A15" s="18"/>
      <c r="B15" s="15" t="s">
        <v>979</v>
      </c>
      <c r="C15" s="80" t="s">
        <v>1480</v>
      </c>
      <c r="D15" s="41"/>
      <c r="E15" s="83" t="str">
        <f>IFERROR(VLOOKUP($E$14,Table1_Country_codes_and_currencies[],3,FALSE),"")</f>
        <v>DOM</v>
      </c>
      <c r="F15" s="41"/>
      <c r="G15" s="81"/>
    </row>
    <row r="16" spans="1:7" ht="16.5" x14ac:dyDescent="0.25">
      <c r="B16" s="15" t="s">
        <v>979</v>
      </c>
      <c r="C16" s="80" t="s">
        <v>1481</v>
      </c>
      <c r="D16" s="41"/>
      <c r="E16" s="83" t="str">
        <f>IFERROR(VLOOKUP($E$14,Table1_Country_codes_and_currencies[],7,FALSE),"")</f>
        <v>Dominican peso</v>
      </c>
      <c r="F16" s="41"/>
      <c r="G16" s="81"/>
    </row>
    <row r="17" spans="1:7" ht="17.25" thickBot="1" x14ac:dyDescent="0.3">
      <c r="B17" s="15" t="s">
        <v>979</v>
      </c>
      <c r="C17" s="87" t="s">
        <v>1482</v>
      </c>
      <c r="D17" s="84"/>
      <c r="E17" s="85" t="str">
        <f>IFERROR(VLOOKUP($E$14,Table1_Country_codes_and_currencies[],5,FALSE),"")</f>
        <v>DOP</v>
      </c>
      <c r="F17" s="84"/>
      <c r="G17" s="86"/>
    </row>
    <row r="18" spans="1:7" ht="17.25" thickBot="1" x14ac:dyDescent="0.3">
      <c r="B18" s="22"/>
      <c r="C18" s="77" t="s">
        <v>1483</v>
      </c>
      <c r="D18" s="78"/>
      <c r="E18" s="79"/>
      <c r="F18" s="78"/>
      <c r="G18" s="79"/>
    </row>
    <row r="19" spans="1:7" ht="16.5" x14ac:dyDescent="0.25">
      <c r="A19" s="18"/>
      <c r="B19" s="15" t="s">
        <v>980</v>
      </c>
      <c r="C19" s="80" t="s">
        <v>1484</v>
      </c>
      <c r="D19" s="41"/>
      <c r="E19" s="113">
        <v>42736</v>
      </c>
      <c r="F19" s="41"/>
      <c r="G19" s="81"/>
    </row>
    <row r="20" spans="1:7" ht="17.25" thickBot="1" x14ac:dyDescent="0.3">
      <c r="A20" s="18"/>
      <c r="B20" s="15" t="s">
        <v>980</v>
      </c>
      <c r="C20" s="87" t="s">
        <v>1485</v>
      </c>
      <c r="D20" s="84"/>
      <c r="E20" s="113">
        <v>43100</v>
      </c>
      <c r="F20" s="84"/>
      <c r="G20" s="86"/>
    </row>
    <row r="21" spans="1:7" ht="17.25" thickBot="1" x14ac:dyDescent="0.3">
      <c r="B21" s="22"/>
      <c r="C21" s="77" t="s">
        <v>1486</v>
      </c>
      <c r="D21" s="78"/>
      <c r="E21" s="88"/>
      <c r="F21" s="78"/>
      <c r="G21" s="79"/>
    </row>
    <row r="22" spans="1:7" ht="16.5" x14ac:dyDescent="0.25">
      <c r="B22" s="15" t="s">
        <v>1303</v>
      </c>
      <c r="C22" s="89" t="s">
        <v>1487</v>
      </c>
      <c r="D22" s="41"/>
      <c r="E22" s="112" t="s">
        <v>1723</v>
      </c>
      <c r="F22" s="41"/>
      <c r="G22" s="81"/>
    </row>
    <row r="23" spans="1:7" ht="16.5" x14ac:dyDescent="0.25">
      <c r="A23" s="18"/>
      <c r="B23" s="15" t="s">
        <v>1303</v>
      </c>
      <c r="C23" s="80" t="s">
        <v>1488</v>
      </c>
      <c r="D23" s="41"/>
      <c r="E23" s="114" t="s">
        <v>1969</v>
      </c>
      <c r="F23" s="41"/>
      <c r="G23" s="81"/>
    </row>
    <row r="24" spans="1:7" ht="16.5" x14ac:dyDescent="0.25">
      <c r="B24" s="15" t="s">
        <v>1303</v>
      </c>
      <c r="C24" s="80" t="s">
        <v>1489</v>
      </c>
      <c r="D24" s="41"/>
      <c r="E24" s="115">
        <v>43860</v>
      </c>
      <c r="F24" s="41"/>
      <c r="G24" s="81" t="s">
        <v>2001</v>
      </c>
    </row>
    <row r="25" spans="1:7" ht="16.5" x14ac:dyDescent="0.25">
      <c r="A25" s="18"/>
      <c r="B25" s="15" t="s">
        <v>1303</v>
      </c>
      <c r="C25" s="80" t="s">
        <v>1490</v>
      </c>
      <c r="D25" s="41"/>
      <c r="E25" s="234" t="s">
        <v>1970</v>
      </c>
      <c r="F25" s="41"/>
      <c r="G25" s="81"/>
    </row>
    <row r="26" spans="1:7" ht="31.5" x14ac:dyDescent="0.25">
      <c r="B26" s="15" t="s">
        <v>1303</v>
      </c>
      <c r="C26" s="90" t="s">
        <v>1491</v>
      </c>
      <c r="D26" s="91"/>
      <c r="E26" s="114" t="s">
        <v>983</v>
      </c>
      <c r="F26" s="91"/>
      <c r="G26" s="92"/>
    </row>
    <row r="27" spans="1:7" ht="16.5" x14ac:dyDescent="0.25">
      <c r="B27" s="15" t="s">
        <v>1303</v>
      </c>
      <c r="C27" s="80" t="s">
        <v>1492</v>
      </c>
      <c r="D27" s="41"/>
      <c r="E27" s="115" t="str">
        <f>IF(OR($E$26=Lists!$I$4,$E$26=Lists!$I$5),"&lt;fecha con el formato AAAA-MM-DD&gt;","")</f>
        <v/>
      </c>
      <c r="F27" s="41"/>
      <c r="G27" s="93" t="s">
        <v>1726</v>
      </c>
    </row>
    <row r="28" spans="1:7" ht="16.5" x14ac:dyDescent="0.25">
      <c r="A28" s="18"/>
      <c r="B28" s="15" t="s">
        <v>1303</v>
      </c>
      <c r="C28" s="80" t="s">
        <v>1493</v>
      </c>
      <c r="D28" s="41"/>
      <c r="E28" s="116" t="str">
        <f>IF(OR($E$26=Lists!$I$4,$E$26=Lists!$I$5),"&lt;Dirección Web&gt;","")</f>
        <v/>
      </c>
      <c r="F28" s="41"/>
      <c r="G28" s="93" t="s">
        <v>1726</v>
      </c>
    </row>
    <row r="29" spans="1:7" ht="16.5" x14ac:dyDescent="0.25">
      <c r="B29" s="15" t="s">
        <v>1303</v>
      </c>
      <c r="C29" s="90" t="s">
        <v>1494</v>
      </c>
      <c r="D29" s="91"/>
      <c r="E29" s="114" t="s">
        <v>983</v>
      </c>
      <c r="F29" s="94"/>
      <c r="G29" s="95"/>
    </row>
    <row r="30" spans="1:7" ht="16.5" x14ac:dyDescent="0.25">
      <c r="A30" s="18"/>
      <c r="B30" s="15" t="s">
        <v>1303</v>
      </c>
      <c r="C30" s="80" t="s">
        <v>1495</v>
      </c>
      <c r="D30" s="41"/>
      <c r="E30" s="115" t="str">
        <f>IF(OR($E$29=Lists!$I$4,$E$29=Lists!$I$5),"&lt;fecha con el formato AAAA-MM-DD&gt;","")</f>
        <v/>
      </c>
      <c r="F30" s="41"/>
      <c r="G30" s="81" t="s">
        <v>1726</v>
      </c>
    </row>
    <row r="31" spans="1:7" ht="17.25" thickBot="1" x14ac:dyDescent="0.3">
      <c r="A31" s="18"/>
      <c r="B31" s="15" t="s">
        <v>1303</v>
      </c>
      <c r="C31" s="80" t="s">
        <v>1496</v>
      </c>
      <c r="D31" s="96"/>
      <c r="E31" s="117" t="str">
        <f>IF(OR($E$29=Lists!$I$4,$E$29=Lists!$I$5),"&lt;Dirección Web&gt;","")</f>
        <v/>
      </c>
      <c r="F31" s="84"/>
      <c r="G31" s="97" t="s">
        <v>1726</v>
      </c>
    </row>
    <row r="32" spans="1:7" ht="15.95" customHeight="1" thickBot="1" x14ac:dyDescent="0.3">
      <c r="A32" s="13"/>
      <c r="C32" s="229" t="s">
        <v>1877</v>
      </c>
      <c r="D32" s="98"/>
      <c r="E32" s="42"/>
      <c r="F32" s="99"/>
      <c r="G32" s="43"/>
    </row>
    <row r="33" spans="1:7" ht="16.5" x14ac:dyDescent="0.25">
      <c r="A33" s="15"/>
      <c r="B33" s="17"/>
      <c r="C33" s="100" t="s">
        <v>1497</v>
      </c>
      <c r="D33" s="41"/>
      <c r="E33" s="118" t="s">
        <v>1727</v>
      </c>
      <c r="F33" s="28"/>
      <c r="G33" s="250"/>
    </row>
    <row r="34" spans="1:7" ht="17.25" thickBot="1" x14ac:dyDescent="0.3">
      <c r="A34" s="13"/>
      <c r="B34" s="15" t="s">
        <v>1304</v>
      </c>
      <c r="C34" s="101" t="s">
        <v>1498</v>
      </c>
      <c r="D34" s="84"/>
      <c r="E34" s="235" t="s">
        <v>2097</v>
      </c>
      <c r="F34" s="78"/>
      <c r="G34" s="102"/>
    </row>
    <row r="35" spans="1:7" ht="18" customHeight="1" thickBot="1" x14ac:dyDescent="0.3">
      <c r="A35" s="18"/>
      <c r="B35" s="15" t="s">
        <v>1304</v>
      </c>
      <c r="C35" s="77" t="s">
        <v>1500</v>
      </c>
      <c r="D35" s="78"/>
      <c r="E35" s="99"/>
      <c r="F35" s="78"/>
      <c r="G35" s="99"/>
    </row>
    <row r="36" spans="1:7" ht="15.6" customHeight="1" x14ac:dyDescent="0.25">
      <c r="B36" s="15" t="s">
        <v>1304</v>
      </c>
      <c r="C36" s="82" t="s">
        <v>1501</v>
      </c>
      <c r="D36" s="41"/>
      <c r="E36" s="83"/>
      <c r="F36" s="41"/>
      <c r="G36" s="41"/>
    </row>
    <row r="37" spans="1:7" ht="16.5" customHeight="1" x14ac:dyDescent="0.25">
      <c r="A37" s="18"/>
      <c r="B37" s="15" t="s">
        <v>1304</v>
      </c>
      <c r="C37" s="103" t="s">
        <v>1502</v>
      </c>
      <c r="D37" s="41"/>
      <c r="E37" s="114" t="s">
        <v>1725</v>
      </c>
      <c r="F37" s="41"/>
      <c r="G37" s="316" t="s">
        <v>2095</v>
      </c>
    </row>
    <row r="38" spans="1:7" ht="16.5" customHeight="1" x14ac:dyDescent="0.25">
      <c r="A38" s="18"/>
      <c r="B38" s="15" t="s">
        <v>1304</v>
      </c>
      <c r="C38" s="103" t="s">
        <v>978</v>
      </c>
      <c r="D38" s="41"/>
      <c r="E38" s="114" t="s">
        <v>1725</v>
      </c>
      <c r="F38" s="41"/>
      <c r="G38" s="316"/>
    </row>
    <row r="39" spans="1:7" ht="15.6" customHeight="1" x14ac:dyDescent="0.25">
      <c r="B39" s="15" t="s">
        <v>1304</v>
      </c>
      <c r="C39" s="103" t="s">
        <v>1503</v>
      </c>
      <c r="D39" s="41"/>
      <c r="E39" s="114" t="s">
        <v>1723</v>
      </c>
      <c r="F39" s="41"/>
      <c r="G39" s="93"/>
    </row>
    <row r="40" spans="1:7" ht="18" customHeight="1" x14ac:dyDescent="0.25">
      <c r="B40" s="15" t="s">
        <v>1304</v>
      </c>
      <c r="C40" s="103" t="s">
        <v>1504</v>
      </c>
      <c r="D40" s="41"/>
      <c r="E40" s="114" t="s">
        <v>983</v>
      </c>
      <c r="F40" s="41"/>
      <c r="G40" s="93"/>
    </row>
    <row r="41" spans="1:7" ht="16.5" x14ac:dyDescent="0.25">
      <c r="B41" s="15" t="s">
        <v>1304</v>
      </c>
      <c r="C41" s="104" t="s">
        <v>1505</v>
      </c>
      <c r="D41" s="41"/>
      <c r="E41" s="114" t="s">
        <v>1506</v>
      </c>
      <c r="F41" s="41"/>
      <c r="G41" s="93" t="s">
        <v>2000</v>
      </c>
    </row>
    <row r="42" spans="1:7" ht="16.5" x14ac:dyDescent="0.25">
      <c r="B42" s="15" t="s">
        <v>1304</v>
      </c>
      <c r="C42" s="103" t="s">
        <v>1507</v>
      </c>
      <c r="D42" s="41"/>
      <c r="E42" s="114">
        <v>4</v>
      </c>
      <c r="F42" s="41"/>
      <c r="G42" s="93"/>
    </row>
    <row r="43" spans="1:7" ht="16.5" x14ac:dyDescent="0.25">
      <c r="B43" s="15" t="s">
        <v>1304</v>
      </c>
      <c r="C43" s="103" t="s">
        <v>1508</v>
      </c>
      <c r="D43" s="105"/>
      <c r="E43" s="114">
        <v>4</v>
      </c>
      <c r="F43" s="41"/>
      <c r="G43" s="106"/>
    </row>
    <row r="44" spans="1:7" ht="16.5" x14ac:dyDescent="0.25">
      <c r="B44" s="15" t="s">
        <v>1304</v>
      </c>
      <c r="C44" s="228" t="s">
        <v>1874</v>
      </c>
      <c r="D44" s="41"/>
      <c r="E44" s="119" t="s">
        <v>1048</v>
      </c>
      <c r="F44" s="91"/>
      <c r="G44" s="93"/>
    </row>
    <row r="45" spans="1:7" ht="16.5" x14ac:dyDescent="0.25">
      <c r="B45" s="15" t="s">
        <v>1304</v>
      </c>
      <c r="C45" s="281" t="s">
        <v>1510</v>
      </c>
      <c r="D45" s="41"/>
      <c r="E45" s="120">
        <v>47.44</v>
      </c>
      <c r="F45" s="41"/>
      <c r="G45" s="282"/>
    </row>
    <row r="46" spans="1:7" ht="29.25" thickBot="1" x14ac:dyDescent="0.3">
      <c r="B46" s="15" t="s">
        <v>1304</v>
      </c>
      <c r="C46" s="197" t="s">
        <v>1511</v>
      </c>
      <c r="D46" s="84"/>
      <c r="E46" s="290" t="s">
        <v>2086</v>
      </c>
      <c r="F46" s="84"/>
      <c r="G46" s="126"/>
    </row>
    <row r="47" spans="1:7" s="20" customFormat="1" ht="17.25" thickBot="1" x14ac:dyDescent="0.3">
      <c r="A47" s="12"/>
      <c r="B47" s="15" t="s">
        <v>1304</v>
      </c>
      <c r="C47" s="230" t="s">
        <v>1876</v>
      </c>
      <c r="D47" s="84"/>
      <c r="E47" s="196"/>
      <c r="F47" s="84"/>
      <c r="G47" s="126"/>
    </row>
    <row r="48" spans="1:7" ht="15.6" customHeight="1" x14ac:dyDescent="0.25">
      <c r="B48" s="15" t="s">
        <v>1304</v>
      </c>
      <c r="C48" s="103" t="s">
        <v>1512</v>
      </c>
      <c r="D48" s="41"/>
      <c r="E48" s="114" t="s">
        <v>1723</v>
      </c>
      <c r="F48" s="41"/>
      <c r="G48" s="93"/>
    </row>
    <row r="49" spans="1:7" s="18" customFormat="1" ht="16.5" x14ac:dyDescent="0.25">
      <c r="A49" s="12"/>
      <c r="B49" s="15"/>
      <c r="C49" s="103" t="s">
        <v>1513</v>
      </c>
      <c r="D49" s="41"/>
      <c r="E49" s="114" t="s">
        <v>1723</v>
      </c>
      <c r="F49" s="41"/>
      <c r="G49" s="93"/>
    </row>
    <row r="50" spans="1:7" s="18" customFormat="1" ht="15.6" customHeight="1" x14ac:dyDescent="0.25">
      <c r="A50" s="12"/>
      <c r="B50" s="15"/>
      <c r="C50" s="103" t="s">
        <v>1514</v>
      </c>
      <c r="D50" s="41"/>
      <c r="E50" s="114" t="s">
        <v>1723</v>
      </c>
      <c r="F50" s="41"/>
      <c r="G50" s="93"/>
    </row>
    <row r="51" spans="1:7" ht="17.25" thickBot="1" x14ac:dyDescent="0.3">
      <c r="B51" s="15"/>
      <c r="C51" s="124" t="s">
        <v>1515</v>
      </c>
      <c r="D51" s="84"/>
      <c r="E51" s="125" t="s">
        <v>1726</v>
      </c>
      <c r="F51" s="84"/>
      <c r="G51" s="126"/>
    </row>
    <row r="52" spans="1:7" ht="17.25" thickBot="1" x14ac:dyDescent="0.3">
      <c r="B52" s="15"/>
      <c r="C52" s="121" t="s">
        <v>1516</v>
      </c>
      <c r="D52" s="122"/>
      <c r="E52" s="123">
        <f>SUM(E53:E56)</f>
        <v>1</v>
      </c>
      <c r="F52" s="122"/>
      <c r="G52" s="122"/>
    </row>
    <row r="53" spans="1:7" ht="16.5" x14ac:dyDescent="0.25">
      <c r="B53" s="15"/>
      <c r="C53" s="80" t="s">
        <v>1517</v>
      </c>
      <c r="D53" s="41"/>
      <c r="E53" s="277">
        <f>COUNTIF('Parte 2 - Lista Divulgaciones'!$D:$D,Lists!$K$4)/SUM(COUNTIF('Parte 2 - Lista Divulgaciones'!$D:$D,"*¿Reportado a través de EITI o divulgado sistemáticamente?*"),COUNTIF('Parte 2 - Lista Divulgaciones'!$D:$D,Lists!$K$4),COUNTIF('Parte 2 - Lista Divulgaciones'!$D:$D,Lists!$K$5),COUNTIF('Parte 2 - Lista Divulgaciones'!$D:$D,Lists!$K$6),COUNTIF('Parte 2 - Lista Divulgaciones'!$D:$D,Lists!$K$7))</f>
        <v>1.9230769230769232E-2</v>
      </c>
      <c r="F53" s="41"/>
      <c r="G53" s="107" t="s">
        <v>1518</v>
      </c>
    </row>
    <row r="54" spans="1:7" s="18" customFormat="1" ht="16.5" x14ac:dyDescent="0.25">
      <c r="B54" s="22"/>
      <c r="C54" s="80" t="s">
        <v>1519</v>
      </c>
      <c r="D54" s="41"/>
      <c r="E54" s="277">
        <f>COUNTIF('Parte 2 - Lista Divulgaciones'!$D:$D,Lists!$K$5)/SUM(COUNTIF('Parte 2 - Lista Divulgaciones'!$D:$D,"*¿Reportado a través de EITI o divulgado sistemáticamente?*"),COUNTIF('Parte 2 - Lista Divulgaciones'!$D:$D,Lists!$K$4),COUNTIF('Parte 2 - Lista Divulgaciones'!$D:$D,Lists!$K$5),COUNTIF('Parte 2 - Lista Divulgaciones'!$D:$D,Lists!$K$6),COUNTIF('Parte 2 - Lista Divulgaciones'!$D:$D,Lists!$K$7))</f>
        <v>0.61538461538461542</v>
      </c>
      <c r="F54" s="41"/>
      <c r="G54" s="107" t="s">
        <v>1518</v>
      </c>
    </row>
    <row r="55" spans="1:7" s="18" customFormat="1" ht="16.5" x14ac:dyDescent="0.25">
      <c r="A55" s="12"/>
      <c r="B55" s="15" t="s">
        <v>1305</v>
      </c>
      <c r="C55" s="80" t="s">
        <v>1520</v>
      </c>
      <c r="D55" s="41"/>
      <c r="E55" s="277">
        <f>COUNTIF('Parte 2 - Lista Divulgaciones'!$D:$D,Lists!$K$6)/SUM(COUNTIF('Parte 2 - Lista Divulgaciones'!$D:$D,"*¿Reportado a través de EITI o divulgado sistemáticamente?*"),COUNTIF('Parte 2 - Lista Divulgaciones'!$D:$D,Lists!$K$4),COUNTIF('Parte 2 - Lista Divulgaciones'!$D:$D,Lists!$K$5),COUNTIF('Parte 2 - Lista Divulgaciones'!$D:$D,Lists!$K$6),COUNTIF('Parte 2 - Lista Divulgaciones'!$D:$D,Lists!$K$7))</f>
        <v>0.23076923076923078</v>
      </c>
      <c r="F55" s="41"/>
      <c r="G55" s="107" t="s">
        <v>1518</v>
      </c>
    </row>
    <row r="56" spans="1:7" ht="15" customHeight="1" thickBot="1" x14ac:dyDescent="0.3">
      <c r="B56" s="15" t="s">
        <v>1305</v>
      </c>
      <c r="C56" s="80" t="s">
        <v>1521</v>
      </c>
      <c r="D56" s="41"/>
      <c r="E56" s="277">
        <f>COUNTIF('Parte 2 - Lista Divulgaciones'!$D:$D,Lists!$K$7)/SUM(COUNTIF('Parte 2 - Lista Divulgaciones'!$D:$D,"*¿Reportado a través de EITI o divulgado sistemáticamente?*"),COUNTIF('Parte 2 - Lista Divulgaciones'!$D:$D,Lists!$K$4),COUNTIF('Parte 2 - Lista Divulgaciones'!$D:$D,Lists!$K$5),COUNTIF('Parte 2 - Lista Divulgaciones'!$D:$D,Lists!$K$6),COUNTIF('Parte 2 - Lista Divulgaciones'!$D:$D,Lists!$K$7))</f>
        <v>0.13461538461538461</v>
      </c>
      <c r="F56" s="41"/>
      <c r="G56" s="107" t="s">
        <v>1518</v>
      </c>
    </row>
    <row r="57" spans="1:7" ht="17.25" thickBot="1" x14ac:dyDescent="0.3">
      <c r="B57" s="15" t="s">
        <v>1305</v>
      </c>
      <c r="C57" s="108" t="s">
        <v>1522</v>
      </c>
      <c r="D57" s="109"/>
      <c r="E57" s="110"/>
      <c r="F57" s="109"/>
      <c r="G57" s="109"/>
    </row>
    <row r="58" spans="1:7" s="18" customFormat="1" ht="16.5" x14ac:dyDescent="0.25">
      <c r="A58" s="12"/>
      <c r="B58" s="15" t="s">
        <v>1305</v>
      </c>
      <c r="C58" s="80" t="s">
        <v>1523</v>
      </c>
      <c r="D58" s="41"/>
      <c r="E58" s="112" t="s">
        <v>1971</v>
      </c>
      <c r="F58" s="41"/>
      <c r="G58" s="81"/>
    </row>
    <row r="59" spans="1:7" ht="16.5" x14ac:dyDescent="0.25">
      <c r="B59" s="13"/>
      <c r="C59" s="80" t="s">
        <v>1524</v>
      </c>
      <c r="D59" s="41"/>
      <c r="E59" s="112" t="s">
        <v>1972</v>
      </c>
      <c r="F59" s="41"/>
      <c r="G59" s="81"/>
    </row>
    <row r="60" spans="1:7" ht="16.5" x14ac:dyDescent="0.25">
      <c r="B60" s="13"/>
      <c r="C60" s="80" t="s">
        <v>1525</v>
      </c>
      <c r="D60" s="41"/>
      <c r="E60" s="236" t="s">
        <v>1973</v>
      </c>
      <c r="F60" s="41"/>
      <c r="G60" s="81"/>
    </row>
    <row r="61" spans="1:7" ht="17.25" thickBot="1" x14ac:dyDescent="0.3">
      <c r="B61" s="13"/>
      <c r="C61" s="111"/>
      <c r="D61" s="84"/>
      <c r="E61" s="85"/>
      <c r="F61" s="84"/>
      <c r="G61" s="96"/>
    </row>
    <row r="62" spans="1:7" s="18" customFormat="1" ht="17.25" thickBot="1" x14ac:dyDescent="0.3">
      <c r="A62" s="12"/>
      <c r="B62" s="12"/>
      <c r="C62" s="312"/>
      <c r="D62" s="312"/>
      <c r="E62" s="312"/>
      <c r="F62" s="312"/>
      <c r="G62" s="312"/>
    </row>
    <row r="63" spans="1:7" s="26" customFormat="1" ht="16.5" thickBot="1" x14ac:dyDescent="0.3">
      <c r="B63" s="28"/>
      <c r="C63" s="301" t="s">
        <v>1875</v>
      </c>
      <c r="D63" s="302"/>
      <c r="E63" s="302"/>
      <c r="F63" s="302"/>
      <c r="G63" s="303"/>
    </row>
    <row r="64" spans="1:7" s="26" customFormat="1" ht="16.5" thickBot="1" x14ac:dyDescent="0.3">
      <c r="C64" s="301" t="s">
        <v>1460</v>
      </c>
      <c r="D64" s="302"/>
      <c r="E64" s="302"/>
      <c r="F64" s="302"/>
      <c r="G64" s="303"/>
    </row>
    <row r="65" spans="2:7" s="26" customFormat="1" ht="16.5" thickBot="1" x14ac:dyDescent="0.3">
      <c r="C65" s="313"/>
      <c r="D65" s="313"/>
      <c r="E65" s="313"/>
      <c r="F65" s="313"/>
      <c r="G65" s="313"/>
    </row>
    <row r="66" spans="2:7" s="26" customFormat="1" ht="18.75" customHeight="1" x14ac:dyDescent="0.25">
      <c r="C66" s="314" t="s">
        <v>1461</v>
      </c>
      <c r="D66" s="314"/>
      <c r="E66" s="314"/>
      <c r="F66" s="314"/>
      <c r="G66" s="314"/>
    </row>
    <row r="67" spans="2:7" s="26" customFormat="1" ht="15" customHeight="1" x14ac:dyDescent="0.25">
      <c r="C67" s="299" t="s">
        <v>1462</v>
      </c>
      <c r="D67" s="299"/>
      <c r="E67" s="299"/>
      <c r="F67" s="299"/>
      <c r="G67" s="299"/>
    </row>
    <row r="68" spans="2:7" s="26" customFormat="1" ht="15.75" x14ac:dyDescent="0.25">
      <c r="B68" s="41" t="s">
        <v>979</v>
      </c>
      <c r="C68" s="307" t="s">
        <v>1463</v>
      </c>
      <c r="D68" s="307"/>
      <c r="E68" s="307"/>
      <c r="F68" s="307"/>
      <c r="G68" s="307"/>
    </row>
    <row r="69" spans="2:7" ht="16.5" x14ac:dyDescent="0.25">
      <c r="B69" s="13"/>
      <c r="C69" s="16"/>
      <c r="D69" s="15"/>
      <c r="E69" s="277"/>
      <c r="F69" s="15"/>
      <c r="G69" s="15"/>
    </row>
    <row r="70" spans="2:7" ht="15" customHeight="1" x14ac:dyDescent="0.25">
      <c r="B70" s="13"/>
      <c r="C70" s="14"/>
      <c r="D70" s="14"/>
      <c r="E70" s="277"/>
      <c r="F70" s="14"/>
      <c r="G70" s="13"/>
    </row>
    <row r="71" spans="2:7" ht="15" customHeight="1" x14ac:dyDescent="0.25">
      <c r="C71" s="13"/>
      <c r="D71" s="13"/>
      <c r="E71" s="277"/>
      <c r="F71" s="13"/>
      <c r="G71" s="13"/>
    </row>
    <row r="72" spans="2:7" ht="16.5" x14ac:dyDescent="0.25">
      <c r="C72" s="318"/>
      <c r="D72" s="318"/>
      <c r="E72" s="318"/>
      <c r="F72" s="318"/>
      <c r="G72" s="318"/>
    </row>
    <row r="73" spans="2:7" ht="16.5" x14ac:dyDescent="0.25">
      <c r="C73" s="318"/>
      <c r="D73" s="318"/>
      <c r="E73" s="318"/>
      <c r="F73" s="318"/>
      <c r="G73" s="318"/>
    </row>
    <row r="74" spans="2:7" ht="18.75" customHeight="1" x14ac:dyDescent="0.25">
      <c r="C74" s="318"/>
      <c r="D74" s="318"/>
      <c r="E74" s="318"/>
      <c r="F74" s="318"/>
      <c r="G74" s="318"/>
    </row>
    <row r="75" spans="2:7" ht="16.5" x14ac:dyDescent="0.25">
      <c r="C75" s="318"/>
      <c r="D75" s="318"/>
      <c r="E75" s="318"/>
      <c r="F75" s="318"/>
      <c r="G75" s="318"/>
    </row>
    <row r="76" spans="2:7" ht="16.5" x14ac:dyDescent="0.25">
      <c r="C76" s="14"/>
      <c r="D76" s="14"/>
      <c r="E76" s="14"/>
      <c r="F76" s="14"/>
      <c r="G76" s="13"/>
    </row>
    <row r="77" spans="2:7" ht="16.5" x14ac:dyDescent="0.25">
      <c r="C77" s="317"/>
      <c r="D77" s="317"/>
      <c r="E77" s="317"/>
      <c r="F77" s="13"/>
      <c r="G77" s="13"/>
    </row>
    <row r="78" spans="2:7" ht="16.5" x14ac:dyDescent="0.25">
      <c r="C78" s="317"/>
      <c r="D78" s="317"/>
      <c r="E78" s="317"/>
      <c r="F78" s="13"/>
      <c r="G78" s="13"/>
    </row>
    <row r="79" spans="2:7" ht="16.5" x14ac:dyDescent="0.25">
      <c r="C79" s="13"/>
      <c r="D79" s="13"/>
      <c r="E79" s="13"/>
      <c r="F79" s="13"/>
      <c r="G79" s="13"/>
    </row>
    <row r="80" spans="2:7" ht="16.5" x14ac:dyDescent="0.25"/>
    <row r="81" ht="16.5" x14ac:dyDescent="0.25"/>
    <row r="82" ht="16.5" x14ac:dyDescent="0.25"/>
    <row r="83" ht="16.5" x14ac:dyDescent="0.25"/>
    <row r="84" ht="16.5" x14ac:dyDescent="0.25"/>
    <row r="85" ht="16.5" x14ac:dyDescent="0.25"/>
    <row r="86" ht="16.5" x14ac:dyDescent="0.25"/>
    <row r="87" ht="16.5" x14ac:dyDescent="0.25"/>
    <row r="88" ht="16.5" x14ac:dyDescent="0.25"/>
    <row r="89" ht="16.5" x14ac:dyDescent="0.25"/>
    <row r="90" ht="16.5" x14ac:dyDescent="0.25"/>
    <row r="91" ht="16.5" x14ac:dyDescent="0.25"/>
    <row r="92" ht="16.5" x14ac:dyDescent="0.25"/>
    <row r="93" ht="16.5" x14ac:dyDescent="0.25"/>
    <row r="94" ht="16.5" x14ac:dyDescent="0.25"/>
    <row r="95" ht="16.5" x14ac:dyDescent="0.25"/>
  </sheetData>
  <sheetProtection selectLockedCells="1"/>
  <dataConsolidate/>
  <mergeCells count="20">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 ref="G37:G38"/>
  </mergeCells>
  <dataValidations xWindow="826" yWindow="576" count="18">
    <dataValidation allowBlank="1" showInputMessage="1" showErrorMessage="1" promptTitle="Dirección web del Informe EITI" prompt="Ingrese la dirección web directa del Informe EITI (o carpeta de informes)." sqref="E25" xr:uid="{00000000-0002-0000-0100-000000000000}"/>
    <dataValidation allowBlank="1" showInputMessage="1" showErrorMessage="1" promptTitle="Nombre de la entidad" prompt="Ingrese el nombre de la entidad, empresa u organismo gubernamental" sqref="E23" xr:uid="{00000000-0002-0000-0100-000001000000}"/>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00000000-0002-0000-0100-000002000000}">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xr:uid="{00000000-0002-0000-0100-000003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4000000}">
      <formula1>36161</formula1>
      <formula2>47848</formula2>
    </dataValidation>
    <dataValidation allowBlank="1" showInputMessage="1" showErrorMessage="1" promptTitle="Archivos adicionales pertinentes" prompt="En caso de haber varios archivos pertinentes al informe, indíquelo aquí. En caso de ser varios, cópielos en diferentes filas." sqref="E31" xr:uid="{00000000-0002-0000-0100-000005000000}"/>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00000000-0002-0000-0100-000006000000}">
      <formula1>Reporting_options_list</formula1>
    </dataValidation>
    <dataValidation allowBlank="1" showInputMessage="1" showErrorMessage="1" promptTitle="URL" prompt="Please input URL" sqref="E31" xr:uid="{00000000-0002-0000-0100-000007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8000000}">
      <formula1>#REF!</formula1>
    </dataValidation>
    <dataValidation type="whole" showInputMessage="1" showErrorMessage="1" sqref="F1 D14:D61 G18 E21:G21 C1:C62 E32:G32 E35:G36 E47 E15:E18 F8:F61 G1:G2 D61:G61 D8:G13 D1:E2 F69:F1048576 F52:G57 C65:C68 E57" xr:uid="{00000000-0002-0000-0100-000009000000}">
      <formula1>999999</formula1>
      <formula2>99999999</formula2>
    </dataValidation>
    <dataValidation allowBlank="1" showInputMessage="1" showErrorMessage="1" promptTitle="Otro sector" prompt="Favor ingreso el nombre del sector" sqref="E41" xr:uid="{00000000-0002-0000-0100-00000A000000}"/>
    <dataValidation type="list" allowBlank="1" showInputMessage="1" showErrorMessage="1" promptTitle="Elegir del menú desplegable" prompt="Seleccione el país correspondiente del menú desplegable" sqref="E14" xr:uid="{00000000-0002-0000-0100-00000B000000}">
      <formula1>Countries_list</formula1>
    </dataValidation>
    <dataValidation type="date" allowBlank="1" showInputMessage="1" showErrorMessage="1" errorTitle="Formato incorrecto" error="Revise la información de acuerdo con el formato especificado" promptTitle="Fecha con el formato específico" prompt="AAAA-MM-DD" sqref="E19:E20 E27 E24 E30" xr:uid="{00000000-0002-0000-0100-00000C000000}">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00000000-0002-0000-0100-00000D000000}">
      <formula1>Simple_options_list</formula1>
    </dataValidation>
    <dataValidation type="whole" allowBlank="1" showInputMessage="1" showErrorMessage="1" errorTitle="No editar estas celdas" error="Por favor, no edite estas celdas" sqref="E52 C63:G64" xr:uid="{00000000-0002-0000-0100-00000E000000}">
      <formula1>10000</formula1>
      <formula2>50000</formula2>
    </dataValidation>
    <dataValidation allowBlank="1" showInputMessage="1" showErrorMessage="1" promptTitle="Dirección web" prompt="Ingrese la dirección web directa del documento de referencia" sqref="E46" xr:uid="{00000000-0002-0000-0100-00000F000000}"/>
    <dataValidation type="whole" operator="greaterThanOrEqual" allowBlank="1" showInputMessage="1" showErrorMessage="1" errorTitle="Número" error="Ingrese un número en la celda" sqref="E42:E43" xr:uid="{00000000-0002-0000-0100-000010000000}">
      <formula1>1</formula1>
    </dataValidation>
    <dataValidation type="textLength" allowBlank="1" showInputMessage="1" showErrorMessage="1" sqref="G33" xr:uid="{00000000-0002-0000-0100-000011000000}">
      <formula1>0</formula1>
      <formula2>350</formula2>
    </dataValidation>
  </dataValidations>
  <hyperlinks>
    <hyperlink ref="C44" r:id="rId1" xr:uid="{00000000-0004-0000-0100-000000000000}"/>
    <hyperlink ref="C32" r:id="rId2" location="r7-2" xr:uid="{00000000-0004-0000-0100-000001000000}"/>
    <hyperlink ref="C7" r:id="rId3" xr:uid="{00000000-0004-0000-0100-000002000000}"/>
    <hyperlink ref="C63:G63" r:id="rId4" display="Puede acceder a la versión más reciente de las plantillas de datos resumidos en https://eiti.org/es/documento/plantilla-datos-resumidos-del-eiti" xr:uid="{00000000-0004-0000-0100-000003000000}"/>
    <hyperlink ref="C47" r:id="rId5" location="r4-7" xr:uid="{00000000-0004-0000-0100-000004000000}"/>
    <hyperlink ref="C64:G64" r:id="rId6" display="Give us your feedback or report a conflict in the data! Write to us at  data@eiti.org" xr:uid="{00000000-0004-0000-0100-000005000000}"/>
    <hyperlink ref="E25" r:id="rId7" xr:uid="{00000000-0004-0000-0100-000006000000}"/>
    <hyperlink ref="E34" r:id="rId8" xr:uid="{00000000-0004-0000-0100-000007000000}"/>
    <hyperlink ref="E60" r:id="rId9" xr:uid="{00000000-0004-0000-0100-000008000000}"/>
    <hyperlink ref="E46" r:id="rId10" xr:uid="{00000000-0004-0000-0100-000009000000}"/>
  </hyperlinks>
  <pageMargins left="0.25" right="0.25" top="0.75" bottom="0.75" header="0.3" footer="0.3"/>
  <pageSetup paperSize="8" fitToHeight="0" orientation="landscape" horizontalDpi="2400" verticalDpi="2400" r:id="rId11"/>
  <extLst>
    <ext xmlns:x14="http://schemas.microsoft.com/office/spreadsheetml/2009/9/main" uri="{CCE6A557-97BC-4b89-ADB6-D9C93CAAB3DF}">
      <x14:dataValidations xmlns:xm="http://schemas.microsoft.com/office/excel/2006/main" xWindow="826" yWindow="576" count="1">
        <x14:dataValidation type="list" allowBlank="1" showInputMessage="1" showErrorMessage="1" errorTitle="Código no corresponde al ISO" error="Revíselo de acuerdo con lo descripto" promptTitle="Código de divisas ISO (3 letras)" prompt="Ingrese el código de divisa ISO 4217 de tres letras:_x000a_En caso de dudas, diríjase a https://es.wikipedia.org/wiki/ISO_4217" xr:uid="{00000000-0002-0000-0100-000012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P256"/>
  <sheetViews>
    <sheetView showGridLines="0" zoomScale="85" zoomScaleNormal="85" workbookViewId="0"/>
  </sheetViews>
  <sheetFormatPr defaultColWidth="4" defaultRowHeight="24" customHeight="1" x14ac:dyDescent="0.25"/>
  <cols>
    <col min="1" max="1" width="4" style="12"/>
    <col min="2" max="2" width="67.5703125" style="12" customWidth="1"/>
    <col min="3" max="3" width="4" style="12"/>
    <col min="4" max="4" width="57.28515625" style="12" customWidth="1"/>
    <col min="5" max="5" width="5.42578125" style="12" customWidth="1"/>
    <col min="6" max="6" width="53.28515625" style="12" customWidth="1"/>
    <col min="7" max="7" width="4" style="12"/>
    <col min="8" max="8" width="53.85546875" style="12" customWidth="1"/>
    <col min="9" max="15" width="4" style="12"/>
    <col min="16" max="16" width="42" style="12" bestFit="1" customWidth="1"/>
    <col min="17" max="16384" width="4" style="12"/>
  </cols>
  <sheetData>
    <row r="1" spans="1:16" ht="16.5" x14ac:dyDescent="0.25">
      <c r="A1" s="13"/>
      <c r="I1" s="13"/>
    </row>
    <row r="2" spans="1:16" s="209" customFormat="1" ht="15.75" x14ac:dyDescent="0.25">
      <c r="A2" s="227"/>
      <c r="B2" s="308" t="s">
        <v>1526</v>
      </c>
      <c r="C2" s="308"/>
      <c r="D2" s="308"/>
      <c r="E2" s="308"/>
      <c r="F2" s="308"/>
      <c r="G2" s="308"/>
      <c r="H2" s="308"/>
      <c r="I2" s="227"/>
    </row>
    <row r="3" spans="1:16" s="188" customFormat="1" x14ac:dyDescent="0.25">
      <c r="A3" s="187"/>
      <c r="B3" s="309" t="s">
        <v>1467</v>
      </c>
      <c r="C3" s="309"/>
      <c r="D3" s="309"/>
      <c r="E3" s="309"/>
      <c r="F3" s="309"/>
      <c r="G3" s="309"/>
      <c r="H3" s="309"/>
      <c r="I3" s="187"/>
    </row>
    <row r="4" spans="1:16" s="209" customFormat="1" ht="17.100000000000001" customHeight="1" x14ac:dyDescent="0.25">
      <c r="A4" s="227"/>
      <c r="B4" s="324" t="s">
        <v>1527</v>
      </c>
      <c r="C4" s="324"/>
      <c r="D4" s="324"/>
      <c r="E4" s="324"/>
      <c r="F4" s="324"/>
      <c r="G4" s="324"/>
      <c r="H4" s="324"/>
      <c r="I4" s="227"/>
    </row>
    <row r="5" spans="1:16" s="209" customFormat="1" ht="15" customHeight="1" x14ac:dyDescent="0.25">
      <c r="A5" s="227"/>
      <c r="B5" s="311" t="s">
        <v>1528</v>
      </c>
      <c r="C5" s="311"/>
      <c r="D5" s="311"/>
      <c r="E5" s="311"/>
      <c r="F5" s="311"/>
      <c r="G5" s="311"/>
      <c r="H5" s="311"/>
      <c r="I5" s="227"/>
    </row>
    <row r="6" spans="1:16" s="209" customFormat="1" ht="15" customHeight="1" x14ac:dyDescent="0.3">
      <c r="A6" s="227"/>
      <c r="B6" s="311" t="s">
        <v>1529</v>
      </c>
      <c r="C6" s="311"/>
      <c r="D6" s="311"/>
      <c r="E6" s="311"/>
      <c r="F6" s="311"/>
      <c r="G6" s="311"/>
      <c r="H6" s="311"/>
      <c r="I6" s="227"/>
      <c r="P6" s="23"/>
    </row>
    <row r="7" spans="1:16" s="209" customFormat="1" ht="15" customHeight="1" x14ac:dyDescent="0.25">
      <c r="A7" s="227"/>
      <c r="B7" s="311" t="s">
        <v>1530</v>
      </c>
      <c r="C7" s="311"/>
      <c r="D7" s="311"/>
      <c r="E7" s="311"/>
      <c r="F7" s="311"/>
      <c r="G7" s="311"/>
      <c r="H7" s="311"/>
      <c r="I7" s="227"/>
    </row>
    <row r="8" spans="1:16" s="209" customFormat="1" ht="17.100000000000001" customHeight="1" x14ac:dyDescent="0.25">
      <c r="A8" s="227"/>
      <c r="B8" s="311" t="s">
        <v>1531</v>
      </c>
      <c r="C8" s="311"/>
      <c r="D8" s="311"/>
      <c r="E8" s="311"/>
      <c r="F8" s="311"/>
      <c r="G8" s="311"/>
      <c r="H8" s="311"/>
      <c r="I8" s="227"/>
    </row>
    <row r="9" spans="1:16" s="209" customFormat="1" ht="15" customHeight="1" x14ac:dyDescent="0.3">
      <c r="A9" s="227"/>
      <c r="B9" s="319" t="s">
        <v>1532</v>
      </c>
      <c r="C9" s="319"/>
      <c r="D9" s="319"/>
      <c r="E9" s="319"/>
      <c r="F9" s="319"/>
      <c r="G9" s="319"/>
      <c r="H9" s="319"/>
      <c r="I9" s="227"/>
    </row>
    <row r="10" spans="1:16" s="209" customFormat="1" ht="15" customHeight="1" x14ac:dyDescent="0.3">
      <c r="A10" s="227"/>
      <c r="E10" s="127"/>
      <c r="F10" s="127"/>
      <c r="G10" s="127"/>
      <c r="H10" s="127"/>
      <c r="I10" s="227"/>
    </row>
    <row r="11" spans="1:16" s="209" customFormat="1" ht="31.5" x14ac:dyDescent="0.25">
      <c r="A11" s="227"/>
      <c r="B11" s="62" t="s">
        <v>1472</v>
      </c>
      <c r="C11" s="223"/>
      <c r="D11" s="211" t="s">
        <v>1473</v>
      </c>
      <c r="E11" s="223"/>
      <c r="F11" s="231" t="s">
        <v>1448</v>
      </c>
      <c r="G11" s="13"/>
      <c r="H11" s="227"/>
      <c r="I11" s="227"/>
    </row>
    <row r="12" spans="1:16" s="209" customFormat="1" ht="15.75" x14ac:dyDescent="0.25">
      <c r="A12" s="227"/>
      <c r="I12" s="227"/>
    </row>
    <row r="13" spans="1:16" s="188" customFormat="1" x14ac:dyDescent="0.25">
      <c r="A13" s="187"/>
      <c r="B13" s="24" t="s">
        <v>1533</v>
      </c>
      <c r="C13" s="187"/>
      <c r="D13" s="189"/>
      <c r="E13" s="187"/>
      <c r="F13" s="189"/>
      <c r="G13" s="187"/>
      <c r="H13" s="187"/>
      <c r="I13" s="187"/>
    </row>
    <row r="14" spans="1:16" s="209" customFormat="1" ht="15.75" x14ac:dyDescent="0.25">
      <c r="A14" s="227"/>
      <c r="B14" s="42" t="s">
        <v>1534</v>
      </c>
      <c r="C14" s="227"/>
      <c r="D14" s="42"/>
      <c r="E14" s="227"/>
      <c r="F14" s="42"/>
      <c r="G14" s="227"/>
      <c r="H14" s="227"/>
      <c r="I14" s="227"/>
    </row>
    <row r="15" spans="1:16" s="209" customFormat="1" ht="15.75" x14ac:dyDescent="0.25">
      <c r="A15" s="227"/>
      <c r="B15" s="44"/>
      <c r="C15" s="227"/>
      <c r="D15" s="128"/>
      <c r="E15" s="227"/>
      <c r="F15" s="128"/>
      <c r="G15" s="227"/>
      <c r="H15" s="227"/>
      <c r="I15" s="227"/>
    </row>
    <row r="16" spans="1:16" s="206" customFormat="1" ht="19.5" x14ac:dyDescent="0.25">
      <c r="A16" s="203"/>
      <c r="B16" s="204" t="s">
        <v>1535</v>
      </c>
      <c r="C16" s="203"/>
      <c r="D16" s="204" t="s">
        <v>1629</v>
      </c>
      <c r="E16" s="203"/>
      <c r="F16" s="204" t="s">
        <v>1630</v>
      </c>
      <c r="G16" s="203"/>
      <c r="H16" s="205" t="s">
        <v>1637</v>
      </c>
      <c r="I16" s="203"/>
    </row>
    <row r="17" spans="1:9" s="209" customFormat="1" ht="32.25" customHeight="1" x14ac:dyDescent="0.25">
      <c r="A17" s="227"/>
      <c r="B17" s="129" t="s">
        <v>1968</v>
      </c>
      <c r="C17" s="227"/>
      <c r="D17" s="130"/>
      <c r="E17" s="227"/>
      <c r="F17" s="130"/>
      <c r="G17" s="227"/>
      <c r="H17" s="262"/>
      <c r="I17" s="227"/>
    </row>
    <row r="18" spans="1:9" s="209" customFormat="1" ht="15.75" x14ac:dyDescent="0.25">
      <c r="A18" s="227"/>
      <c r="B18" s="131" t="s">
        <v>1536</v>
      </c>
      <c r="C18" s="227"/>
      <c r="D18" s="132"/>
      <c r="E18" s="227"/>
      <c r="F18" s="248"/>
      <c r="G18" s="227"/>
      <c r="H18" s="237"/>
      <c r="I18" s="227"/>
    </row>
    <row r="19" spans="1:9" s="209" customFormat="1" ht="27.75" customHeight="1" x14ac:dyDescent="0.25">
      <c r="A19" s="227"/>
      <c r="B19" s="133" t="s">
        <v>1537</v>
      </c>
      <c r="C19" s="227"/>
      <c r="D19" s="156" t="s">
        <v>1728</v>
      </c>
      <c r="E19" s="227"/>
      <c r="F19" s="248" t="s">
        <v>1974</v>
      </c>
      <c r="G19" s="227"/>
      <c r="H19" s="237"/>
      <c r="I19" s="227"/>
    </row>
    <row r="20" spans="1:9" s="209" customFormat="1" ht="33" customHeight="1" x14ac:dyDescent="0.25">
      <c r="A20" s="227"/>
      <c r="B20" s="133" t="s">
        <v>1538</v>
      </c>
      <c r="C20" s="227"/>
      <c r="D20" s="156" t="s">
        <v>1728</v>
      </c>
      <c r="E20" s="227"/>
      <c r="F20" s="248" t="s">
        <v>1975</v>
      </c>
      <c r="G20" s="227"/>
      <c r="H20" s="237"/>
      <c r="I20" s="227"/>
    </row>
    <row r="21" spans="1:9" s="209" customFormat="1" ht="31.5" customHeight="1" x14ac:dyDescent="0.25">
      <c r="A21" s="227"/>
      <c r="B21" s="133" t="s">
        <v>1539</v>
      </c>
      <c r="C21" s="227"/>
      <c r="D21" s="156" t="s">
        <v>1728</v>
      </c>
      <c r="E21" s="227"/>
      <c r="F21" s="248" t="s">
        <v>1976</v>
      </c>
      <c r="G21" s="227"/>
      <c r="H21" s="237"/>
      <c r="I21" s="227"/>
    </row>
    <row r="22" spans="1:9" s="209" customFormat="1" ht="34.5" customHeight="1" x14ac:dyDescent="0.25">
      <c r="A22" s="227"/>
      <c r="B22" s="134" t="s">
        <v>1540</v>
      </c>
      <c r="C22" s="227"/>
      <c r="D22" s="157" t="s">
        <v>1728</v>
      </c>
      <c r="E22" s="227"/>
      <c r="F22" s="248" t="s">
        <v>1976</v>
      </c>
      <c r="G22" s="227"/>
      <c r="H22" s="242"/>
      <c r="I22" s="227"/>
    </row>
    <row r="23" spans="1:9" s="209" customFormat="1" ht="15.75" x14ac:dyDescent="0.25">
      <c r="A23" s="227"/>
      <c r="B23" s="44"/>
      <c r="C23" s="227"/>
      <c r="D23" s="128"/>
      <c r="E23" s="227"/>
      <c r="F23" s="291"/>
      <c r="G23" s="227"/>
      <c r="H23" s="227"/>
      <c r="I23" s="227"/>
    </row>
    <row r="24" spans="1:9" s="209" customFormat="1" ht="15.75" x14ac:dyDescent="0.25">
      <c r="A24" s="227"/>
      <c r="B24" s="129" t="s">
        <v>1967</v>
      </c>
      <c r="C24" s="227"/>
      <c r="D24" s="130"/>
      <c r="E24" s="227"/>
      <c r="F24" s="291"/>
      <c r="G24" s="227"/>
      <c r="H24" s="262"/>
      <c r="I24" s="227"/>
    </row>
    <row r="25" spans="1:9" s="209" customFormat="1" ht="15.75" x14ac:dyDescent="0.25">
      <c r="A25" s="227"/>
      <c r="B25" s="131" t="s">
        <v>1536</v>
      </c>
      <c r="C25" s="227"/>
      <c r="D25" s="132"/>
      <c r="E25" s="227"/>
      <c r="F25" s="248"/>
      <c r="G25" s="227"/>
      <c r="H25" s="237"/>
      <c r="I25" s="227"/>
    </row>
    <row r="26" spans="1:9" s="209" customFormat="1" ht="30.75" customHeight="1" x14ac:dyDescent="0.25">
      <c r="A26" s="227"/>
      <c r="B26" s="133" t="s">
        <v>1541</v>
      </c>
      <c r="C26" s="227"/>
      <c r="D26" s="156" t="s">
        <v>1728</v>
      </c>
      <c r="E26" s="227"/>
      <c r="F26" s="248" t="s">
        <v>1977</v>
      </c>
      <c r="G26" s="227"/>
      <c r="H26" s="237"/>
      <c r="I26" s="227"/>
    </row>
    <row r="27" spans="1:9" s="209" customFormat="1" ht="27" customHeight="1" x14ac:dyDescent="0.25">
      <c r="A27" s="263"/>
      <c r="B27" s="135" t="s">
        <v>1542</v>
      </c>
      <c r="C27" s="264"/>
      <c r="D27" s="156" t="s">
        <v>1728</v>
      </c>
      <c r="E27" s="227"/>
      <c r="F27" s="248" t="s">
        <v>1978</v>
      </c>
      <c r="G27" s="227"/>
      <c r="H27" s="237"/>
      <c r="I27" s="227"/>
    </row>
    <row r="28" spans="1:9" s="209" customFormat="1" ht="57" customHeight="1" x14ac:dyDescent="0.25">
      <c r="A28" s="227"/>
      <c r="B28" s="133" t="s">
        <v>1543</v>
      </c>
      <c r="C28" s="227"/>
      <c r="D28" s="156" t="s">
        <v>1728</v>
      </c>
      <c r="E28" s="227"/>
      <c r="F28" s="248" t="s">
        <v>1979</v>
      </c>
      <c r="G28" s="227"/>
      <c r="H28" s="237"/>
      <c r="I28" s="227"/>
    </row>
    <row r="29" spans="1:9" s="209" customFormat="1" ht="51" customHeight="1" x14ac:dyDescent="0.25">
      <c r="A29" s="227"/>
      <c r="B29" s="136" t="s">
        <v>1542</v>
      </c>
      <c r="C29" s="264"/>
      <c r="D29" s="156" t="s">
        <v>1727</v>
      </c>
      <c r="E29" s="227"/>
      <c r="F29" s="248" t="s">
        <v>1979</v>
      </c>
      <c r="G29" s="227"/>
      <c r="H29" s="237"/>
      <c r="I29" s="227"/>
    </row>
    <row r="30" spans="1:9" s="209" customFormat="1" ht="31.5" customHeight="1" x14ac:dyDescent="0.25">
      <c r="A30" s="227"/>
      <c r="B30" s="133" t="s">
        <v>1544</v>
      </c>
      <c r="C30" s="227"/>
      <c r="D30" s="156" t="s">
        <v>1728</v>
      </c>
      <c r="E30" s="227"/>
      <c r="F30" s="248" t="s">
        <v>1980</v>
      </c>
      <c r="G30" s="227"/>
      <c r="H30" s="237"/>
      <c r="I30" s="227"/>
    </row>
    <row r="31" spans="1:9" s="209" customFormat="1" ht="39.75" customHeight="1" x14ac:dyDescent="0.25">
      <c r="A31" s="227"/>
      <c r="B31" s="137" t="s">
        <v>1545</v>
      </c>
      <c r="C31" s="264"/>
      <c r="D31" s="157">
        <v>35</v>
      </c>
      <c r="E31" s="227"/>
      <c r="F31" s="248" t="s">
        <v>1982</v>
      </c>
      <c r="G31" s="227"/>
      <c r="H31" s="250" t="s">
        <v>1981</v>
      </c>
      <c r="I31" s="227"/>
    </row>
    <row r="32" spans="1:9" s="209" customFormat="1" ht="15.75" x14ac:dyDescent="0.25">
      <c r="A32" s="227"/>
      <c r="B32" s="138"/>
      <c r="C32" s="227"/>
      <c r="D32" s="128"/>
      <c r="E32" s="227"/>
      <c r="F32" s="128"/>
      <c r="G32" s="227"/>
      <c r="H32" s="265"/>
      <c r="I32" s="227"/>
    </row>
    <row r="33" spans="1:9" s="209" customFormat="1" ht="15.75" x14ac:dyDescent="0.25">
      <c r="A33" s="227"/>
      <c r="B33" s="129" t="s">
        <v>1966</v>
      </c>
      <c r="C33" s="227"/>
      <c r="D33" s="139"/>
      <c r="E33" s="227"/>
      <c r="F33" s="139"/>
      <c r="G33" s="227"/>
      <c r="H33" s="262"/>
      <c r="I33" s="227"/>
    </row>
    <row r="34" spans="1:9" s="209" customFormat="1" ht="39.75" customHeight="1" x14ac:dyDescent="0.25">
      <c r="A34" s="227"/>
      <c r="B34" s="131" t="s">
        <v>1546</v>
      </c>
      <c r="C34" s="227"/>
      <c r="D34" s="156" t="s">
        <v>1728</v>
      </c>
      <c r="E34" s="227"/>
      <c r="F34" s="248" t="s">
        <v>1983</v>
      </c>
      <c r="G34" s="227"/>
      <c r="H34" s="237"/>
      <c r="I34" s="227"/>
    </row>
    <row r="35" spans="1:9" s="209" customFormat="1" ht="15.75" x14ac:dyDescent="0.25">
      <c r="A35" s="227"/>
      <c r="B35" s="131" t="s">
        <v>1547</v>
      </c>
      <c r="C35" s="227"/>
      <c r="D35" s="156" t="s">
        <v>1729</v>
      </c>
      <c r="E35" s="227"/>
      <c r="F35" s="156"/>
      <c r="G35" s="227"/>
      <c r="H35" s="237"/>
      <c r="I35" s="227"/>
    </row>
    <row r="36" spans="1:9" s="209" customFormat="1" ht="31.5" x14ac:dyDescent="0.25">
      <c r="A36" s="227"/>
      <c r="B36" s="144" t="s">
        <v>1548</v>
      </c>
      <c r="C36" s="227"/>
      <c r="D36" s="156" t="s">
        <v>1726</v>
      </c>
      <c r="E36" s="227"/>
      <c r="F36" s="156"/>
      <c r="G36" s="227"/>
      <c r="H36" s="242" t="s">
        <v>2037</v>
      </c>
      <c r="I36" s="227"/>
    </row>
    <row r="37" spans="1:9" s="209" customFormat="1" ht="15.75" x14ac:dyDescent="0.25">
      <c r="A37" s="227"/>
      <c r="B37" s="44"/>
      <c r="C37" s="227"/>
      <c r="D37" s="128"/>
      <c r="E37" s="227"/>
      <c r="F37" s="128"/>
      <c r="G37" s="227"/>
      <c r="H37" s="227"/>
      <c r="I37" s="227"/>
    </row>
    <row r="38" spans="1:9" s="209" customFormat="1" ht="15.75" x14ac:dyDescent="0.25">
      <c r="A38" s="227"/>
      <c r="B38" s="129" t="s">
        <v>1965</v>
      </c>
      <c r="C38" s="227"/>
      <c r="D38" s="139"/>
      <c r="E38" s="227"/>
      <c r="F38" s="248"/>
      <c r="G38" s="227"/>
      <c r="H38" s="262"/>
      <c r="I38" s="227"/>
    </row>
    <row r="39" spans="1:9" s="209" customFormat="1" ht="41.25" customHeight="1" x14ac:dyDescent="0.25">
      <c r="A39" s="227"/>
      <c r="B39" s="131" t="s">
        <v>1549</v>
      </c>
      <c r="C39" s="227"/>
      <c r="D39" s="156" t="s">
        <v>1728</v>
      </c>
      <c r="E39" s="227"/>
      <c r="F39" s="248" t="s">
        <v>1985</v>
      </c>
      <c r="G39" s="227"/>
      <c r="H39" s="237"/>
      <c r="I39" s="227"/>
    </row>
    <row r="40" spans="1:9" s="209" customFormat="1" ht="33.75" customHeight="1" x14ac:dyDescent="0.25">
      <c r="A40" s="227"/>
      <c r="B40" s="133" t="s">
        <v>1550</v>
      </c>
      <c r="C40" s="227"/>
      <c r="D40" s="156" t="s">
        <v>1728</v>
      </c>
      <c r="E40" s="227"/>
      <c r="F40" s="248" t="s">
        <v>1984</v>
      </c>
      <c r="G40" s="227"/>
      <c r="H40" s="237"/>
      <c r="I40" s="227"/>
    </row>
    <row r="41" spans="1:9" s="209" customFormat="1" ht="42.75" x14ac:dyDescent="0.25">
      <c r="A41" s="227"/>
      <c r="B41" s="131" t="s">
        <v>1551</v>
      </c>
      <c r="C41" s="227"/>
      <c r="D41" s="156" t="s">
        <v>1728</v>
      </c>
      <c r="E41" s="227"/>
      <c r="F41" s="248" t="s">
        <v>1986</v>
      </c>
      <c r="G41" s="227"/>
      <c r="H41" s="237"/>
      <c r="I41" s="227"/>
    </row>
    <row r="42" spans="1:9" s="209" customFormat="1" ht="31.5" x14ac:dyDescent="0.25">
      <c r="A42" s="227"/>
      <c r="B42" s="131" t="s">
        <v>1552</v>
      </c>
      <c r="C42" s="227"/>
      <c r="D42" s="156"/>
      <c r="E42" s="227"/>
      <c r="F42" s="248" t="s">
        <v>1987</v>
      </c>
      <c r="G42" s="227"/>
      <c r="H42" s="250" t="s">
        <v>2092</v>
      </c>
      <c r="I42" s="227"/>
    </row>
    <row r="43" spans="1:9" s="209" customFormat="1" ht="42" customHeight="1" x14ac:dyDescent="0.25">
      <c r="A43" s="227"/>
      <c r="B43" s="144" t="s">
        <v>1553</v>
      </c>
      <c r="C43" s="227"/>
      <c r="D43" s="157" t="s">
        <v>1728</v>
      </c>
      <c r="E43" s="227"/>
      <c r="F43" s="248" t="s">
        <v>2054</v>
      </c>
      <c r="G43" s="227"/>
      <c r="H43" s="242" t="s">
        <v>2036</v>
      </c>
      <c r="I43" s="227"/>
    </row>
    <row r="44" spans="1:9" s="209" customFormat="1" ht="15.75" x14ac:dyDescent="0.25">
      <c r="A44" s="227"/>
      <c r="B44" s="44"/>
      <c r="C44" s="227"/>
      <c r="D44" s="128"/>
      <c r="E44" s="227"/>
      <c r="F44" s="128"/>
      <c r="G44" s="227"/>
      <c r="H44" s="227"/>
      <c r="I44" s="227"/>
    </row>
    <row r="45" spans="1:9" s="209" customFormat="1" ht="15.75" x14ac:dyDescent="0.25">
      <c r="A45" s="227"/>
      <c r="B45" s="129" t="s">
        <v>1964</v>
      </c>
      <c r="C45" s="227"/>
      <c r="D45" s="225"/>
      <c r="E45" s="227"/>
      <c r="F45" s="248"/>
      <c r="G45" s="227"/>
      <c r="H45" s="262"/>
      <c r="I45" s="227"/>
    </row>
    <row r="46" spans="1:9" s="209" customFormat="1" ht="30.75" customHeight="1" x14ac:dyDescent="0.25">
      <c r="A46" s="227"/>
      <c r="B46" s="287" t="s">
        <v>1554</v>
      </c>
      <c r="C46" s="227"/>
      <c r="D46" s="278"/>
      <c r="E46" s="227"/>
      <c r="F46" s="248" t="s">
        <v>2055</v>
      </c>
      <c r="G46" s="227"/>
      <c r="H46" s="237"/>
      <c r="I46" s="227"/>
    </row>
    <row r="47" spans="1:9" s="209" customFormat="1" ht="28.5" x14ac:dyDescent="0.25">
      <c r="A47" s="227"/>
      <c r="B47" s="133" t="s">
        <v>1555</v>
      </c>
      <c r="C47" s="227"/>
      <c r="D47" s="278" t="s">
        <v>1729</v>
      </c>
      <c r="E47" s="227"/>
      <c r="F47" s="248" t="s">
        <v>2055</v>
      </c>
      <c r="G47" s="227"/>
      <c r="H47" s="237"/>
      <c r="I47" s="227"/>
    </row>
    <row r="48" spans="1:9" s="209" customFormat="1" ht="28.5" x14ac:dyDescent="0.25">
      <c r="A48" s="227"/>
      <c r="B48" s="140" t="s">
        <v>1556</v>
      </c>
      <c r="C48" s="227"/>
      <c r="D48" s="279" t="s">
        <v>1729</v>
      </c>
      <c r="E48" s="227"/>
      <c r="F48" s="248" t="s">
        <v>2055</v>
      </c>
      <c r="G48" s="227"/>
      <c r="H48" s="242"/>
      <c r="I48" s="227"/>
    </row>
    <row r="49" spans="1:9" s="209" customFormat="1" ht="15.75" x14ac:dyDescent="0.25">
      <c r="A49" s="227"/>
      <c r="B49" s="44"/>
      <c r="C49" s="227"/>
      <c r="D49" s="128"/>
      <c r="E49" s="227"/>
      <c r="F49" s="248"/>
      <c r="G49" s="227"/>
      <c r="H49" s="227"/>
      <c r="I49" s="227"/>
    </row>
    <row r="50" spans="1:9" s="209" customFormat="1" ht="15.75" x14ac:dyDescent="0.25">
      <c r="A50" s="227"/>
      <c r="B50" s="129" t="s">
        <v>1963</v>
      </c>
      <c r="C50" s="227"/>
      <c r="D50" s="225"/>
      <c r="E50" s="227"/>
      <c r="F50" s="225"/>
      <c r="G50" s="227"/>
      <c r="H50" s="262"/>
      <c r="I50" s="227"/>
    </row>
    <row r="51" spans="1:9" s="209" customFormat="1" ht="48" customHeight="1" x14ac:dyDescent="0.25">
      <c r="A51" s="227"/>
      <c r="B51" s="141" t="s">
        <v>1557</v>
      </c>
      <c r="C51" s="227"/>
      <c r="D51" s="156" t="s">
        <v>1728</v>
      </c>
      <c r="E51" s="227"/>
      <c r="F51" s="248" t="s">
        <v>1988</v>
      </c>
      <c r="G51" s="227"/>
      <c r="H51" s="237"/>
      <c r="I51" s="227"/>
    </row>
    <row r="52" spans="1:9" s="209" customFormat="1" ht="63" x14ac:dyDescent="0.25">
      <c r="A52" s="227"/>
      <c r="B52" s="142" t="s">
        <v>1558</v>
      </c>
      <c r="C52" s="227"/>
      <c r="D52" s="156" t="s">
        <v>1726</v>
      </c>
      <c r="E52" s="227"/>
      <c r="F52" s="248" t="s">
        <v>2035</v>
      </c>
      <c r="G52" s="227"/>
      <c r="H52" s="237"/>
      <c r="I52" s="227"/>
    </row>
    <row r="53" spans="1:9" s="209" customFormat="1" ht="50.25" customHeight="1" x14ac:dyDescent="0.25">
      <c r="A53" s="227"/>
      <c r="B53" s="143" t="s">
        <v>1559</v>
      </c>
      <c r="C53" s="227"/>
      <c r="D53" s="157" t="s">
        <v>1726</v>
      </c>
      <c r="E53" s="227"/>
      <c r="F53" s="248" t="s">
        <v>2035</v>
      </c>
      <c r="G53" s="227"/>
      <c r="H53" s="242"/>
      <c r="I53" s="227"/>
    </row>
    <row r="54" spans="1:9" s="209" customFormat="1" ht="15.75" x14ac:dyDescent="0.25">
      <c r="A54" s="227"/>
      <c r="B54" s="44"/>
      <c r="C54" s="227"/>
      <c r="D54" s="128"/>
      <c r="E54" s="227"/>
      <c r="F54" s="128"/>
      <c r="G54" s="227"/>
      <c r="H54" s="227"/>
      <c r="I54" s="227"/>
    </row>
    <row r="55" spans="1:9" s="209" customFormat="1" ht="15.75" x14ac:dyDescent="0.25">
      <c r="A55" s="227"/>
      <c r="B55" s="129" t="s">
        <v>1962</v>
      </c>
      <c r="C55" s="227"/>
      <c r="D55" s="225"/>
      <c r="E55" s="227"/>
      <c r="F55" s="225"/>
      <c r="G55" s="227"/>
      <c r="H55" s="262"/>
      <c r="I55" s="227"/>
    </row>
    <row r="56" spans="1:9" s="209" customFormat="1" ht="31.5" x14ac:dyDescent="0.25">
      <c r="A56" s="227"/>
      <c r="B56" s="144" t="s">
        <v>1560</v>
      </c>
      <c r="C56" s="227"/>
      <c r="D56" s="156" t="s">
        <v>1728</v>
      </c>
      <c r="E56" s="227"/>
      <c r="F56" s="248" t="s">
        <v>1989</v>
      </c>
      <c r="G56" s="227"/>
      <c r="H56" s="242"/>
      <c r="I56" s="227"/>
    </row>
    <row r="57" spans="1:9" s="209" customFormat="1" ht="15.75" x14ac:dyDescent="0.25">
      <c r="A57" s="227"/>
      <c r="B57" s="44"/>
      <c r="C57" s="227"/>
      <c r="D57" s="128"/>
      <c r="E57" s="227"/>
      <c r="F57" s="128"/>
      <c r="G57" s="227"/>
      <c r="H57" s="227"/>
      <c r="I57" s="227"/>
    </row>
    <row r="58" spans="1:9" s="209" customFormat="1" ht="15.75" x14ac:dyDescent="0.25">
      <c r="A58" s="227"/>
      <c r="B58" s="129" t="s">
        <v>1895</v>
      </c>
      <c r="C58" s="227"/>
      <c r="D58" s="225"/>
      <c r="E58" s="227"/>
      <c r="F58" s="248"/>
      <c r="G58" s="227"/>
      <c r="H58" s="262"/>
      <c r="I58" s="227"/>
    </row>
    <row r="59" spans="1:9" s="209" customFormat="1" ht="15.75" x14ac:dyDescent="0.25">
      <c r="A59" s="227"/>
      <c r="B59" s="210" t="s">
        <v>1561</v>
      </c>
      <c r="C59" s="227"/>
      <c r="D59" s="266"/>
      <c r="E59" s="227"/>
      <c r="F59" s="248"/>
      <c r="G59" s="227"/>
      <c r="H59" s="237"/>
      <c r="I59" s="227"/>
    </row>
    <row r="60" spans="1:9" s="209" customFormat="1" ht="28.5" x14ac:dyDescent="0.25">
      <c r="A60" s="227"/>
      <c r="B60" s="141" t="s">
        <v>1562</v>
      </c>
      <c r="C60" s="227"/>
      <c r="D60" s="156" t="s">
        <v>1728</v>
      </c>
      <c r="E60" s="227"/>
      <c r="F60" s="248" t="s">
        <v>2031</v>
      </c>
      <c r="G60" s="227"/>
      <c r="H60" s="237"/>
      <c r="I60" s="227"/>
    </row>
    <row r="61" spans="1:9" s="209" customFormat="1" ht="30" customHeight="1" x14ac:dyDescent="0.25">
      <c r="A61" s="227"/>
      <c r="B61" s="141" t="s">
        <v>1563</v>
      </c>
      <c r="C61" s="227"/>
      <c r="D61" s="156" t="s">
        <v>1728</v>
      </c>
      <c r="E61" s="227"/>
      <c r="F61" s="248" t="s">
        <v>2031</v>
      </c>
      <c r="G61" s="227"/>
      <c r="H61" s="237"/>
      <c r="I61" s="227"/>
    </row>
    <row r="62" spans="1:9" s="209" customFormat="1" ht="15.75" x14ac:dyDescent="0.25">
      <c r="A62" s="227"/>
      <c r="B62" s="158" t="s">
        <v>1566</v>
      </c>
      <c r="C62" s="227"/>
      <c r="D62" s="238">
        <v>1133077.31</v>
      </c>
      <c r="E62" s="227"/>
      <c r="F62" s="156" t="s">
        <v>1381</v>
      </c>
      <c r="G62" s="227"/>
      <c r="H62" s="237"/>
      <c r="I62" s="227"/>
    </row>
    <row r="63" spans="1:9" s="209" customFormat="1" ht="15.75" x14ac:dyDescent="0.25">
      <c r="A63" s="227"/>
      <c r="B63" s="142" t="str">
        <f>LEFT(B62,SEARCH(",",B62))&amp;" valor"</f>
        <v>Oro (7108), valor</v>
      </c>
      <c r="C63" s="227"/>
      <c r="D63" s="238">
        <v>1421332177.6600001</v>
      </c>
      <c r="E63" s="227"/>
      <c r="F63" s="156" t="s">
        <v>1177</v>
      </c>
      <c r="G63" s="227"/>
      <c r="H63" s="237" t="s">
        <v>1638</v>
      </c>
      <c r="I63" s="227"/>
    </row>
    <row r="64" spans="1:9" s="209" customFormat="1" ht="15.75" x14ac:dyDescent="0.25">
      <c r="A64" s="227"/>
      <c r="B64" s="158" t="s">
        <v>1567</v>
      </c>
      <c r="C64" s="227"/>
      <c r="D64" s="239">
        <v>4879097.5999999996</v>
      </c>
      <c r="E64" s="227"/>
      <c r="F64" s="156" t="s">
        <v>1381</v>
      </c>
      <c r="G64" s="227"/>
      <c r="H64" s="237"/>
      <c r="I64" s="227"/>
    </row>
    <row r="65" spans="1:9" s="209" customFormat="1" ht="15.75" x14ac:dyDescent="0.25">
      <c r="A65" s="227"/>
      <c r="B65" s="142" t="str">
        <f>LEFT(B64,SEARCH(",",B64))&amp;" valor"</f>
        <v>Plata (7106), valor</v>
      </c>
      <c r="C65" s="227"/>
      <c r="D65" s="238">
        <v>82944642</v>
      </c>
      <c r="E65" s="227"/>
      <c r="F65" s="156" t="s">
        <v>1177</v>
      </c>
      <c r="G65" s="227"/>
      <c r="H65" s="237" t="s">
        <v>1638</v>
      </c>
      <c r="I65" s="227"/>
    </row>
    <row r="66" spans="1:9" s="209" customFormat="1" ht="15.75" x14ac:dyDescent="0.25">
      <c r="A66" s="227"/>
      <c r="B66" s="158" t="s">
        <v>1568</v>
      </c>
      <c r="C66" s="227"/>
      <c r="D66" s="239">
        <v>9618</v>
      </c>
      <c r="E66" s="227"/>
      <c r="F66" s="156" t="s">
        <v>1633</v>
      </c>
      <c r="G66" s="227"/>
      <c r="H66" s="237"/>
      <c r="I66" s="227"/>
    </row>
    <row r="67" spans="1:9" s="209" customFormat="1" ht="15.75" x14ac:dyDescent="0.25">
      <c r="A67" s="227"/>
      <c r="B67" s="142" t="str">
        <f>LEFT(B66,SEARCH(",",B66))&amp;" valor"</f>
        <v>Cobre (2603), valor</v>
      </c>
      <c r="C67" s="227"/>
      <c r="D67" s="238">
        <v>58965206.890000001</v>
      </c>
      <c r="E67" s="227"/>
      <c r="F67" s="156" t="s">
        <v>1177</v>
      </c>
      <c r="G67" s="227"/>
      <c r="H67" s="237" t="s">
        <v>1638</v>
      </c>
      <c r="I67" s="227"/>
    </row>
    <row r="68" spans="1:9" s="209" customFormat="1" ht="15.75" x14ac:dyDescent="0.25">
      <c r="A68" s="227"/>
      <c r="B68" s="158" t="s">
        <v>1933</v>
      </c>
      <c r="C68" s="227"/>
      <c r="D68" s="238">
        <v>3920</v>
      </c>
      <c r="E68" s="227"/>
      <c r="F68" s="156" t="s">
        <v>1633</v>
      </c>
      <c r="G68" s="227"/>
      <c r="H68" s="237"/>
      <c r="I68" s="227"/>
    </row>
    <row r="69" spans="1:9" s="209" customFormat="1" ht="15.75" x14ac:dyDescent="0.25">
      <c r="A69" s="227"/>
      <c r="B69" s="142" t="str">
        <f>LEFT(B68,SEARCH(",",B68))&amp;" valor"</f>
        <v>Zinc (2608), valor</v>
      </c>
      <c r="C69" s="227"/>
      <c r="D69" s="238">
        <v>11187387.34</v>
      </c>
      <c r="E69" s="227"/>
      <c r="F69" s="156" t="s">
        <v>1177</v>
      </c>
      <c r="G69" s="227"/>
      <c r="H69" s="237" t="s">
        <v>1638</v>
      </c>
      <c r="I69" s="227"/>
    </row>
    <row r="70" spans="1:9" s="209" customFormat="1" ht="15.75" x14ac:dyDescent="0.25">
      <c r="A70" s="227"/>
      <c r="B70" s="158" t="s">
        <v>1942</v>
      </c>
      <c r="C70" s="227"/>
      <c r="D70" s="238">
        <v>43893.9</v>
      </c>
      <c r="E70" s="227"/>
      <c r="F70" s="156" t="s">
        <v>1633</v>
      </c>
      <c r="G70" s="227"/>
      <c r="H70" s="237" t="s">
        <v>2006</v>
      </c>
      <c r="I70" s="227"/>
    </row>
    <row r="71" spans="1:9" s="209" customFormat="1" ht="15.75" x14ac:dyDescent="0.25">
      <c r="A71" s="227"/>
      <c r="B71" s="143" t="str">
        <f>LEFT(B70,SEARCH(",",B70))&amp;" valor"</f>
        <v>Demás minerales (2617), valor</v>
      </c>
      <c r="C71" s="227"/>
      <c r="D71" s="238">
        <v>153645010.49000001</v>
      </c>
      <c r="E71" s="227"/>
      <c r="F71" s="156" t="s">
        <v>1177</v>
      </c>
      <c r="G71" s="227"/>
      <c r="H71" s="242" t="s">
        <v>2006</v>
      </c>
      <c r="I71" s="227"/>
    </row>
    <row r="72" spans="1:9" s="209" customFormat="1" ht="15.75" x14ac:dyDescent="0.25">
      <c r="A72" s="227"/>
      <c r="B72" s="158" t="s">
        <v>1901</v>
      </c>
      <c r="C72" s="227"/>
      <c r="D72" s="238">
        <v>58920.81</v>
      </c>
      <c r="E72" s="227"/>
      <c r="F72" s="156" t="s">
        <v>2007</v>
      </c>
      <c r="G72" s="227"/>
      <c r="H72" s="237" t="s">
        <v>2008</v>
      </c>
      <c r="I72" s="227"/>
    </row>
    <row r="73" spans="1:9" s="209" customFormat="1" ht="15.75" x14ac:dyDescent="0.25">
      <c r="A73" s="227"/>
      <c r="B73" s="143" t="str">
        <f>LEFT(B72,SEARCH(",",B72))&amp;" valor"</f>
        <v>Arenas naturales de cualquier clase (2505), valor</v>
      </c>
      <c r="C73" s="227"/>
      <c r="D73" s="238">
        <v>50730817.409999996</v>
      </c>
      <c r="E73" s="227"/>
      <c r="F73" s="156" t="s">
        <v>1048</v>
      </c>
      <c r="G73" s="227"/>
      <c r="H73" s="242" t="s">
        <v>2008</v>
      </c>
      <c r="I73" s="227"/>
    </row>
    <row r="74" spans="1:9" s="209" customFormat="1" ht="15.75" x14ac:dyDescent="0.25">
      <c r="A74" s="227"/>
      <c r="B74" s="158" t="s">
        <v>1904</v>
      </c>
      <c r="C74" s="227"/>
      <c r="D74" s="238">
        <v>176509.57</v>
      </c>
      <c r="E74" s="227"/>
      <c r="F74" s="156" t="s">
        <v>2007</v>
      </c>
      <c r="G74" s="227"/>
      <c r="H74" s="237" t="s">
        <v>2010</v>
      </c>
      <c r="I74" s="227"/>
    </row>
    <row r="75" spans="1:9" s="209" customFormat="1" ht="15.75" x14ac:dyDescent="0.25">
      <c r="A75" s="227"/>
      <c r="B75" s="143" t="str">
        <f>LEFT(B74,SEARCH(",",B74))&amp;" valor"</f>
        <v>Las demás arcillas (2508), valor</v>
      </c>
      <c r="C75" s="227"/>
      <c r="D75" s="238">
        <v>34242856.579999998</v>
      </c>
      <c r="E75" s="227"/>
      <c r="F75" s="156" t="s">
        <v>1048</v>
      </c>
      <c r="G75" s="227"/>
      <c r="H75" s="242" t="s">
        <v>2010</v>
      </c>
      <c r="I75" s="227"/>
    </row>
    <row r="76" spans="1:9" s="209" customFormat="1" ht="15.75" x14ac:dyDescent="0.25">
      <c r="A76" s="227"/>
      <c r="B76" s="158" t="s">
        <v>1925</v>
      </c>
      <c r="C76" s="227"/>
      <c r="D76" s="238">
        <v>0</v>
      </c>
      <c r="E76" s="227"/>
      <c r="F76" s="156" t="s">
        <v>2007</v>
      </c>
      <c r="G76" s="227"/>
      <c r="H76" s="237"/>
      <c r="I76" s="227"/>
    </row>
    <row r="77" spans="1:9" s="209" customFormat="1" ht="15.75" x14ac:dyDescent="0.25">
      <c r="A77" s="227"/>
      <c r="B77" s="143" t="str">
        <f>LEFT(B76,SEARCH(",",B76))&amp;" valor"</f>
        <v>Feldespato (2529), valor</v>
      </c>
      <c r="C77" s="227"/>
      <c r="D77" s="238">
        <v>0</v>
      </c>
      <c r="E77" s="227"/>
      <c r="F77" s="156" t="s">
        <v>1048</v>
      </c>
      <c r="G77" s="227"/>
      <c r="H77" s="242"/>
      <c r="I77" s="227"/>
    </row>
    <row r="78" spans="1:9" s="209" customFormat="1" ht="31.5" x14ac:dyDescent="0.25">
      <c r="A78" s="227"/>
      <c r="B78" s="158" t="s">
        <v>1926</v>
      </c>
      <c r="C78" s="227"/>
      <c r="D78" s="238">
        <v>4083010.64</v>
      </c>
      <c r="E78" s="227"/>
      <c r="F78" s="156" t="s">
        <v>2007</v>
      </c>
      <c r="G78" s="227"/>
      <c r="H78" s="237" t="s">
        <v>2009</v>
      </c>
      <c r="I78" s="227"/>
    </row>
    <row r="79" spans="1:9" s="209" customFormat="1" ht="31.5" x14ac:dyDescent="0.25">
      <c r="A79" s="227"/>
      <c r="B79" s="143" t="str">
        <f>LEFT(B78,SEARCH(",",B78))&amp;" valor"</f>
        <v>Materias minerales no expresadas ni comprendidas en otra parte. (2530), valor</v>
      </c>
      <c r="C79" s="227"/>
      <c r="D79" s="238">
        <v>2192576713.6800003</v>
      </c>
      <c r="E79" s="227"/>
      <c r="F79" s="156" t="s">
        <v>1048</v>
      </c>
      <c r="G79" s="227"/>
      <c r="H79" s="242" t="s">
        <v>2009</v>
      </c>
      <c r="I79" s="227"/>
    </row>
    <row r="80" spans="1:9" s="209" customFormat="1" ht="31.5" x14ac:dyDescent="0.25">
      <c r="A80" s="227"/>
      <c r="B80" s="158" t="s">
        <v>1926</v>
      </c>
      <c r="C80" s="227"/>
      <c r="D80" s="238">
        <v>43628.27</v>
      </c>
      <c r="E80" s="227"/>
      <c r="F80" s="156" t="s">
        <v>2007</v>
      </c>
      <c r="G80" s="227"/>
      <c r="H80" s="237" t="s">
        <v>2011</v>
      </c>
      <c r="I80" s="227"/>
    </row>
    <row r="81" spans="1:9" s="209" customFormat="1" ht="31.5" x14ac:dyDescent="0.25">
      <c r="A81" s="227"/>
      <c r="B81" s="143" t="str">
        <f>LEFT(B80,SEARCH(",",B80))&amp;" valor"</f>
        <v>Materias minerales no expresadas ni comprendidas en otra parte. (2530), valor</v>
      </c>
      <c r="C81" s="227"/>
      <c r="D81" s="238">
        <v>1205710869.72</v>
      </c>
      <c r="E81" s="227"/>
      <c r="F81" s="156" t="s">
        <v>1048</v>
      </c>
      <c r="G81" s="227"/>
      <c r="H81" s="242" t="s">
        <v>2011</v>
      </c>
      <c r="I81" s="227"/>
    </row>
    <row r="82" spans="1:9" s="209" customFormat="1" ht="31.5" x14ac:dyDescent="0.25">
      <c r="A82" s="227"/>
      <c r="B82" s="158" t="s">
        <v>1926</v>
      </c>
      <c r="C82" s="227"/>
      <c r="D82" s="238">
        <v>3043.38</v>
      </c>
      <c r="E82" s="227"/>
      <c r="F82" s="156" t="s">
        <v>2007</v>
      </c>
      <c r="G82" s="227"/>
      <c r="H82" s="237" t="s">
        <v>2012</v>
      </c>
      <c r="I82" s="227"/>
    </row>
    <row r="83" spans="1:9" s="209" customFormat="1" ht="31.5" x14ac:dyDescent="0.25">
      <c r="A83" s="227"/>
      <c r="B83" s="143" t="str">
        <f>LEFT(B82,SEARCH(",",B82))&amp;" valor"</f>
        <v>Materias minerales no expresadas ni comprendidas en otra parte. (2530), valor</v>
      </c>
      <c r="C83" s="227"/>
      <c r="D83" s="238">
        <v>84106849.680000007</v>
      </c>
      <c r="E83" s="227"/>
      <c r="F83" s="156" t="s">
        <v>1048</v>
      </c>
      <c r="G83" s="227"/>
      <c r="H83" s="242" t="s">
        <v>2012</v>
      </c>
      <c r="I83" s="227"/>
    </row>
    <row r="84" spans="1:9" s="209" customFormat="1" ht="15.75" x14ac:dyDescent="0.25">
      <c r="A84" s="227"/>
      <c r="B84" s="158" t="s">
        <v>1911</v>
      </c>
      <c r="C84" s="227"/>
      <c r="D84" s="238">
        <v>615.27</v>
      </c>
      <c r="E84" s="227"/>
      <c r="F84" s="156" t="s">
        <v>2007</v>
      </c>
      <c r="G84" s="227"/>
      <c r="H84" s="237" t="s">
        <v>2013</v>
      </c>
      <c r="I84" s="227"/>
    </row>
    <row r="85" spans="1:9" s="209" customFormat="1" ht="15.75" x14ac:dyDescent="0.25">
      <c r="A85" s="227"/>
      <c r="B85" s="143" t="str">
        <f>LEFT(B84,SEARCH(",",B84))&amp;" valor"</f>
        <v>Mármol (2515), valor</v>
      </c>
      <c r="C85" s="227"/>
      <c r="D85" s="238">
        <v>14169668.1</v>
      </c>
      <c r="E85" s="227"/>
      <c r="F85" s="156" t="s">
        <v>1048</v>
      </c>
      <c r="G85" s="227"/>
      <c r="H85" s="242" t="s">
        <v>2013</v>
      </c>
      <c r="I85" s="227"/>
    </row>
    <row r="86" spans="1:9" s="209" customFormat="1" ht="31.5" x14ac:dyDescent="0.25">
      <c r="A86" s="227"/>
      <c r="B86" s="158" t="s">
        <v>1926</v>
      </c>
      <c r="C86" s="227"/>
      <c r="D86" s="238">
        <v>49174</v>
      </c>
      <c r="E86" s="227"/>
      <c r="F86" s="156" t="s">
        <v>2007</v>
      </c>
      <c r="G86" s="227"/>
      <c r="H86" s="237" t="s">
        <v>2014</v>
      </c>
      <c r="I86" s="227"/>
    </row>
    <row r="87" spans="1:9" s="209" customFormat="1" ht="31.5" x14ac:dyDescent="0.25">
      <c r="A87" s="227"/>
      <c r="B87" s="143" t="str">
        <f>LEFT(B86,SEARCH(",",B86))&amp;" valor"</f>
        <v>Materias minerales no expresadas ni comprendidas en otra parte. (2530), valor</v>
      </c>
      <c r="C87" s="227"/>
      <c r="D87" s="238">
        <v>72629998</v>
      </c>
      <c r="E87" s="227"/>
      <c r="F87" s="156" t="s">
        <v>1048</v>
      </c>
      <c r="G87" s="227"/>
      <c r="H87" s="242" t="s">
        <v>2014</v>
      </c>
      <c r="I87" s="227"/>
    </row>
    <row r="88" spans="1:9" s="209" customFormat="1" ht="31.5" x14ac:dyDescent="0.25">
      <c r="A88" s="227"/>
      <c r="B88" s="158" t="s">
        <v>1926</v>
      </c>
      <c r="C88" s="227"/>
      <c r="D88" s="238">
        <v>5260.9</v>
      </c>
      <c r="E88" s="227"/>
      <c r="F88" s="156" t="s">
        <v>2007</v>
      </c>
      <c r="G88" s="227"/>
      <c r="H88" s="237" t="s">
        <v>2015</v>
      </c>
      <c r="I88" s="227"/>
    </row>
    <row r="89" spans="1:9" s="209" customFormat="1" ht="31.5" x14ac:dyDescent="0.25">
      <c r="A89" s="227"/>
      <c r="B89" s="143" t="str">
        <f>LEFT(B88,SEARCH(",",B88))&amp;" valor"</f>
        <v>Materias minerales no expresadas ni comprendidas en otra parte. (2530), valor</v>
      </c>
      <c r="C89" s="227"/>
      <c r="D89" s="238">
        <v>60579263.5</v>
      </c>
      <c r="E89" s="227"/>
      <c r="F89" s="156" t="s">
        <v>1048</v>
      </c>
      <c r="G89" s="227"/>
      <c r="H89" s="242" t="s">
        <v>2015</v>
      </c>
      <c r="I89" s="227"/>
    </row>
    <row r="90" spans="1:9" s="209" customFormat="1" ht="31.5" x14ac:dyDescent="0.25">
      <c r="A90" s="227"/>
      <c r="B90" s="158" t="s">
        <v>1926</v>
      </c>
      <c r="C90" s="227"/>
      <c r="D90" s="238">
        <v>648298.72</v>
      </c>
      <c r="E90" s="227"/>
      <c r="F90" s="156" t="s">
        <v>2007</v>
      </c>
      <c r="G90" s="227"/>
      <c r="H90" s="237" t="s">
        <v>2016</v>
      </c>
      <c r="I90" s="227"/>
    </row>
    <row r="91" spans="1:9" s="209" customFormat="1" ht="31.5" x14ac:dyDescent="0.25">
      <c r="A91" s="227"/>
      <c r="B91" s="143" t="str">
        <f>LEFT(B90,SEARCH(",",B90))&amp;" valor"</f>
        <v>Materias minerales no expresadas ni comprendidas en otra parte. (2530), valor</v>
      </c>
      <c r="C91" s="227"/>
      <c r="D91" s="238">
        <v>377958153.75999999</v>
      </c>
      <c r="E91" s="227"/>
      <c r="F91" s="156" t="s">
        <v>1048</v>
      </c>
      <c r="G91" s="227"/>
      <c r="H91" s="242" t="s">
        <v>2016</v>
      </c>
      <c r="I91" s="227"/>
    </row>
    <row r="92" spans="1:9" s="209" customFormat="1" ht="15.75" x14ac:dyDescent="0.25">
      <c r="A92" s="227"/>
      <c r="B92" s="158" t="s">
        <v>1916</v>
      </c>
      <c r="C92" s="227"/>
      <c r="D92" s="238">
        <v>94595</v>
      </c>
      <c r="E92" s="227"/>
      <c r="F92" s="156" t="s">
        <v>2007</v>
      </c>
      <c r="G92" s="227"/>
      <c r="H92" s="237"/>
      <c r="I92" s="227"/>
    </row>
    <row r="93" spans="1:9" s="209" customFormat="1" ht="15.75" x14ac:dyDescent="0.25">
      <c r="A93" s="227"/>
      <c r="B93" s="143" t="str">
        <f>LEFT(B92,SEARCH(",",B92))&amp;" valor"</f>
        <v>Yeso natural (2520), valor</v>
      </c>
      <c r="C93" s="227"/>
      <c r="D93" s="238">
        <v>82581435</v>
      </c>
      <c r="E93" s="227"/>
      <c r="F93" s="156" t="s">
        <v>1048</v>
      </c>
      <c r="G93" s="227"/>
      <c r="H93" s="242"/>
      <c r="I93" s="227"/>
    </row>
    <row r="94" spans="1:9" s="209" customFormat="1" ht="15.75" x14ac:dyDescent="0.25">
      <c r="A94" s="227"/>
      <c r="B94" s="158" t="s">
        <v>1897</v>
      </c>
      <c r="C94" s="227"/>
      <c r="D94" s="238">
        <v>0</v>
      </c>
      <c r="E94" s="227"/>
      <c r="F94" s="156" t="s">
        <v>2007</v>
      </c>
      <c r="G94" s="227"/>
      <c r="H94" s="237" t="s">
        <v>2017</v>
      </c>
      <c r="I94" s="227"/>
    </row>
    <row r="95" spans="1:9" s="209" customFormat="1" ht="15.75" x14ac:dyDescent="0.25">
      <c r="A95" s="227"/>
      <c r="B95" s="143" t="str">
        <f>LEFT(B94,SEARCH(",",B94))&amp;" valor"</f>
        <v>Sal y cloruro de sodio puro (2501), valor</v>
      </c>
      <c r="C95" s="227"/>
      <c r="D95" s="238">
        <v>0</v>
      </c>
      <c r="E95" s="227"/>
      <c r="F95" s="157" t="s">
        <v>1048</v>
      </c>
      <c r="G95" s="227"/>
      <c r="H95" s="242" t="s">
        <v>2017</v>
      </c>
      <c r="I95" s="227"/>
    </row>
    <row r="96" spans="1:9" s="209" customFormat="1" ht="15.75" x14ac:dyDescent="0.25">
      <c r="A96" s="227"/>
      <c r="B96" s="44"/>
      <c r="C96" s="227"/>
      <c r="D96" s="128"/>
      <c r="E96" s="227"/>
      <c r="F96" s="128"/>
      <c r="G96" s="227"/>
      <c r="H96" s="227"/>
      <c r="I96" s="227"/>
    </row>
    <row r="97" spans="1:9" s="209" customFormat="1" ht="17.25" customHeight="1" x14ac:dyDescent="0.25">
      <c r="A97" s="227"/>
      <c r="B97" s="129" t="s">
        <v>1894</v>
      </c>
      <c r="C97" s="227"/>
      <c r="D97" s="225"/>
      <c r="E97" s="227"/>
      <c r="F97" s="225"/>
      <c r="G97" s="227"/>
      <c r="H97" s="262"/>
      <c r="I97" s="227"/>
    </row>
    <row r="98" spans="1:9" s="209" customFormat="1" ht="25.5" customHeight="1" x14ac:dyDescent="0.25">
      <c r="A98" s="227"/>
      <c r="B98" s="141" t="s">
        <v>1570</v>
      </c>
      <c r="C98" s="227"/>
      <c r="D98" s="156" t="s">
        <v>1728</v>
      </c>
      <c r="E98" s="227"/>
      <c r="F98" s="248" t="s">
        <v>1990</v>
      </c>
      <c r="G98" s="227"/>
      <c r="H98" s="237"/>
      <c r="I98" s="227"/>
    </row>
    <row r="99" spans="1:9" s="209" customFormat="1" ht="28.5" x14ac:dyDescent="0.25">
      <c r="A99" s="227"/>
      <c r="B99" s="141" t="s">
        <v>1571</v>
      </c>
      <c r="C99" s="227"/>
      <c r="D99" s="156" t="s">
        <v>1728</v>
      </c>
      <c r="E99" s="227"/>
      <c r="F99" s="248" t="s">
        <v>1990</v>
      </c>
      <c r="G99" s="227"/>
      <c r="H99" s="237"/>
      <c r="I99" s="227"/>
    </row>
    <row r="100" spans="1:9" s="209" customFormat="1" ht="15.75" x14ac:dyDescent="0.25">
      <c r="A100" s="227"/>
      <c r="B100" s="158" t="s">
        <v>1566</v>
      </c>
      <c r="C100" s="227"/>
      <c r="D100" s="238">
        <v>1161249</v>
      </c>
      <c r="E100" s="227"/>
      <c r="F100" s="156" t="s">
        <v>1381</v>
      </c>
      <c r="G100" s="227"/>
      <c r="H100" s="237"/>
      <c r="I100" s="227"/>
    </row>
    <row r="101" spans="1:9" s="209" customFormat="1" ht="15.75" x14ac:dyDescent="0.25">
      <c r="A101" s="227"/>
      <c r="B101" s="142" t="str">
        <f>LEFT(B100,SEARCH(",",B100))&amp;" valor"</f>
        <v>Oro (7108), valor</v>
      </c>
      <c r="C101" s="227"/>
      <c r="D101" s="238">
        <v>1456700000</v>
      </c>
      <c r="E101" s="227"/>
      <c r="F101" s="156" t="s">
        <v>1177</v>
      </c>
      <c r="G101" s="227"/>
      <c r="H101" s="237" t="s">
        <v>1638</v>
      </c>
      <c r="I101" s="227"/>
    </row>
    <row r="102" spans="1:9" s="209" customFormat="1" ht="15.75" x14ac:dyDescent="0.25">
      <c r="A102" s="227"/>
      <c r="B102" s="158" t="s">
        <v>1567</v>
      </c>
      <c r="C102" s="227"/>
      <c r="D102" s="238">
        <v>4854186</v>
      </c>
      <c r="E102" s="227"/>
      <c r="F102" s="156" t="s">
        <v>1381</v>
      </c>
      <c r="G102" s="227"/>
      <c r="H102" s="237"/>
      <c r="I102" s="227"/>
    </row>
    <row r="103" spans="1:9" s="209" customFormat="1" ht="15.75" x14ac:dyDescent="0.25">
      <c r="A103" s="227"/>
      <c r="B103" s="142" t="str">
        <f>LEFT(B102,SEARCH(",",B102))&amp;" valor"</f>
        <v>Plata (7106), valor</v>
      </c>
      <c r="C103" s="227"/>
      <c r="D103" s="238">
        <v>82700000</v>
      </c>
      <c r="E103" s="227"/>
      <c r="F103" s="156" t="s">
        <v>1177</v>
      </c>
      <c r="G103" s="227"/>
      <c r="H103" s="237" t="s">
        <v>1638</v>
      </c>
      <c r="I103" s="227"/>
    </row>
    <row r="104" spans="1:9" s="209" customFormat="1" ht="15.75" x14ac:dyDescent="0.25">
      <c r="A104" s="227"/>
      <c r="B104" s="158" t="s">
        <v>1568</v>
      </c>
      <c r="C104" s="227"/>
      <c r="D104" s="238">
        <v>8840.49</v>
      </c>
      <c r="E104" s="227"/>
      <c r="F104" s="156" t="s">
        <v>1633</v>
      </c>
      <c r="G104" s="227"/>
      <c r="H104" s="237"/>
      <c r="I104" s="227"/>
    </row>
    <row r="105" spans="1:9" s="209" customFormat="1" ht="15.75" x14ac:dyDescent="0.25">
      <c r="A105" s="227"/>
      <c r="B105" s="142" t="str">
        <f>LEFT(B104,SEARCH(",",B104))&amp;" valor"</f>
        <v>Cobre (2603), valor</v>
      </c>
      <c r="C105" s="227"/>
      <c r="D105" s="238">
        <v>54300000</v>
      </c>
      <c r="E105" s="227"/>
      <c r="F105" s="156" t="s">
        <v>1177</v>
      </c>
      <c r="G105" s="227"/>
      <c r="H105" s="237" t="s">
        <v>1638</v>
      </c>
      <c r="I105" s="227"/>
    </row>
    <row r="106" spans="1:9" s="209" customFormat="1" ht="15.75" x14ac:dyDescent="0.25">
      <c r="A106" s="227"/>
      <c r="B106" s="158" t="s">
        <v>1933</v>
      </c>
      <c r="C106" s="227"/>
      <c r="D106" s="238">
        <v>3652.78</v>
      </c>
      <c r="E106" s="227"/>
      <c r="F106" s="156" t="s">
        <v>1633</v>
      </c>
      <c r="G106" s="227"/>
      <c r="H106" s="237"/>
      <c r="I106" s="227"/>
    </row>
    <row r="107" spans="1:9" s="209" customFormat="1" ht="15.75" x14ac:dyDescent="0.25">
      <c r="A107" s="227"/>
      <c r="B107" s="142" t="str">
        <f>LEFT(B106,SEARCH(",",B106))&amp;" valor"</f>
        <v>Zinc (2608), valor</v>
      </c>
      <c r="C107" s="227"/>
      <c r="D107" s="238">
        <v>10400000</v>
      </c>
      <c r="E107" s="227"/>
      <c r="F107" s="156" t="s">
        <v>1177</v>
      </c>
      <c r="G107" s="227"/>
      <c r="H107" s="237" t="s">
        <v>1638</v>
      </c>
      <c r="I107" s="227"/>
    </row>
    <row r="108" spans="1:9" s="209" customFormat="1" ht="15.75" x14ac:dyDescent="0.25">
      <c r="A108" s="227"/>
      <c r="B108" s="158" t="s">
        <v>1942</v>
      </c>
      <c r="C108" s="227"/>
      <c r="D108" s="238">
        <v>43908.61</v>
      </c>
      <c r="E108" s="227"/>
      <c r="F108" s="156" t="s">
        <v>1633</v>
      </c>
      <c r="G108" s="227"/>
      <c r="H108" s="237" t="s">
        <v>2018</v>
      </c>
      <c r="I108" s="227"/>
    </row>
    <row r="109" spans="1:9" s="209" customFormat="1" ht="15.75" x14ac:dyDescent="0.25">
      <c r="A109" s="227"/>
      <c r="B109" s="143" t="str">
        <f>LEFT(B108,SEARCH(",",B108))&amp;" valor"</f>
        <v>Demás minerales (2617), valor</v>
      </c>
      <c r="C109" s="227"/>
      <c r="D109" s="238">
        <v>153600000</v>
      </c>
      <c r="E109" s="227"/>
      <c r="F109" s="156" t="s">
        <v>1177</v>
      </c>
      <c r="G109" s="227"/>
      <c r="H109" s="242" t="s">
        <v>2018</v>
      </c>
      <c r="I109" s="227"/>
    </row>
    <row r="110" spans="1:9" s="209" customFormat="1" ht="15.75" x14ac:dyDescent="0.25">
      <c r="A110" s="227"/>
      <c r="B110" s="158" t="s">
        <v>1942</v>
      </c>
      <c r="C110" s="227"/>
      <c r="D110" s="238">
        <v>8796.17</v>
      </c>
      <c r="E110" s="227"/>
      <c r="F110" s="156" t="s">
        <v>2020</v>
      </c>
      <c r="G110" s="227"/>
      <c r="H110" s="237" t="s">
        <v>2019</v>
      </c>
      <c r="I110" s="227"/>
    </row>
    <row r="111" spans="1:9" s="209" customFormat="1" ht="15.75" x14ac:dyDescent="0.25">
      <c r="A111" s="227"/>
      <c r="B111" s="142" t="str">
        <f>LEFT(B110,SEARCH(",",B110))&amp;" valor"</f>
        <v>Demás minerales (2617), valor</v>
      </c>
      <c r="C111" s="227"/>
      <c r="D111" s="238">
        <v>100000</v>
      </c>
      <c r="E111" s="227"/>
      <c r="F111" s="156" t="s">
        <v>1177</v>
      </c>
      <c r="G111" s="227"/>
      <c r="H111" s="237" t="s">
        <v>2019</v>
      </c>
      <c r="I111" s="227"/>
    </row>
    <row r="112" spans="1:9" s="209" customFormat="1" ht="31.5" x14ac:dyDescent="0.25">
      <c r="A112" s="227"/>
      <c r="B112" s="158" t="s">
        <v>1926</v>
      </c>
      <c r="C112" s="227"/>
      <c r="D112" s="238">
        <v>27.47</v>
      </c>
      <c r="E112" s="227"/>
      <c r="F112" s="156" t="s">
        <v>2020</v>
      </c>
      <c r="G112" s="227"/>
      <c r="H112" s="237" t="s">
        <v>2049</v>
      </c>
      <c r="I112" s="227"/>
    </row>
    <row r="113" spans="1:9" s="209" customFormat="1" ht="31.5" x14ac:dyDescent="0.25">
      <c r="A113" s="227"/>
      <c r="B113" s="142" t="str">
        <f>LEFT(B112,SEARCH(",",B112))&amp;" valor"</f>
        <v>Materias minerales no expresadas ni comprendidas en otra parte. (2530), valor</v>
      </c>
      <c r="C113" s="227"/>
      <c r="D113" s="238">
        <v>47825.04</v>
      </c>
      <c r="E113" s="227"/>
      <c r="F113" s="156" t="s">
        <v>1177</v>
      </c>
      <c r="G113" s="227"/>
      <c r="H113" s="237" t="s">
        <v>2049</v>
      </c>
      <c r="I113" s="227"/>
    </row>
    <row r="114" spans="1:9" s="209" customFormat="1" ht="15.75" x14ac:dyDescent="0.25">
      <c r="A114" s="227"/>
      <c r="B114" s="158" t="s">
        <v>1901</v>
      </c>
      <c r="C114" s="227"/>
      <c r="D114" s="238">
        <v>56415.55</v>
      </c>
      <c r="E114" s="227"/>
      <c r="F114" s="156" t="s">
        <v>2020</v>
      </c>
      <c r="G114" s="227"/>
      <c r="H114" s="237"/>
      <c r="I114" s="227"/>
    </row>
    <row r="115" spans="1:9" s="209" customFormat="1" ht="15.75" x14ac:dyDescent="0.25">
      <c r="A115" s="227"/>
      <c r="B115" s="142" t="str">
        <f>LEFT(B114,SEARCH(",",B114))&amp;" valor"</f>
        <v>Arenas naturales de cualquier clase (2505), valor</v>
      </c>
      <c r="C115" s="227"/>
      <c r="D115" s="238">
        <v>582716.29</v>
      </c>
      <c r="E115" s="227"/>
      <c r="F115" s="156" t="s">
        <v>1177</v>
      </c>
      <c r="G115" s="227"/>
      <c r="H115" s="237"/>
      <c r="I115" s="227"/>
    </row>
    <row r="116" spans="1:9" s="209" customFormat="1" ht="15.75" x14ac:dyDescent="0.25">
      <c r="A116" s="227"/>
      <c r="B116" s="158" t="s">
        <v>1904</v>
      </c>
      <c r="C116" s="227"/>
      <c r="D116" s="238">
        <v>50.44</v>
      </c>
      <c r="E116" s="227"/>
      <c r="F116" s="156" t="s">
        <v>2020</v>
      </c>
      <c r="G116" s="227"/>
      <c r="H116" s="237"/>
      <c r="I116" s="227"/>
    </row>
    <row r="117" spans="1:9" s="209" customFormat="1" ht="15.75" x14ac:dyDescent="0.25">
      <c r="A117" s="227"/>
      <c r="B117" s="142" t="str">
        <f>LEFT(B116,SEARCH(",",B116))&amp;" valor"</f>
        <v>Las demás arcillas (2508), valor</v>
      </c>
      <c r="C117" s="227"/>
      <c r="D117" s="238">
        <v>46951.93</v>
      </c>
      <c r="E117" s="227"/>
      <c r="F117" s="156" t="s">
        <v>1177</v>
      </c>
      <c r="G117" s="227"/>
      <c r="H117" s="237"/>
      <c r="I117" s="227"/>
    </row>
    <row r="118" spans="1:9" s="209" customFormat="1" ht="15.75" x14ac:dyDescent="0.25">
      <c r="A118" s="227"/>
      <c r="B118" s="158" t="s">
        <v>1942</v>
      </c>
      <c r="C118" s="227"/>
      <c r="D118" s="238">
        <v>5688.11</v>
      </c>
      <c r="E118" s="227"/>
      <c r="F118" s="156" t="s">
        <v>2020</v>
      </c>
      <c r="G118" s="227"/>
      <c r="H118" s="237" t="s">
        <v>2050</v>
      </c>
      <c r="I118" s="227"/>
    </row>
    <row r="119" spans="1:9" s="209" customFormat="1" ht="15.75" x14ac:dyDescent="0.25">
      <c r="A119" s="227"/>
      <c r="B119" s="142" t="str">
        <f>LEFT(B118,SEARCH(",",B118))&amp;" valor"</f>
        <v>Demás minerales (2617), valor</v>
      </c>
      <c r="C119" s="227"/>
      <c r="D119" s="238">
        <v>3880728.36</v>
      </c>
      <c r="E119" s="227"/>
      <c r="F119" s="156" t="s">
        <v>1177</v>
      </c>
      <c r="G119" s="227"/>
      <c r="H119" s="237" t="s">
        <v>2050</v>
      </c>
      <c r="I119" s="227"/>
    </row>
    <row r="120" spans="1:9" s="209" customFormat="1" ht="15.75" x14ac:dyDescent="0.25">
      <c r="A120" s="227"/>
      <c r="B120" s="158" t="s">
        <v>1911</v>
      </c>
      <c r="C120" s="227"/>
      <c r="D120" s="238">
        <v>280.55</v>
      </c>
      <c r="E120" s="227"/>
      <c r="F120" s="156" t="s">
        <v>2020</v>
      </c>
      <c r="G120" s="227"/>
      <c r="H120" s="237"/>
      <c r="I120" s="227"/>
    </row>
    <row r="121" spans="1:9" s="209" customFormat="1" ht="15.75" x14ac:dyDescent="0.25">
      <c r="A121" s="227"/>
      <c r="B121" s="142" t="str">
        <f>LEFT(B120,SEARCH(",",B120))&amp;" valor"</f>
        <v>Mármol (2515), valor</v>
      </c>
      <c r="C121" s="227"/>
      <c r="D121" s="238">
        <v>137544.4</v>
      </c>
      <c r="E121" s="227"/>
      <c r="F121" s="156" t="s">
        <v>1177</v>
      </c>
      <c r="G121" s="227"/>
      <c r="H121" s="237"/>
      <c r="I121" s="227"/>
    </row>
    <row r="122" spans="1:9" s="209" customFormat="1" ht="15.75" x14ac:dyDescent="0.25">
      <c r="A122" s="227"/>
      <c r="B122" s="158" t="s">
        <v>1916</v>
      </c>
      <c r="C122" s="227"/>
      <c r="D122" s="238">
        <v>18784.28</v>
      </c>
      <c r="E122" s="227"/>
      <c r="F122" s="156" t="s">
        <v>2020</v>
      </c>
      <c r="G122" s="227"/>
      <c r="H122" s="237"/>
      <c r="I122" s="227"/>
    </row>
    <row r="123" spans="1:9" s="209" customFormat="1" ht="15.75" x14ac:dyDescent="0.25">
      <c r="A123" s="227"/>
      <c r="B123" s="142" t="str">
        <f>LEFT(B122,SEARCH(",",B122))&amp;" valor"</f>
        <v>Yeso natural (2520), valor</v>
      </c>
      <c r="C123" s="227"/>
      <c r="D123" s="238">
        <v>322396.7</v>
      </c>
      <c r="E123" s="227"/>
      <c r="F123" s="156" t="s">
        <v>1177</v>
      </c>
      <c r="G123" s="227"/>
      <c r="H123" s="237"/>
      <c r="I123" s="227"/>
    </row>
    <row r="124" spans="1:9" s="209" customFormat="1" ht="31.5" x14ac:dyDescent="0.25">
      <c r="A124" s="227"/>
      <c r="B124" s="158" t="s">
        <v>1926</v>
      </c>
      <c r="C124" s="227"/>
      <c r="D124" s="238">
        <v>39971.040000000001</v>
      </c>
      <c r="E124" s="227"/>
      <c r="F124" s="156" t="s">
        <v>2020</v>
      </c>
      <c r="G124" s="227"/>
      <c r="H124" s="237" t="s">
        <v>2051</v>
      </c>
      <c r="I124" s="227"/>
    </row>
    <row r="125" spans="1:9" s="209" customFormat="1" ht="31.5" x14ac:dyDescent="0.25">
      <c r="A125" s="227"/>
      <c r="B125" s="142" t="str">
        <f>LEFT(B124,SEARCH(",",B124))&amp;" valor"</f>
        <v>Materias minerales no expresadas ni comprendidas en otra parte. (2530), valor</v>
      </c>
      <c r="C125" s="227"/>
      <c r="D125" s="238">
        <v>2670561.88</v>
      </c>
      <c r="E125" s="227"/>
      <c r="F125" s="156" t="s">
        <v>1177</v>
      </c>
      <c r="G125" s="227"/>
      <c r="H125" s="237" t="s">
        <v>2051</v>
      </c>
      <c r="I125" s="227"/>
    </row>
    <row r="126" spans="1:9" s="209" customFormat="1" ht="31.5" x14ac:dyDescent="0.25">
      <c r="A126" s="227"/>
      <c r="B126" s="158" t="s">
        <v>1926</v>
      </c>
      <c r="C126" s="227"/>
      <c r="D126" s="238">
        <v>3394.24</v>
      </c>
      <c r="E126" s="227"/>
      <c r="F126" s="156" t="s">
        <v>2020</v>
      </c>
      <c r="G126" s="227"/>
      <c r="H126" s="237" t="s">
        <v>2052</v>
      </c>
      <c r="I126" s="227"/>
    </row>
    <row r="127" spans="1:9" s="209" customFormat="1" ht="31.5" x14ac:dyDescent="0.25">
      <c r="A127" s="227"/>
      <c r="B127" s="142" t="str">
        <f>LEFT(B126,SEARCH(",",B126))&amp;" valor"</f>
        <v>Materias minerales no expresadas ni comprendidas en otra parte. (2530), valor</v>
      </c>
      <c r="C127" s="227"/>
      <c r="D127" s="238">
        <v>727405.01</v>
      </c>
      <c r="E127" s="227"/>
      <c r="F127" s="156" t="s">
        <v>1177</v>
      </c>
      <c r="G127" s="227"/>
      <c r="H127" s="237" t="s">
        <v>2052</v>
      </c>
      <c r="I127" s="227"/>
    </row>
    <row r="128" spans="1:9" s="209" customFormat="1" ht="31.5" x14ac:dyDescent="0.25">
      <c r="A128" s="227"/>
      <c r="B128" s="158" t="s">
        <v>1926</v>
      </c>
      <c r="C128" s="227"/>
      <c r="D128" s="238">
        <v>15776.46</v>
      </c>
      <c r="E128" s="227"/>
      <c r="F128" s="156" t="s">
        <v>2020</v>
      </c>
      <c r="G128" s="227"/>
      <c r="H128" s="237" t="s">
        <v>2053</v>
      </c>
      <c r="I128" s="227"/>
    </row>
    <row r="129" spans="1:9" s="209" customFormat="1" ht="31.5" x14ac:dyDescent="0.25">
      <c r="A129" s="227"/>
      <c r="B129" s="142" t="str">
        <f>LEFT(B128,SEARCH(",",B128))&amp;" valor"</f>
        <v>Materias minerales no expresadas ni comprendidas en otra parte. (2530), valor</v>
      </c>
      <c r="C129" s="227"/>
      <c r="D129" s="238">
        <v>376913.41</v>
      </c>
      <c r="E129" s="227"/>
      <c r="F129" s="156" t="s">
        <v>1177</v>
      </c>
      <c r="G129" s="227"/>
      <c r="H129" s="237" t="s">
        <v>2053</v>
      </c>
      <c r="I129" s="227"/>
    </row>
    <row r="130" spans="1:9" s="209" customFormat="1" ht="15.75" x14ac:dyDescent="0.25">
      <c r="A130" s="227"/>
      <c r="B130" s="129" t="s">
        <v>1893</v>
      </c>
      <c r="C130" s="227"/>
      <c r="D130" s="225"/>
      <c r="E130" s="227"/>
      <c r="F130" s="145"/>
      <c r="G130" s="227"/>
      <c r="H130" s="262"/>
      <c r="I130" s="227"/>
    </row>
    <row r="131" spans="1:9" s="209" customFormat="1" ht="31.5" x14ac:dyDescent="0.25">
      <c r="A131" s="227"/>
      <c r="B131" s="141" t="s">
        <v>1572</v>
      </c>
      <c r="C131" s="227"/>
      <c r="D131" s="156" t="s">
        <v>1728</v>
      </c>
      <c r="E131" s="227"/>
      <c r="F131" s="248" t="s">
        <v>2032</v>
      </c>
      <c r="G131" s="227"/>
      <c r="H131" s="237"/>
      <c r="I131" s="227"/>
    </row>
    <row r="132" spans="1:9" s="209" customFormat="1" ht="31.5" x14ac:dyDescent="0.25">
      <c r="A132" s="227"/>
      <c r="B132" s="146" t="s">
        <v>1573</v>
      </c>
      <c r="C132" s="227"/>
      <c r="D132" s="156" t="s">
        <v>1728</v>
      </c>
      <c r="E132" s="227"/>
      <c r="F132" s="248" t="s">
        <v>1991</v>
      </c>
      <c r="G132" s="227"/>
      <c r="H132" s="237"/>
      <c r="I132" s="227"/>
    </row>
    <row r="133" spans="1:9" s="209" customFormat="1" ht="47.25" x14ac:dyDescent="0.25">
      <c r="A133" s="227"/>
      <c r="B133" s="286" t="s">
        <v>1574</v>
      </c>
      <c r="C133" s="227"/>
      <c r="D133" s="148">
        <f>('Parte 5 - Datos de empresas'!J63/'Parte 4 - Ingresos del gobierno'!J62)</f>
        <v>0.99485397035303191</v>
      </c>
      <c r="E133" s="227"/>
      <c r="F133" s="149" t="s">
        <v>1635</v>
      </c>
      <c r="G133" s="227"/>
      <c r="H133" s="242"/>
      <c r="I133" s="227"/>
    </row>
    <row r="134" spans="1:9" s="209" customFormat="1" ht="15.75" x14ac:dyDescent="0.25">
      <c r="A134" s="227"/>
      <c r="B134" s="44"/>
      <c r="C134" s="227"/>
      <c r="D134" s="128"/>
      <c r="E134" s="227"/>
      <c r="F134" s="128"/>
      <c r="G134" s="227"/>
      <c r="H134" s="227"/>
      <c r="I134" s="227"/>
    </row>
    <row r="135" spans="1:9" s="209" customFormat="1" ht="15.75" x14ac:dyDescent="0.25">
      <c r="A135" s="227"/>
      <c r="B135" s="129" t="s">
        <v>1892</v>
      </c>
      <c r="C135" s="227"/>
      <c r="D135" s="145"/>
      <c r="E135" s="227"/>
      <c r="F135" s="145"/>
      <c r="G135" s="227"/>
      <c r="H135" s="262"/>
      <c r="I135" s="227"/>
    </row>
    <row r="136" spans="1:9" s="209" customFormat="1" ht="31.5" x14ac:dyDescent="0.25">
      <c r="A136" s="227"/>
      <c r="B136" s="146" t="s">
        <v>1575</v>
      </c>
      <c r="C136" s="227"/>
      <c r="D136" s="156" t="s">
        <v>1726</v>
      </c>
      <c r="E136" s="227"/>
      <c r="F136" s="248" t="s">
        <v>1991</v>
      </c>
      <c r="G136" s="227"/>
      <c r="H136" s="237" t="s">
        <v>2030</v>
      </c>
      <c r="I136" s="227"/>
    </row>
    <row r="137" spans="1:9" s="209" customFormat="1" ht="15.75" x14ac:dyDescent="0.25">
      <c r="A137" s="227"/>
      <c r="B137" s="194" t="s">
        <v>1576</v>
      </c>
      <c r="C137" s="267"/>
      <c r="D137" s="130"/>
      <c r="E137" s="267"/>
      <c r="F137" s="130"/>
      <c r="G137" s="227"/>
      <c r="H137" s="237"/>
      <c r="I137" s="227"/>
    </row>
    <row r="138" spans="1:9" s="209" customFormat="1" ht="15.75" x14ac:dyDescent="0.25">
      <c r="A138" s="227"/>
      <c r="B138" s="158" t="s">
        <v>1564</v>
      </c>
      <c r="C138" s="227"/>
      <c r="D138" s="156">
        <v>0</v>
      </c>
      <c r="E138" s="227"/>
      <c r="F138" s="156" t="s">
        <v>1631</v>
      </c>
      <c r="G138" s="227"/>
      <c r="H138" s="237"/>
      <c r="I138" s="227"/>
    </row>
    <row r="139" spans="1:9" s="209" customFormat="1" ht="15.75" x14ac:dyDescent="0.25">
      <c r="A139" s="227"/>
      <c r="B139" s="158" t="s">
        <v>1565</v>
      </c>
      <c r="C139" s="227"/>
      <c r="D139" s="156">
        <v>0</v>
      </c>
      <c r="E139" s="227"/>
      <c r="F139" s="156" t="s">
        <v>1632</v>
      </c>
      <c r="G139" s="227"/>
      <c r="H139" s="237"/>
      <c r="I139" s="227"/>
    </row>
    <row r="140" spans="1:9" s="209" customFormat="1" ht="15.75" x14ac:dyDescent="0.25">
      <c r="A140" s="227"/>
      <c r="B140" s="195" t="s">
        <v>1569</v>
      </c>
      <c r="C140" s="268"/>
      <c r="D140" s="157">
        <v>0</v>
      </c>
      <c r="E140" s="268"/>
      <c r="F140" s="157" t="s">
        <v>1633</v>
      </c>
      <c r="G140" s="227"/>
      <c r="H140" s="237"/>
      <c r="I140" s="227"/>
    </row>
    <row r="141" spans="1:9" s="209" customFormat="1" ht="15.75" x14ac:dyDescent="0.25">
      <c r="A141" s="227"/>
      <c r="B141" s="194" t="s">
        <v>1577</v>
      </c>
      <c r="C141" s="267"/>
      <c r="D141" s="130"/>
      <c r="E141" s="267"/>
      <c r="F141" s="130"/>
      <c r="G141" s="227"/>
      <c r="H141" s="237"/>
      <c r="I141" s="227"/>
    </row>
    <row r="142" spans="1:9" s="209" customFormat="1" ht="15.75" x14ac:dyDescent="0.25">
      <c r="A142" s="227"/>
      <c r="B142" s="158" t="s">
        <v>1564</v>
      </c>
      <c r="C142" s="227"/>
      <c r="D142" s="156" t="s">
        <v>1509</v>
      </c>
      <c r="E142" s="227"/>
      <c r="F142" s="156" t="s">
        <v>1631</v>
      </c>
      <c r="G142" s="227"/>
      <c r="H142" s="237"/>
      <c r="I142" s="227"/>
    </row>
    <row r="143" spans="1:9" s="209" customFormat="1" ht="15.75" x14ac:dyDescent="0.25">
      <c r="A143" s="227"/>
      <c r="B143" s="142" t="str">
        <f>LEFT(B142,SEARCH(",",B142))&amp;" valor"</f>
        <v>Petróleo crudo (2709), valor</v>
      </c>
      <c r="C143" s="227"/>
      <c r="D143" s="156" t="s">
        <v>1509</v>
      </c>
      <c r="E143" s="227"/>
      <c r="F143" s="156" t="s">
        <v>1177</v>
      </c>
      <c r="G143" s="227"/>
      <c r="H143" s="237" t="s">
        <v>1638</v>
      </c>
      <c r="I143" s="227"/>
    </row>
    <row r="144" spans="1:9" s="209" customFormat="1" ht="15.75" x14ac:dyDescent="0.25">
      <c r="A144" s="227"/>
      <c r="B144" s="158" t="s">
        <v>1565</v>
      </c>
      <c r="C144" s="227"/>
      <c r="D144" s="156" t="s">
        <v>1509</v>
      </c>
      <c r="E144" s="227"/>
      <c r="F144" s="156" t="s">
        <v>1632</v>
      </c>
      <c r="G144" s="227"/>
      <c r="H144" s="237"/>
      <c r="I144" s="227"/>
    </row>
    <row r="145" spans="1:9" s="209" customFormat="1" ht="15.75" x14ac:dyDescent="0.25">
      <c r="A145" s="227"/>
      <c r="B145" s="142" t="str">
        <f>LEFT(B144,SEARCH(",",B144))&amp;" valor"</f>
        <v>Gas natural (2711), valor</v>
      </c>
      <c r="C145" s="227"/>
      <c r="D145" s="156" t="s">
        <v>1509</v>
      </c>
      <c r="E145" s="227"/>
      <c r="F145" s="156" t="s">
        <v>1177</v>
      </c>
      <c r="G145" s="227"/>
      <c r="H145" s="237" t="s">
        <v>1638</v>
      </c>
      <c r="I145" s="227"/>
    </row>
    <row r="146" spans="1:9" s="209" customFormat="1" ht="15.75" x14ac:dyDescent="0.25">
      <c r="A146" s="227"/>
      <c r="B146" s="158" t="s">
        <v>1569</v>
      </c>
      <c r="C146" s="227"/>
      <c r="D146" s="156" t="s">
        <v>1509</v>
      </c>
      <c r="E146" s="227"/>
      <c r="F146" s="156" t="s">
        <v>1633</v>
      </c>
      <c r="G146" s="227"/>
      <c r="H146" s="237"/>
      <c r="I146" s="227"/>
    </row>
    <row r="147" spans="1:9" s="209" customFormat="1" ht="15.75" x14ac:dyDescent="0.25">
      <c r="A147" s="227"/>
      <c r="B147" s="142" t="str">
        <f>LEFT(B146,SEARCH(",",B146))&amp;" valor"</f>
        <v>Agregar productos básicos aquí, valor</v>
      </c>
      <c r="C147" s="227"/>
      <c r="D147" s="156" t="s">
        <v>1509</v>
      </c>
      <c r="E147" s="227"/>
      <c r="F147" s="156" t="s">
        <v>1177</v>
      </c>
      <c r="G147" s="227"/>
      <c r="H147" s="237" t="s">
        <v>1638</v>
      </c>
      <c r="I147" s="227"/>
    </row>
    <row r="148" spans="1:9" s="209" customFormat="1" ht="31.5" x14ac:dyDescent="0.25">
      <c r="A148" s="227"/>
      <c r="B148" s="193" t="s">
        <v>1578</v>
      </c>
      <c r="C148" s="268"/>
      <c r="D148" s="157" t="s">
        <v>1509</v>
      </c>
      <c r="E148" s="268"/>
      <c r="F148" s="157" t="s">
        <v>1177</v>
      </c>
      <c r="G148" s="268"/>
      <c r="H148" s="242"/>
      <c r="I148" s="227"/>
    </row>
    <row r="149" spans="1:9" s="209" customFormat="1" ht="15.75" x14ac:dyDescent="0.25">
      <c r="A149" s="227"/>
      <c r="B149" s="44"/>
      <c r="C149" s="227"/>
      <c r="D149" s="227"/>
      <c r="E149" s="227"/>
      <c r="F149" s="259"/>
      <c r="G149" s="227"/>
      <c r="H149" s="227"/>
      <c r="I149" s="227"/>
    </row>
    <row r="150" spans="1:9" s="209" customFormat="1" ht="15.95" customHeight="1" x14ac:dyDescent="0.25">
      <c r="A150" s="227"/>
      <c r="B150" s="129" t="s">
        <v>1891</v>
      </c>
      <c r="C150" s="227"/>
      <c r="D150" s="145"/>
      <c r="E150" s="227"/>
      <c r="F150" s="145"/>
      <c r="G150" s="227"/>
      <c r="H150" s="262"/>
      <c r="I150" s="227"/>
    </row>
    <row r="151" spans="1:9" s="209" customFormat="1" ht="31.5" x14ac:dyDescent="0.25">
      <c r="A151" s="227"/>
      <c r="B151" s="146" t="s">
        <v>1579</v>
      </c>
      <c r="C151" s="227"/>
      <c r="D151" s="156" t="s">
        <v>1726</v>
      </c>
      <c r="E151" s="227"/>
      <c r="F151" s="248" t="s">
        <v>1991</v>
      </c>
      <c r="G151" s="227"/>
      <c r="H151" s="237" t="s">
        <v>2030</v>
      </c>
      <c r="I151" s="227"/>
    </row>
    <row r="152" spans="1:9" s="209" customFormat="1" ht="30.75" customHeight="1" x14ac:dyDescent="0.25">
      <c r="A152" s="227"/>
      <c r="B152" s="151" t="s">
        <v>1580</v>
      </c>
      <c r="C152" s="227"/>
      <c r="D152" s="157" t="s">
        <v>1509</v>
      </c>
      <c r="E152" s="227"/>
      <c r="F152" s="157" t="s">
        <v>1177</v>
      </c>
      <c r="G152" s="227"/>
      <c r="H152" s="242"/>
      <c r="I152" s="227"/>
    </row>
    <row r="153" spans="1:9" s="209" customFormat="1" ht="15.75" x14ac:dyDescent="0.25">
      <c r="A153" s="227"/>
      <c r="B153" s="44"/>
      <c r="C153" s="227"/>
      <c r="D153" s="128"/>
      <c r="E153" s="227"/>
      <c r="F153" s="259"/>
      <c r="G153" s="227"/>
      <c r="H153" s="227"/>
      <c r="I153" s="227"/>
    </row>
    <row r="154" spans="1:9" s="209" customFormat="1" ht="15.75" x14ac:dyDescent="0.25">
      <c r="A154" s="227"/>
      <c r="B154" s="129" t="s">
        <v>1890</v>
      </c>
      <c r="C154" s="227"/>
      <c r="D154" s="145"/>
      <c r="E154" s="227"/>
      <c r="F154" s="145"/>
      <c r="G154" s="227"/>
      <c r="H154" s="262"/>
      <c r="I154" s="227"/>
    </row>
    <row r="155" spans="1:9" s="209" customFormat="1" ht="28.5" x14ac:dyDescent="0.25">
      <c r="A155" s="227"/>
      <c r="B155" s="146" t="s">
        <v>1581</v>
      </c>
      <c r="C155" s="227"/>
      <c r="D155" s="156" t="s">
        <v>1726</v>
      </c>
      <c r="E155" s="227"/>
      <c r="F155" s="248" t="s">
        <v>1991</v>
      </c>
      <c r="G155" s="227"/>
      <c r="H155" s="237" t="s">
        <v>2030</v>
      </c>
      <c r="I155" s="227"/>
    </row>
    <row r="156" spans="1:9" s="209" customFormat="1" ht="30.75" customHeight="1" x14ac:dyDescent="0.25">
      <c r="A156" s="227"/>
      <c r="B156" s="151" t="s">
        <v>1582</v>
      </c>
      <c r="C156" s="227"/>
      <c r="D156" s="157" t="s">
        <v>1509</v>
      </c>
      <c r="E156" s="227"/>
      <c r="F156" s="157" t="s">
        <v>1177</v>
      </c>
      <c r="G156" s="227"/>
      <c r="H156" s="242"/>
      <c r="I156" s="227"/>
    </row>
    <row r="157" spans="1:9" s="209" customFormat="1" ht="15.75" x14ac:dyDescent="0.25">
      <c r="A157" s="227"/>
      <c r="B157" s="44"/>
      <c r="C157" s="227"/>
      <c r="D157" s="128"/>
      <c r="E157" s="227"/>
      <c r="F157" s="259"/>
      <c r="G157" s="227"/>
      <c r="H157" s="227"/>
      <c r="I157" s="227"/>
    </row>
    <row r="158" spans="1:9" s="209" customFormat="1" ht="31.5" x14ac:dyDescent="0.25">
      <c r="A158" s="227"/>
      <c r="B158" s="129" t="s">
        <v>1889</v>
      </c>
      <c r="C158" s="227"/>
      <c r="D158" s="145"/>
      <c r="E158" s="227"/>
      <c r="F158" s="145"/>
      <c r="G158" s="227"/>
      <c r="H158" s="262"/>
      <c r="I158" s="227"/>
    </row>
    <row r="159" spans="1:9" s="209" customFormat="1" ht="110.25" x14ac:dyDescent="0.25">
      <c r="A159" s="227"/>
      <c r="B159" s="146" t="s">
        <v>1583</v>
      </c>
      <c r="C159" s="227"/>
      <c r="D159" s="156" t="s">
        <v>1726</v>
      </c>
      <c r="E159" s="227"/>
      <c r="F159" s="249" t="s">
        <v>2094</v>
      </c>
      <c r="G159" s="227"/>
      <c r="H159" s="250" t="s">
        <v>2093</v>
      </c>
      <c r="I159" s="227"/>
    </row>
    <row r="160" spans="1:9" s="209" customFormat="1" ht="31.5" x14ac:dyDescent="0.25">
      <c r="A160" s="227"/>
      <c r="B160" s="151" t="s">
        <v>1584</v>
      </c>
      <c r="C160" s="227"/>
      <c r="D160" s="240"/>
      <c r="E160" s="227"/>
      <c r="F160" s="157" t="s">
        <v>1048</v>
      </c>
      <c r="G160" s="227"/>
      <c r="H160" s="242" t="s">
        <v>2098</v>
      </c>
      <c r="I160" s="227"/>
    </row>
    <row r="161" spans="1:9" s="209" customFormat="1" ht="15.75" x14ac:dyDescent="0.25">
      <c r="A161" s="227"/>
      <c r="B161" s="44"/>
      <c r="C161" s="227"/>
      <c r="D161" s="128"/>
      <c r="E161" s="227"/>
      <c r="F161" s="259"/>
      <c r="G161" s="227"/>
      <c r="H161" s="227"/>
      <c r="I161" s="227"/>
    </row>
    <row r="162" spans="1:9" s="209" customFormat="1" ht="15.75" x14ac:dyDescent="0.25">
      <c r="A162" s="227"/>
      <c r="B162" s="129" t="s">
        <v>1888</v>
      </c>
      <c r="C162" s="227"/>
      <c r="D162" s="145"/>
      <c r="E162" s="227"/>
      <c r="F162" s="145"/>
      <c r="G162" s="227"/>
      <c r="H162" s="262"/>
      <c r="I162" s="227"/>
    </row>
    <row r="163" spans="1:9" s="209" customFormat="1" ht="31.5" x14ac:dyDescent="0.25">
      <c r="A163" s="227"/>
      <c r="B163" s="146" t="str">
        <f>"¿El gobierno divulga información sobre"&amp;RIGHT(B162,LEN(B162)-SEARCH(":",B162,1))&amp;"?"</f>
        <v>¿El gobierno divulga información sobre Pagos directos subnacionales?</v>
      </c>
      <c r="C163" s="227"/>
      <c r="D163" s="156" t="s">
        <v>1726</v>
      </c>
      <c r="E163" s="227"/>
      <c r="F163" s="249" t="s">
        <v>1992</v>
      </c>
      <c r="G163" s="227"/>
      <c r="H163" s="237"/>
      <c r="I163" s="227"/>
    </row>
    <row r="164" spans="1:9" s="209" customFormat="1" ht="31.5" x14ac:dyDescent="0.25">
      <c r="A164" s="227"/>
      <c r="B164" s="151" t="s">
        <v>1585</v>
      </c>
      <c r="C164" s="227"/>
      <c r="D164" s="157">
        <v>0</v>
      </c>
      <c r="E164" s="227"/>
      <c r="F164" s="157" t="s">
        <v>1048</v>
      </c>
      <c r="G164" s="227"/>
      <c r="H164" s="242"/>
      <c r="I164" s="227"/>
    </row>
    <row r="165" spans="1:9" s="209" customFormat="1" ht="15.75" x14ac:dyDescent="0.25">
      <c r="A165" s="227"/>
      <c r="B165" s="44"/>
      <c r="C165" s="227"/>
      <c r="D165" s="128"/>
      <c r="E165" s="227"/>
      <c r="F165" s="259"/>
      <c r="G165" s="227"/>
      <c r="H165" s="227"/>
      <c r="I165" s="227"/>
    </row>
    <row r="166" spans="1:9" s="209" customFormat="1" ht="15.75" x14ac:dyDescent="0.25">
      <c r="A166" s="227"/>
      <c r="B166" s="129" t="s">
        <v>1887</v>
      </c>
      <c r="C166" s="227"/>
      <c r="D166" s="145"/>
      <c r="E166" s="227"/>
      <c r="F166" s="259"/>
      <c r="G166" s="227"/>
      <c r="H166" s="262"/>
      <c r="I166" s="227"/>
    </row>
    <row r="167" spans="1:9" s="209" customFormat="1" ht="31.5" x14ac:dyDescent="0.25">
      <c r="A167" s="227"/>
      <c r="B167" s="286" t="s">
        <v>1586</v>
      </c>
      <c r="C167" s="227"/>
      <c r="D167" s="233">
        <f>IFERROR(IF(_xlfn.DAYS('Parte 1 - Datos generales'!$E$24,'Parte 1 - Datos generales'!$E$20)/365&gt;0,_xlfn.DAYS('Parte 1 - Datos generales'!$E$24,'Parte 1 - Datos generales'!$E$20)/365,_xlfn.DAYS('Parte 1 - Datos generales'!$E$27,'Parte 1 - Datos generales'!$E$20)/365),"Calculado utilizando Parte 1 Datos generales")</f>
        <v>2.0821917808219177</v>
      </c>
      <c r="E167" s="227"/>
      <c r="F167" s="259"/>
      <c r="G167" s="227"/>
      <c r="H167" s="242"/>
      <c r="I167" s="227"/>
    </row>
    <row r="168" spans="1:9" s="209" customFormat="1" ht="15.75" x14ac:dyDescent="0.25">
      <c r="A168" s="227"/>
      <c r="B168" s="44"/>
      <c r="C168" s="227"/>
      <c r="D168" s="128"/>
      <c r="E168" s="227"/>
      <c r="F168" s="259"/>
      <c r="G168" s="227"/>
      <c r="H168" s="227"/>
      <c r="I168" s="227"/>
    </row>
    <row r="169" spans="1:9" s="209" customFormat="1" ht="15.75" x14ac:dyDescent="0.25">
      <c r="A169" s="227"/>
      <c r="B169" s="129" t="s">
        <v>1886</v>
      </c>
      <c r="C169" s="227"/>
      <c r="D169" s="145"/>
      <c r="E169" s="227"/>
      <c r="F169" s="145"/>
      <c r="G169" s="227"/>
      <c r="H169" s="262"/>
      <c r="I169" s="227"/>
    </row>
    <row r="170" spans="1:9" s="209" customFormat="1" ht="47.25" x14ac:dyDescent="0.25">
      <c r="A170" s="227"/>
      <c r="B170" s="141" t="s">
        <v>1587</v>
      </c>
      <c r="C170" s="227"/>
      <c r="D170" s="156" t="s">
        <v>1728</v>
      </c>
      <c r="E170" s="227"/>
      <c r="F170" s="248" t="s">
        <v>1993</v>
      </c>
      <c r="G170" s="227"/>
      <c r="H170" s="250"/>
      <c r="I170" s="227"/>
    </row>
    <row r="171" spans="1:9" s="209" customFormat="1" ht="31.5" x14ac:dyDescent="0.25">
      <c r="A171" s="227"/>
      <c r="B171" s="142" t="s">
        <v>1588</v>
      </c>
      <c r="C171" s="227"/>
      <c r="D171" s="278" t="s">
        <v>1728</v>
      </c>
      <c r="E171" s="227"/>
      <c r="F171" s="248" t="s">
        <v>2056</v>
      </c>
      <c r="G171" s="227"/>
      <c r="H171" s="237"/>
      <c r="I171" s="227"/>
    </row>
    <row r="172" spans="1:9" s="209" customFormat="1" ht="31.5" x14ac:dyDescent="0.25">
      <c r="A172" s="227"/>
      <c r="B172" s="141" t="s">
        <v>1589</v>
      </c>
      <c r="C172" s="227"/>
      <c r="D172" s="278" t="s">
        <v>1728</v>
      </c>
      <c r="E172" s="227"/>
      <c r="F172" s="248" t="s">
        <v>2056</v>
      </c>
      <c r="G172" s="227"/>
      <c r="H172" s="237" t="s">
        <v>2091</v>
      </c>
      <c r="I172" s="227"/>
    </row>
    <row r="173" spans="1:9" s="209" customFormat="1" ht="28.5" x14ac:dyDescent="0.25">
      <c r="A173" s="227"/>
      <c r="B173" s="133" t="s">
        <v>1590</v>
      </c>
      <c r="C173" s="227"/>
      <c r="D173" s="278" t="s">
        <v>1729</v>
      </c>
      <c r="E173" s="227"/>
      <c r="F173" s="248" t="s">
        <v>2056</v>
      </c>
      <c r="G173" s="227"/>
      <c r="H173" s="237"/>
      <c r="I173" s="227"/>
    </row>
    <row r="174" spans="1:9" s="209" customFormat="1" ht="28.5" x14ac:dyDescent="0.25">
      <c r="A174" s="227"/>
      <c r="B174" s="131" t="s">
        <v>1591</v>
      </c>
      <c r="C174" s="227"/>
      <c r="D174" s="278" t="s">
        <v>1728</v>
      </c>
      <c r="E174" s="227"/>
      <c r="F174" s="248" t="s">
        <v>2056</v>
      </c>
      <c r="G174" s="227"/>
      <c r="H174" s="237" t="s">
        <v>2091</v>
      </c>
      <c r="I174" s="227"/>
    </row>
    <row r="175" spans="1:9" s="209" customFormat="1" ht="28.5" x14ac:dyDescent="0.25">
      <c r="A175" s="227"/>
      <c r="B175" s="134" t="s">
        <v>1592</v>
      </c>
      <c r="C175" s="227"/>
      <c r="D175" s="288" t="s">
        <v>1729</v>
      </c>
      <c r="E175" s="227"/>
      <c r="F175" s="248" t="s">
        <v>2056</v>
      </c>
      <c r="G175" s="227"/>
      <c r="H175" s="242"/>
      <c r="I175" s="227"/>
    </row>
    <row r="176" spans="1:9" s="209" customFormat="1" ht="15.75" x14ac:dyDescent="0.25">
      <c r="A176" s="227"/>
      <c r="B176" s="44"/>
      <c r="C176" s="227"/>
      <c r="D176" s="128"/>
      <c r="E176" s="227"/>
      <c r="F176" s="259"/>
      <c r="G176" s="227"/>
      <c r="H176" s="227"/>
      <c r="I176" s="227"/>
    </row>
    <row r="177" spans="1:9" s="209" customFormat="1" ht="31.5" x14ac:dyDescent="0.25">
      <c r="A177" s="227"/>
      <c r="B177" s="129" t="s">
        <v>1885</v>
      </c>
      <c r="C177" s="227"/>
      <c r="D177" s="145"/>
      <c r="E177" s="227"/>
      <c r="F177" s="145"/>
      <c r="G177" s="227"/>
      <c r="H177" s="262"/>
      <c r="I177" s="227"/>
    </row>
    <row r="178" spans="1:9" s="209" customFormat="1" ht="47.25" x14ac:dyDescent="0.25">
      <c r="A178" s="227"/>
      <c r="B178" s="146" t="s">
        <v>1593</v>
      </c>
      <c r="C178" s="227"/>
      <c r="D178" s="278" t="s">
        <v>1728</v>
      </c>
      <c r="E178" s="227"/>
      <c r="F178" s="248" t="s">
        <v>1994</v>
      </c>
      <c r="G178" s="227"/>
      <c r="H178" s="237"/>
      <c r="I178" s="227"/>
    </row>
    <row r="179" spans="1:9" s="209" customFormat="1" ht="31.5" x14ac:dyDescent="0.25">
      <c r="A179" s="227"/>
      <c r="B179" s="289" t="s">
        <v>1594</v>
      </c>
      <c r="C179" s="227"/>
      <c r="D179" s="288">
        <v>0</v>
      </c>
      <c r="E179" s="227"/>
      <c r="F179" s="248" t="s">
        <v>1994</v>
      </c>
      <c r="G179" s="227"/>
      <c r="H179" s="242"/>
      <c r="I179" s="227"/>
    </row>
    <row r="180" spans="1:9" s="209" customFormat="1" ht="15.75" x14ac:dyDescent="0.25">
      <c r="A180" s="227"/>
      <c r="B180" s="44"/>
      <c r="C180" s="227"/>
      <c r="D180" s="128"/>
      <c r="E180" s="227"/>
      <c r="F180" s="259"/>
      <c r="G180" s="227"/>
      <c r="H180" s="227"/>
      <c r="I180" s="227"/>
    </row>
    <row r="181" spans="1:9" s="209" customFormat="1" ht="15.75" x14ac:dyDescent="0.25">
      <c r="A181" s="227"/>
      <c r="B181" s="129" t="s">
        <v>1884</v>
      </c>
      <c r="C181" s="227"/>
      <c r="D181" s="145"/>
      <c r="E181" s="227"/>
      <c r="F181" s="145"/>
      <c r="G181" s="227"/>
      <c r="H181" s="262"/>
      <c r="I181" s="227"/>
    </row>
    <row r="182" spans="1:9" s="209" customFormat="1" ht="31.5" x14ac:dyDescent="0.25">
      <c r="A182" s="227"/>
      <c r="B182" s="146" t="s">
        <v>1595</v>
      </c>
      <c r="C182" s="227"/>
      <c r="D182" s="156" t="s">
        <v>1728</v>
      </c>
      <c r="E182" s="227"/>
      <c r="F182" s="249" t="s">
        <v>2033</v>
      </c>
      <c r="G182" s="227"/>
      <c r="H182" s="237"/>
      <c r="I182" s="227"/>
    </row>
    <row r="183" spans="1:9" s="209" customFormat="1" ht="31.5" x14ac:dyDescent="0.25">
      <c r="A183" s="227"/>
      <c r="B183" s="150" t="s">
        <v>1596</v>
      </c>
      <c r="C183" s="227"/>
      <c r="D183" s="238">
        <v>311080120.95999998</v>
      </c>
      <c r="E183" s="227"/>
      <c r="F183" s="156" t="s">
        <v>1048</v>
      </c>
      <c r="G183" s="227"/>
      <c r="H183" s="237"/>
      <c r="I183" s="227"/>
    </row>
    <row r="184" spans="1:9" s="209" customFormat="1" ht="31.5" x14ac:dyDescent="0.25">
      <c r="A184" s="227"/>
      <c r="B184" s="151" t="s">
        <v>1597</v>
      </c>
      <c r="C184" s="227"/>
      <c r="D184" s="238">
        <v>199999992</v>
      </c>
      <c r="E184" s="227"/>
      <c r="F184" s="157" t="s">
        <v>1048</v>
      </c>
      <c r="G184" s="227"/>
      <c r="H184" s="242"/>
      <c r="I184" s="227"/>
    </row>
    <row r="185" spans="1:9" s="209" customFormat="1" ht="15.75" x14ac:dyDescent="0.25">
      <c r="A185" s="227"/>
      <c r="B185" s="44"/>
      <c r="C185" s="227"/>
      <c r="D185" s="128"/>
      <c r="E185" s="227"/>
      <c r="F185" s="259"/>
      <c r="G185" s="227"/>
      <c r="H185" s="227"/>
      <c r="I185" s="227"/>
    </row>
    <row r="186" spans="1:9" s="209" customFormat="1" ht="15.75" x14ac:dyDescent="0.25">
      <c r="A186" s="227"/>
      <c r="B186" s="129" t="s">
        <v>1883</v>
      </c>
      <c r="C186" s="227"/>
      <c r="D186" s="145"/>
      <c r="E186" s="227"/>
      <c r="F186" s="145"/>
      <c r="G186" s="227"/>
      <c r="H186" s="262"/>
      <c r="I186" s="227"/>
    </row>
    <row r="187" spans="1:9" s="209" customFormat="1" ht="47.25" x14ac:dyDescent="0.25">
      <c r="A187" s="227"/>
      <c r="B187" s="146" t="s">
        <v>1598</v>
      </c>
      <c r="C187" s="227"/>
      <c r="D187" s="156" t="s">
        <v>1728</v>
      </c>
      <c r="E187" s="227"/>
      <c r="F187" s="249" t="s">
        <v>2034</v>
      </c>
      <c r="G187" s="227"/>
      <c r="H187" s="237"/>
      <c r="I187" s="227"/>
    </row>
    <row r="188" spans="1:9" s="209" customFormat="1" ht="31.5" x14ac:dyDescent="0.25">
      <c r="A188" s="227"/>
      <c r="B188" s="146" t="s">
        <v>1599</v>
      </c>
      <c r="C188" s="227"/>
      <c r="D188" s="156" t="s">
        <v>1728</v>
      </c>
      <c r="E188" s="227"/>
      <c r="F188" s="249" t="s">
        <v>2034</v>
      </c>
      <c r="G188" s="227"/>
      <c r="H188" s="237"/>
      <c r="I188" s="227"/>
    </row>
    <row r="189" spans="1:9" s="209" customFormat="1" ht="31.5" x14ac:dyDescent="0.25">
      <c r="A189" s="227"/>
      <c r="B189" s="147" t="s">
        <v>1600</v>
      </c>
      <c r="C189" s="227"/>
      <c r="D189" s="157" t="s">
        <v>1728</v>
      </c>
      <c r="E189" s="227"/>
      <c r="F189" s="249" t="s">
        <v>2034</v>
      </c>
      <c r="G189" s="227"/>
      <c r="H189" s="242"/>
      <c r="I189" s="227"/>
    </row>
    <row r="190" spans="1:9" s="209" customFormat="1" ht="15.75" x14ac:dyDescent="0.25">
      <c r="A190" s="227"/>
      <c r="B190" s="44"/>
      <c r="C190" s="227"/>
      <c r="D190" s="128"/>
      <c r="E190" s="227"/>
      <c r="F190" s="259"/>
      <c r="G190" s="227"/>
      <c r="H190" s="227"/>
      <c r="I190" s="227"/>
    </row>
    <row r="191" spans="1:9" s="209" customFormat="1" ht="15.75" x14ac:dyDescent="0.25">
      <c r="A191" s="227"/>
      <c r="B191" s="129" t="s">
        <v>1882</v>
      </c>
      <c r="C191" s="227"/>
      <c r="D191" s="145"/>
      <c r="E191" s="227"/>
      <c r="F191" s="145"/>
      <c r="G191" s="227"/>
      <c r="H191" s="262"/>
      <c r="I191" s="227"/>
    </row>
    <row r="192" spans="1:9" s="209" customFormat="1" ht="28.5" x14ac:dyDescent="0.25">
      <c r="A192" s="227"/>
      <c r="B192" s="146" t="s">
        <v>1601</v>
      </c>
      <c r="C192" s="227"/>
      <c r="D192" s="156" t="s">
        <v>1726</v>
      </c>
      <c r="E192" s="227"/>
      <c r="F192" s="249" t="s">
        <v>2028</v>
      </c>
      <c r="G192" s="227"/>
      <c r="H192" s="237" t="s">
        <v>2030</v>
      </c>
      <c r="I192" s="227"/>
    </row>
    <row r="193" spans="1:9" s="209" customFormat="1" ht="31.5" x14ac:dyDescent="0.25">
      <c r="A193" s="227"/>
      <c r="B193" s="150" t="s">
        <v>1602</v>
      </c>
      <c r="C193" s="227"/>
      <c r="D193" s="156" t="s">
        <v>1509</v>
      </c>
      <c r="E193" s="227"/>
      <c r="F193" s="156" t="s">
        <v>1177</v>
      </c>
      <c r="G193" s="227"/>
      <c r="H193" s="237"/>
      <c r="I193" s="227"/>
    </row>
    <row r="194" spans="1:9" s="209" customFormat="1" ht="31.5" x14ac:dyDescent="0.25">
      <c r="A194" s="227"/>
      <c r="B194" s="150" t="s">
        <v>1603</v>
      </c>
      <c r="C194" s="227"/>
      <c r="D194" s="156" t="s">
        <v>1509</v>
      </c>
      <c r="E194" s="263"/>
      <c r="F194" s="156" t="s">
        <v>1177</v>
      </c>
      <c r="G194" s="227"/>
      <c r="H194" s="237"/>
      <c r="I194" s="227"/>
    </row>
    <row r="195" spans="1:9" s="209" customFormat="1" ht="15.75" x14ac:dyDescent="0.25">
      <c r="A195" s="227"/>
      <c r="B195" s="146" t="s">
        <v>1604</v>
      </c>
      <c r="C195" s="227"/>
      <c r="D195" s="156" t="s">
        <v>1726</v>
      </c>
      <c r="E195" s="227"/>
      <c r="F195" s="232" t="e">
        <f>IF(D195=#REF!,"&lt; Ingresar dirección web de la fuente de los datos &gt;",IF(D195=#REF!,"&lt; Reference section in EITI Report &gt;",IF(D195=#REF!,"&lt; Incluir referencia a elementos que prueban la inaplicabilidad &gt;","")))</f>
        <v>#REF!</v>
      </c>
      <c r="G195" s="227"/>
      <c r="H195" s="237"/>
      <c r="I195" s="227"/>
    </row>
    <row r="196" spans="1:9" s="209" customFormat="1" ht="31.5" x14ac:dyDescent="0.25">
      <c r="A196" s="227"/>
      <c r="B196" s="150" t="s">
        <v>1605</v>
      </c>
      <c r="C196" s="227"/>
      <c r="D196" s="156" t="s">
        <v>1509</v>
      </c>
      <c r="E196" s="227"/>
      <c r="F196" s="156" t="s">
        <v>1177</v>
      </c>
      <c r="G196" s="227"/>
      <c r="H196" s="237"/>
      <c r="I196" s="227"/>
    </row>
    <row r="197" spans="1:9" s="209" customFormat="1" ht="31.5" x14ac:dyDescent="0.25">
      <c r="A197" s="227"/>
      <c r="B197" s="150" t="s">
        <v>1606</v>
      </c>
      <c r="C197" s="227"/>
      <c r="D197" s="156" t="s">
        <v>1509</v>
      </c>
      <c r="E197" s="227"/>
      <c r="F197" s="156" t="s">
        <v>1177</v>
      </c>
      <c r="G197" s="227"/>
      <c r="H197" s="237"/>
      <c r="I197" s="227"/>
    </row>
    <row r="198" spans="1:9" s="209" customFormat="1" ht="15.75" x14ac:dyDescent="0.25">
      <c r="A198" s="227"/>
      <c r="B198" s="146" t="s">
        <v>1607</v>
      </c>
      <c r="C198" s="227"/>
      <c r="D198" s="156" t="s">
        <v>1726</v>
      </c>
      <c r="E198" s="227"/>
      <c r="F198" s="156" t="e">
        <f>IF(D198=#REF!,"&lt; Ingresar dirección web de la fuente de los datos &gt;",IF(D198=#REF!,"&lt; Incluir referencia a sección del Informe EITI o dirección web &gt;",IF(D198=#REF!,"&lt; Incluir referencia a elementos que prueban la inaplicabilidad &gt;","")))</f>
        <v>#REF!</v>
      </c>
      <c r="G198" s="227"/>
      <c r="H198" s="237"/>
      <c r="I198" s="227"/>
    </row>
    <row r="199" spans="1:9" s="209" customFormat="1" ht="31.5" x14ac:dyDescent="0.25">
      <c r="A199" s="227"/>
      <c r="B199" s="150" t="s">
        <v>1608</v>
      </c>
      <c r="C199" s="227"/>
      <c r="D199" s="156" t="s">
        <v>1509</v>
      </c>
      <c r="E199" s="227"/>
      <c r="F199" s="156" t="s">
        <v>1177</v>
      </c>
      <c r="G199" s="227"/>
      <c r="H199" s="237"/>
      <c r="I199" s="227"/>
    </row>
    <row r="200" spans="1:9" s="209" customFormat="1" ht="31.5" x14ac:dyDescent="0.25">
      <c r="A200" s="227"/>
      <c r="B200" s="151" t="s">
        <v>1609</v>
      </c>
      <c r="C200" s="227"/>
      <c r="D200" s="156" t="s">
        <v>1509</v>
      </c>
      <c r="E200" s="227"/>
      <c r="F200" s="156" t="s">
        <v>1177</v>
      </c>
      <c r="G200" s="227"/>
      <c r="H200" s="242"/>
      <c r="I200" s="227"/>
    </row>
    <row r="201" spans="1:9" s="209" customFormat="1" ht="15.75" x14ac:dyDescent="0.25">
      <c r="A201" s="227"/>
      <c r="B201" s="44"/>
      <c r="C201" s="227"/>
      <c r="D201" s="128"/>
      <c r="E201" s="227"/>
      <c r="F201" s="259"/>
      <c r="G201" s="227"/>
      <c r="H201" s="227"/>
      <c r="I201" s="227"/>
    </row>
    <row r="202" spans="1:9" s="209" customFormat="1" ht="15.75" x14ac:dyDescent="0.25">
      <c r="A202" s="227"/>
      <c r="B202" s="129" t="s">
        <v>1881</v>
      </c>
      <c r="C202" s="227"/>
      <c r="D202" s="145"/>
      <c r="E202" s="227"/>
      <c r="F202" s="145"/>
      <c r="G202" s="227"/>
      <c r="H202" s="262"/>
      <c r="I202" s="227"/>
    </row>
    <row r="203" spans="1:9" s="209" customFormat="1" ht="31.5" x14ac:dyDescent="0.25">
      <c r="A203" s="227"/>
      <c r="B203" s="146" t="s">
        <v>1610</v>
      </c>
      <c r="C203" s="227"/>
      <c r="D203" s="156" t="s">
        <v>1726</v>
      </c>
      <c r="E203" s="227"/>
      <c r="F203" s="157" t="s">
        <v>2028</v>
      </c>
      <c r="G203" s="227"/>
      <c r="H203" s="237" t="s">
        <v>2029</v>
      </c>
      <c r="I203" s="227"/>
    </row>
    <row r="204" spans="1:9" s="209" customFormat="1" ht="31.5" x14ac:dyDescent="0.25">
      <c r="A204" s="227"/>
      <c r="B204" s="151" t="s">
        <v>1611</v>
      </c>
      <c r="C204" s="227"/>
      <c r="D204" s="157" t="s">
        <v>1509</v>
      </c>
      <c r="E204" s="227"/>
      <c r="F204" s="157" t="s">
        <v>1177</v>
      </c>
      <c r="G204" s="227"/>
      <c r="H204" s="242"/>
      <c r="I204" s="227"/>
    </row>
    <row r="205" spans="1:9" s="209" customFormat="1" ht="15.75" x14ac:dyDescent="0.25">
      <c r="A205" s="227"/>
      <c r="B205" s="44"/>
      <c r="C205" s="227"/>
      <c r="D205" s="128"/>
      <c r="E205" s="227"/>
      <c r="F205" s="259"/>
      <c r="G205" s="227"/>
      <c r="H205" s="227"/>
      <c r="I205" s="227"/>
    </row>
    <row r="206" spans="1:9" s="209" customFormat="1" ht="15.75" x14ac:dyDescent="0.25">
      <c r="A206" s="227"/>
      <c r="B206" s="129" t="s">
        <v>1879</v>
      </c>
      <c r="C206" s="227"/>
      <c r="D206" s="152"/>
      <c r="E206" s="227"/>
      <c r="F206" s="156"/>
      <c r="G206" s="227"/>
      <c r="H206" s="262"/>
      <c r="I206" s="227"/>
    </row>
    <row r="207" spans="1:9" s="209" customFormat="1" ht="30.75" customHeight="1" x14ac:dyDescent="0.25">
      <c r="A207" s="227"/>
      <c r="B207" s="153" t="s">
        <v>1612</v>
      </c>
      <c r="C207" s="227"/>
      <c r="D207" s="156" t="s">
        <v>1728</v>
      </c>
      <c r="E207" s="227"/>
      <c r="F207" s="248" t="s">
        <v>1995</v>
      </c>
      <c r="G207" s="227"/>
      <c r="H207" s="237"/>
      <c r="I207" s="227"/>
    </row>
    <row r="208" spans="1:9" s="209" customFormat="1" ht="30.75" customHeight="1" x14ac:dyDescent="0.25">
      <c r="A208" s="227"/>
      <c r="B208" s="146" t="s">
        <v>1628</v>
      </c>
      <c r="C208" s="227"/>
      <c r="D208" s="238">
        <v>107181000000</v>
      </c>
      <c r="E208" s="227"/>
      <c r="F208" s="156" t="s">
        <v>1048</v>
      </c>
      <c r="G208" s="227"/>
      <c r="H208" s="237" t="s">
        <v>2099</v>
      </c>
      <c r="I208" s="227"/>
    </row>
    <row r="209" spans="1:9" s="209" customFormat="1" ht="15.75" x14ac:dyDescent="0.25">
      <c r="A209" s="227"/>
      <c r="B209" s="141" t="s">
        <v>1613</v>
      </c>
      <c r="C209" s="227"/>
      <c r="D209" s="156" t="s">
        <v>1509</v>
      </c>
      <c r="E209" s="227"/>
      <c r="F209" s="156" t="s">
        <v>1048</v>
      </c>
      <c r="G209" s="227"/>
      <c r="H209" s="237" t="s">
        <v>1729</v>
      </c>
      <c r="I209" s="227"/>
    </row>
    <row r="210" spans="1:9" s="209" customFormat="1" ht="15.75" x14ac:dyDescent="0.25">
      <c r="A210" s="227"/>
      <c r="B210" s="131" t="s">
        <v>1614</v>
      </c>
      <c r="C210" s="227"/>
      <c r="D210" s="238">
        <v>2348605000000</v>
      </c>
      <c r="E210" s="227"/>
      <c r="F210" s="156" t="s">
        <v>1048</v>
      </c>
      <c r="G210" s="227"/>
      <c r="H210" s="237" t="s">
        <v>2099</v>
      </c>
      <c r="I210" s="227"/>
    </row>
    <row r="211" spans="1:9" s="209" customFormat="1" ht="15.75" x14ac:dyDescent="0.25">
      <c r="A211" s="227"/>
      <c r="B211" s="131" t="s">
        <v>1615</v>
      </c>
      <c r="C211" s="227"/>
      <c r="D211" s="238">
        <v>18960516307</v>
      </c>
      <c r="E211" s="227"/>
      <c r="F211" s="156" t="s">
        <v>1048</v>
      </c>
      <c r="G211" s="227"/>
      <c r="H211" s="292"/>
      <c r="I211" s="227"/>
    </row>
    <row r="212" spans="1:9" s="209" customFormat="1" ht="15.75" x14ac:dyDescent="0.25">
      <c r="A212" s="227"/>
      <c r="B212" s="131" t="s">
        <v>1616</v>
      </c>
      <c r="C212" s="227"/>
      <c r="D212" s="238">
        <v>537193000000</v>
      </c>
      <c r="E212" s="227"/>
      <c r="F212" s="156" t="s">
        <v>1048</v>
      </c>
      <c r="G212" s="227"/>
      <c r="H212" s="237"/>
      <c r="I212" s="227"/>
    </row>
    <row r="213" spans="1:9" s="209" customFormat="1" ht="15.75" x14ac:dyDescent="0.25">
      <c r="A213" s="227"/>
      <c r="B213" s="131" t="s">
        <v>1617</v>
      </c>
      <c r="C213" s="227"/>
      <c r="D213" s="238">
        <v>1767000000</v>
      </c>
      <c r="E213" s="227"/>
      <c r="F213" s="156" t="s">
        <v>1177</v>
      </c>
      <c r="G213" s="227"/>
      <c r="H213" s="237"/>
      <c r="I213" s="227"/>
    </row>
    <row r="214" spans="1:9" s="209" customFormat="1" ht="15.75" x14ac:dyDescent="0.25">
      <c r="A214" s="227"/>
      <c r="B214" s="131" t="s">
        <v>1618</v>
      </c>
      <c r="C214" s="227"/>
      <c r="D214" s="238">
        <v>10134600000</v>
      </c>
      <c r="E214" s="227"/>
      <c r="F214" s="156" t="s">
        <v>1177</v>
      </c>
      <c r="G214" s="227"/>
      <c r="H214" s="237"/>
      <c r="I214" s="227"/>
    </row>
    <row r="215" spans="1:9" s="209" customFormat="1" ht="15.75" x14ac:dyDescent="0.25">
      <c r="A215" s="227"/>
      <c r="B215" s="131" t="s">
        <v>1619</v>
      </c>
      <c r="C215" s="227"/>
      <c r="D215" s="156" t="s">
        <v>1509</v>
      </c>
      <c r="E215" s="227"/>
      <c r="F215" s="156" t="s">
        <v>1636</v>
      </c>
      <c r="G215" s="227"/>
      <c r="H215" s="237" t="s">
        <v>1996</v>
      </c>
      <c r="I215" s="227"/>
    </row>
    <row r="216" spans="1:9" s="209" customFormat="1" ht="15.75" x14ac:dyDescent="0.25">
      <c r="A216" s="227"/>
      <c r="B216" s="131" t="s">
        <v>1620</v>
      </c>
      <c r="C216" s="227"/>
      <c r="D216" s="156" t="s">
        <v>1509</v>
      </c>
      <c r="E216" s="227"/>
      <c r="F216" s="156" t="s">
        <v>1636</v>
      </c>
      <c r="G216" s="227"/>
      <c r="H216" s="237" t="s">
        <v>2096</v>
      </c>
      <c r="I216" s="227"/>
    </row>
    <row r="217" spans="1:9" s="209" customFormat="1" ht="15.75" x14ac:dyDescent="0.25">
      <c r="A217" s="227"/>
      <c r="B217" s="131" t="s">
        <v>1621</v>
      </c>
      <c r="C217" s="227"/>
      <c r="D217" s="238">
        <v>7989</v>
      </c>
      <c r="E217" s="227"/>
      <c r="F217" s="156" t="s">
        <v>1636</v>
      </c>
      <c r="G217" s="227"/>
      <c r="H217" s="237"/>
      <c r="I217" s="227"/>
    </row>
    <row r="218" spans="1:9" s="209" customFormat="1" ht="15.75" x14ac:dyDescent="0.25">
      <c r="A218" s="227"/>
      <c r="B218" s="131" t="s">
        <v>1622</v>
      </c>
      <c r="C218" s="227"/>
      <c r="D218" s="238">
        <v>4431912</v>
      </c>
      <c r="E218" s="227"/>
      <c r="F218" s="156" t="s">
        <v>1636</v>
      </c>
      <c r="G218" s="227"/>
      <c r="H218" s="237"/>
      <c r="I218" s="227"/>
    </row>
    <row r="219" spans="1:9" s="209" customFormat="1" ht="15.75" x14ac:dyDescent="0.25">
      <c r="A219" s="227"/>
      <c r="B219" s="131" t="s">
        <v>1623</v>
      </c>
      <c r="C219" s="227"/>
      <c r="D219" s="238">
        <v>409600000</v>
      </c>
      <c r="E219" s="227"/>
      <c r="F219" s="156" t="s">
        <v>1177</v>
      </c>
      <c r="G219" s="227"/>
      <c r="H219" s="237"/>
      <c r="I219" s="227"/>
    </row>
    <row r="220" spans="1:9" s="209" customFormat="1" ht="15.75" x14ac:dyDescent="0.25">
      <c r="A220" s="227"/>
      <c r="B220" s="140" t="s">
        <v>1624</v>
      </c>
      <c r="C220" s="227"/>
      <c r="D220" s="240">
        <v>3570000000</v>
      </c>
      <c r="E220" s="227"/>
      <c r="F220" s="157" t="s">
        <v>1177</v>
      </c>
      <c r="G220" s="227"/>
      <c r="H220" s="242"/>
      <c r="I220" s="227"/>
    </row>
    <row r="221" spans="1:9" s="209" customFormat="1" ht="15.75" x14ac:dyDescent="0.25">
      <c r="A221" s="227"/>
      <c r="B221" s="259"/>
      <c r="C221" s="227"/>
      <c r="D221" s="154"/>
      <c r="E221" s="227"/>
      <c r="F221" s="259"/>
      <c r="G221" s="227"/>
      <c r="H221" s="227"/>
      <c r="I221" s="227"/>
    </row>
    <row r="222" spans="1:9" s="209" customFormat="1" ht="15.75" x14ac:dyDescent="0.25">
      <c r="A222" s="227"/>
      <c r="B222" s="129" t="s">
        <v>1878</v>
      </c>
      <c r="C222" s="227"/>
      <c r="D222" s="130"/>
      <c r="E222" s="227"/>
      <c r="F222" s="130"/>
      <c r="G222" s="227"/>
      <c r="H222" s="262"/>
      <c r="I222" s="227"/>
    </row>
    <row r="223" spans="1:9" s="209" customFormat="1" ht="15.75" x14ac:dyDescent="0.25">
      <c r="A223" s="227"/>
      <c r="B223" s="131" t="s">
        <v>1536</v>
      </c>
      <c r="C223" s="227"/>
      <c r="D223" s="132"/>
      <c r="E223" s="227"/>
      <c r="F223" s="132"/>
      <c r="G223" s="227"/>
      <c r="H223" s="237"/>
      <c r="I223" s="227"/>
    </row>
    <row r="224" spans="1:9" s="209" customFormat="1" ht="31.5" x14ac:dyDescent="0.25">
      <c r="A224" s="227"/>
      <c r="B224" s="142" t="s">
        <v>1625</v>
      </c>
      <c r="C224" s="227"/>
      <c r="D224" s="156" t="s">
        <v>1728</v>
      </c>
      <c r="E224" s="227"/>
      <c r="F224" s="248" t="s">
        <v>1997</v>
      </c>
      <c r="G224" s="227"/>
      <c r="H224" s="237"/>
      <c r="I224" s="227"/>
    </row>
    <row r="225" spans="1:9" s="209" customFormat="1" ht="47.25" x14ac:dyDescent="0.25">
      <c r="A225" s="263"/>
      <c r="B225" s="207" t="s">
        <v>1626</v>
      </c>
      <c r="C225" s="264"/>
      <c r="D225" s="156" t="s">
        <v>1729</v>
      </c>
      <c r="E225" s="227"/>
      <c r="F225" s="156"/>
      <c r="G225" s="227"/>
      <c r="H225" s="237"/>
      <c r="I225" s="227"/>
    </row>
    <row r="226" spans="1:9" s="209" customFormat="1" ht="31.5" x14ac:dyDescent="0.25">
      <c r="A226" s="227"/>
      <c r="B226" s="143" t="s">
        <v>1627</v>
      </c>
      <c r="C226" s="264"/>
      <c r="D226" s="157" t="s">
        <v>1729</v>
      </c>
      <c r="E226" s="227"/>
      <c r="F226" s="157"/>
      <c r="G226" s="227"/>
      <c r="H226" s="242"/>
      <c r="I226" s="227"/>
    </row>
    <row r="227" spans="1:9" s="209" customFormat="1" ht="16.5" thickBot="1" x14ac:dyDescent="0.3">
      <c r="A227" s="227"/>
      <c r="B227" s="260"/>
      <c r="C227" s="224"/>
      <c r="D227" s="155"/>
      <c r="E227" s="224"/>
      <c r="F227" s="260"/>
      <c r="G227" s="224"/>
      <c r="H227" s="224"/>
      <c r="I227" s="227"/>
    </row>
    <row r="228" spans="1:9" s="209" customFormat="1" ht="15.75" x14ac:dyDescent="0.25">
      <c r="A228" s="227"/>
      <c r="B228" s="259"/>
      <c r="C228" s="227"/>
      <c r="D228" s="154"/>
      <c r="E228" s="227"/>
      <c r="F228" s="259"/>
      <c r="G228" s="227"/>
      <c r="H228" s="227"/>
      <c r="I228" s="227"/>
    </row>
    <row r="229" spans="1:9" s="209" customFormat="1" ht="16.5" thickBot="1" x14ac:dyDescent="0.3">
      <c r="A229" s="227"/>
      <c r="B229" s="320" t="s">
        <v>1875</v>
      </c>
      <c r="C229" s="321"/>
      <c r="D229" s="321"/>
      <c r="E229" s="321"/>
      <c r="F229" s="321"/>
      <c r="G229" s="321"/>
      <c r="H229" s="321"/>
      <c r="I229" s="227"/>
    </row>
    <row r="230" spans="1:9" s="209" customFormat="1" ht="15.75" x14ac:dyDescent="0.25">
      <c r="A230" s="227"/>
      <c r="B230" s="322" t="s">
        <v>1428</v>
      </c>
      <c r="C230" s="323"/>
      <c r="D230" s="323"/>
      <c r="E230" s="323"/>
      <c r="F230" s="323"/>
      <c r="G230" s="323"/>
      <c r="H230" s="323"/>
      <c r="I230" s="227"/>
    </row>
    <row r="231" spans="1:9" s="209" customFormat="1" ht="16.5" thickBot="1" x14ac:dyDescent="0.3">
      <c r="A231" s="227"/>
      <c r="B231" s="258"/>
      <c r="C231" s="258"/>
      <c r="D231" s="258"/>
      <c r="E231" s="258"/>
      <c r="F231" s="258"/>
      <c r="G231" s="258"/>
      <c r="H231" s="258"/>
      <c r="I231" s="227"/>
    </row>
    <row r="232" spans="1:9" s="209" customFormat="1" ht="15.75" x14ac:dyDescent="0.25">
      <c r="A232" s="227"/>
      <c r="B232" s="314" t="s">
        <v>1461</v>
      </c>
      <c r="C232" s="314"/>
      <c r="D232" s="314"/>
      <c r="E232" s="314"/>
      <c r="F232" s="314"/>
      <c r="G232" s="227"/>
      <c r="H232" s="227"/>
      <c r="I232" s="227"/>
    </row>
    <row r="233" spans="1:9" s="209" customFormat="1" ht="15.75" x14ac:dyDescent="0.25">
      <c r="A233" s="227"/>
      <c r="B233" s="299" t="s">
        <v>1462</v>
      </c>
      <c r="C233" s="299"/>
      <c r="D233" s="299"/>
      <c r="E233" s="299"/>
      <c r="F233" s="299"/>
      <c r="G233" s="227"/>
      <c r="H233" s="227"/>
      <c r="I233" s="227"/>
    </row>
    <row r="234" spans="1:9" s="209" customFormat="1" ht="15.75" x14ac:dyDescent="0.25">
      <c r="A234" s="227"/>
      <c r="B234" s="307" t="s">
        <v>1463</v>
      </c>
      <c r="C234" s="307"/>
      <c r="D234" s="307"/>
      <c r="E234" s="307"/>
      <c r="F234" s="307"/>
      <c r="G234" s="227"/>
      <c r="H234" s="227"/>
      <c r="I234" s="227"/>
    </row>
    <row r="235" spans="1:9" s="209" customFormat="1" ht="15.75" x14ac:dyDescent="0.25"/>
    <row r="236" spans="1:9" ht="16.5" x14ac:dyDescent="0.25"/>
    <row r="237" spans="1:9" ht="16.5" x14ac:dyDescent="0.25"/>
    <row r="238" spans="1:9" ht="16.5" x14ac:dyDescent="0.25"/>
    <row r="239" spans="1:9" ht="16.5" x14ac:dyDescent="0.25"/>
    <row r="240" spans="1:9" ht="16.5" x14ac:dyDescent="0.25"/>
    <row r="241" ht="16.5" x14ac:dyDescent="0.25"/>
    <row r="242" ht="16.5" x14ac:dyDescent="0.25"/>
    <row r="243" ht="16.5" x14ac:dyDescent="0.25"/>
    <row r="244" ht="16.5" x14ac:dyDescent="0.25"/>
    <row r="245" ht="16.5" x14ac:dyDescent="0.25"/>
    <row r="246" ht="16.5" x14ac:dyDescent="0.25"/>
    <row r="247" ht="16.5" x14ac:dyDescent="0.25"/>
    <row r="248" ht="16.5" x14ac:dyDescent="0.25"/>
    <row r="249" ht="16.5" x14ac:dyDescent="0.25"/>
    <row r="250" ht="16.5" x14ac:dyDescent="0.25"/>
    <row r="251" ht="16.5" x14ac:dyDescent="0.25"/>
    <row r="252" ht="16.5" x14ac:dyDescent="0.25"/>
    <row r="253" ht="16.5" x14ac:dyDescent="0.25"/>
    <row r="254" ht="16.5" x14ac:dyDescent="0.25"/>
    <row r="255" ht="16.5" x14ac:dyDescent="0.25"/>
    <row r="256" ht="16.5" x14ac:dyDescent="0.25"/>
  </sheetData>
  <mergeCells count="13">
    <mergeCell ref="B7:H7"/>
    <mergeCell ref="B2:H2"/>
    <mergeCell ref="B3:H3"/>
    <mergeCell ref="B4:H4"/>
    <mergeCell ref="B5:H5"/>
    <mergeCell ref="B6:H6"/>
    <mergeCell ref="B234:F234"/>
    <mergeCell ref="B8:H8"/>
    <mergeCell ref="B9:H9"/>
    <mergeCell ref="B229:H229"/>
    <mergeCell ref="B230:H230"/>
    <mergeCell ref="B232:F232"/>
    <mergeCell ref="B233:F233"/>
  </mergeCells>
  <dataValidations count="33">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2 F64 F66 F68 F70 F100 F102 F110 F104 F106 F108 F138:F140 F142 F144 F146 F72 F74 F76 F78 F80 F82 F84 F86 F88 F90 F92 F94 F112 F114 F116 F118 F120 F122 F124 F126 F128" xr:uid="{00000000-0002-0000-0200-000000000000}">
      <formula1>"&lt;Unidad&gt;,Sm3,Sm3 o.e.,Barriles,Toneladas,oz,carats,Pce"</formula1>
    </dataValidation>
    <dataValidation type="whole" showInputMessage="1" showErrorMessage="1" errorTitle="No editar estas celdas" error="Por favor, no edite estas celdas" sqref="B2:H9 B17:H17 B24:H24 B33:H33 B38:H38 B45:H45 B50:H50 B55:H55 B58:H58 B97:H97 B130:H130 B135:H135 B150:H150 B154:H154 B158:H158 B162:H162 B166:H166 B169:H169 B177:H177 B181:H181 B186:H186 B191:H191 B202:H202 B206:H206 B222:H222" xr:uid="{00000000-0002-0000-0200-000001000000}">
      <formula1>999999</formula1>
      <formula2>99999999</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 xr:uid="{00000000-0002-0000-0200-000002000000}">
      <formula1>0</formula1>
    </dataValidation>
    <dataValidation type="textLength" allowBlank="1" showInputMessage="1" showErrorMessage="1" sqref="H223:H226 H18:H22 H25:H31 H34:H36 H170:H175 H46:H48 H51:H53 H56 H131:H133 H136:H148 H151:H152 H155:H156 H159:H160 H163:H164 H167 H98:H129 H178:H179 H182:H184 H187:H189 H192:H200 H203:H204 H207:H220 H59:H95 H39:H43" xr:uid="{00000000-0002-0000-0200-000003000000}">
      <formula1>0</formula1>
      <formula2>350</formula2>
    </dataValidation>
    <dataValidation showInputMessage="1" showErrorMessage="1" sqref="B59" xr:uid="{00000000-0002-0000-0200-000004000000}"/>
    <dataValidation type="whole" showInputMessage="1" showErrorMessage="1" sqref="A63:C63 A65:C65 A67:C67 A69:C69 A64 A66 A68 B201:D201 F201 B205:D205 F205 D25 F32 D32 F37 D37 F44 D44 F49 D49 F54 D54 B60:B61 F133:F134 B98:B99 E136 B137:G137 B141:G141 C207:C220 D18 F149 C151:C152 F153 B157:D157 F157 B161:D161 F161 C163:C164 F176 C178:C179 F180 B185:D185 F185 B190:D190 C192:C200 C64 C66 C68 C131:C133 B134:D134 H153 C155:C156 C159:C160 B153:D153 C167 C170:C175 C182:C184 C187:C189 B180:D180 C203:C204 F190 F18 F59 B147:B148 B176:D176 C223:C226 C142:C148 H180 H176 H168 H165 H161 H157 H134 E138:E140 G138:G140 H149 C138:C140 I1:I16 H23 F25 D59 B101 B103 B105 B107 H205 H201 H190 H185 H57 H54 H49 H44 H37 H32 A222:A226 F221 G223:G226 E223:E226 B149:D149 G136 B221:D221 H221 B136:C136 B168:D168 B143 B11:F11 B232:F234 B1:H1 B10:H10 B12:H16 G18:G23 B18:C23 E18:E23 D23 F23 G25:G32 B25:C32 E25:E32 E34:E37 G34:G37 B34:C37 B39:C44 E39:E44 G39:G44 G46:G49 B46:C49 E46:E49 E51:E54 G51:G54 B51:C54 B56:C57 D57 F57 E56:E57 G56:G57 E131:E134 G131:G134 E142:E149 G142:G149 E151:E153 G151:G153 E155:E157 G155:G157 G159:G161 E159:E161 E163:E165 F165 B165:D165 G163:G165 G170:G176 E170:E176 G178:G180 E178:E180 G182:G185 E182:E185 E187:E190 G187:G190 E192:E201 G192:G201 G203:G205 E203:E205 E207:E221 G207:G221 E167:G168 B145 B71 B73 B75 B77 B79 B81 B83 B85 B87 B89 B91 B93 B95 C70:C95 C59:C62 A1:A62 G59:G95 E59:E95 B96:H96 A70:A99 G98:G129 E98:E129 C98:C129 B109:B129" xr:uid="{00000000-0002-0000-0200-000005000000}">
      <formula1>999999</formula1>
      <formula2>99999999</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215" xr:uid="{00000000-0002-0000-0200-000006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216" xr:uid="{00000000-0002-0000-0200-000007000000}">
      <formula1>2</formula1>
    </dataValidation>
    <dataValidation type="whole" allowBlank="1" showInputMessage="1" showErrorMessage="1" errorTitle="No editar estas celdas" error="Por favor, no edite estas celdas" sqref="B231 B229" xr:uid="{00000000-0002-0000-0200-000008000000}">
      <formula1>10000</formula1>
      <formula2>50000</formula2>
    </dataValidation>
    <dataValidation allowBlank="1" showInputMessage="1" showErrorMessage="1" errorTitle="Por favor, no editar estas celda" error="Por favor, no edite estas celdas" sqref="B198:B200" xr:uid="{00000000-0002-0000-0200-000009000000}"/>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215:F218" xr:uid="{00000000-0002-0000-0200-00000A000000}">
      <formula1>0</formula1>
    </dataValidation>
    <dataValidation allowBlank="1" showInputMessage="1" showErrorMessage="1" promptTitle="Additional relevant files" prompt="If several files relevant to the report exist, please indicate as such here. If several, please copy this into several rows." sqref="D48" xr:uid="{00000000-0002-0000-0200-00000B000000}"/>
    <dataValidation allowBlank="1" showInputMessage="1" showErrorMessage="1" promptTitle="Nombre del registro" prompt="Ingrese el nombre del Registro de Beneficiarios Reales" sqref="D48" xr:uid="{00000000-0002-0000-0200-00000C000000}"/>
    <dataValidation type="whole" allowBlank="1" showInputMessage="1" showErrorMessage="1" errorTitle="Por favor, no editar estas celda" error="Por favor, no edite estas celdas" sqref="B227:H228 B207:B220" xr:uid="{00000000-0002-0000-0200-00000D000000}">
      <formula1>4</formula1>
      <formula2>5</formula2>
    </dataValidation>
    <dataValidation type="whole" allowBlank="1" showInputMessage="1" showErrorMessage="1" errorTitle="Por favor, no editar estas celda" error="Por favor, no edite estas celdas" sqref="B203:B204 B192:B197 B187:B189 B182:B184 B178:B179 B170:B175 B223:B226" xr:uid="{00000000-0002-0000-0200-00000E000000}">
      <formula1>10000</formula1>
      <formula2>50000</formula2>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138:B140 B108 B106 B104 B110 B102 B100 B70 B68 B66 B64 B62 B146 B144 B142 B72 B74 B76 B78 B80 B82 B84 B86 B88 B90 B92 B94 B112 B114 B116 B118 B120 B122 B124 B126 B128" xr:uid="{00000000-0002-0000-0200-00000F000000}">
      <formula1>Commodities_list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220" xr:uid="{00000000-0002-0000-0200-000010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219" xr:uid="{00000000-0002-0000-0200-000011000000}">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219:F220 F208:F214 F164 F183:F184 F160 F156 F152 F204 F199:F200 F196:F197 F193:F194" xr:uid="{00000000-0002-0000-0200-000012000000}">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218" xr:uid="{00000000-0002-0000-0200-000013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217" xr:uid="{00000000-0002-0000-0200-000014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204 D199:D200 D196:D197 D193:D194 D152 D179 D164 D160 D156 D183" xr:uid="{00000000-0002-0000-0200-000015000000}">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213" xr:uid="{00000000-0002-0000-0200-000016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208:D209" xr:uid="{00000000-0002-0000-0200-000017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210" xr:uid="{00000000-0002-0000-0200-000018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211" xr:uid="{00000000-0002-0000-0200-000019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212" xr:uid="{00000000-0002-0000-0200-00001A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214" xr:uid="{00000000-0002-0000-0200-00001B000000}">
      <formula1>2</formula1>
    </dataValidation>
    <dataValidation type="textLength" allowBlank="1" showInputMessage="1" showErrorMessage="1" errorTitle="Por favor, no editar estas celda" error="Por favor, no edite estas celdas" sqref="B131:B133 B151:B152 B167 B163:B164 B159:B160 B155:B156" xr:uid="{00000000-0002-0000-0200-00001C000000}">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48" xr:uid="{00000000-0002-0000-0200-00001D000000}">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36 D131:D132 D98:D99 D60:D61 D56 D51:D53 D46:D47 D39:D43 D34:D36 D26:D30 D19:D22 D223:D226 D207 D203 D198 D195 D192 D187:D189 D182 D178 D170:D175 D163 D159 D155 D151" xr:uid="{00000000-0002-0000-0200-00001E000000}">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138:D140 D142:D147 D74:D78 D82:D95 D62:D72 D100:D129" xr:uid="{00000000-0002-0000-0200-00001F000000}">
      <formula1>0</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47:F148 F145 F143 F69 F67 F65 F63 F95 F107 F105 F103 F101 F71 F73 F75 F77 F79 F81 F83 F85 F87 F89 F91 F93 F109:F129" xr:uid="{00000000-0002-0000-0200-000020000000}">
      <formula1>#REF!</formula1>
    </dataValidation>
  </dataValidations>
  <hyperlinks>
    <hyperlink ref="B17" r:id="rId1" location="r2-1" xr:uid="{00000000-0004-0000-0200-000000000000}"/>
    <hyperlink ref="B24" r:id="rId2" location="r2-2" xr:uid="{00000000-0004-0000-0200-000001000000}"/>
    <hyperlink ref="B45" r:id="rId3" location="r2-5" xr:uid="{00000000-0004-0000-0200-000002000000}"/>
    <hyperlink ref="B50" r:id="rId4" location="r2-6" xr:uid="{00000000-0004-0000-0200-000003000000}"/>
    <hyperlink ref="B55" r:id="rId5" location="r3-1" xr:uid="{00000000-0004-0000-0200-000004000000}"/>
    <hyperlink ref="B59" r:id="rId6" xr:uid="{00000000-0004-0000-0200-000005000000}"/>
    <hyperlink ref="B135" r:id="rId7" location="r4-2" xr:uid="{00000000-0004-0000-0200-000006000000}"/>
    <hyperlink ref="B150" r:id="rId8" location="r4-3" xr:uid="{00000000-0004-0000-0200-000007000000}"/>
    <hyperlink ref="B154" r:id="rId9" location="r4-4" xr:uid="{00000000-0004-0000-0200-000008000000}"/>
    <hyperlink ref="B158" r:id="rId10" location="r4-5" xr:uid="{00000000-0004-0000-0200-000009000000}"/>
    <hyperlink ref="B162" r:id="rId11" location="r4-6" xr:uid="{00000000-0004-0000-0200-00000A000000}"/>
    <hyperlink ref="B166" r:id="rId12" location="r4-8" xr:uid="{00000000-0004-0000-0200-00000B000000}"/>
    <hyperlink ref="B169" r:id="rId13" location="r4-9" xr:uid="{00000000-0004-0000-0200-00000C000000}"/>
    <hyperlink ref="B181" r:id="rId14" location="r5-2" xr:uid="{00000000-0004-0000-0200-00000D000000}"/>
    <hyperlink ref="B186" r:id="rId15" location="r5-3" xr:uid="{00000000-0004-0000-0200-00000E000000}"/>
    <hyperlink ref="B202" r:id="rId16" location="r6-2" xr:uid="{00000000-0004-0000-0200-00000F000000}"/>
    <hyperlink ref="B206" r:id="rId17" location="r6-3" xr:uid="{00000000-0004-0000-0200-000010000000}"/>
    <hyperlink ref="B191" r:id="rId18" location="r6-1" xr:uid="{00000000-0004-0000-0200-000011000000}"/>
    <hyperlink ref="B33" r:id="rId19" location="r2-3" xr:uid="{00000000-0004-0000-0200-000012000000}"/>
    <hyperlink ref="B208" r:id="rId20" xr:uid="{00000000-0004-0000-0200-000013000000}"/>
    <hyperlink ref="B58" r:id="rId21" location="r3-2" xr:uid="{00000000-0004-0000-0200-000014000000}"/>
    <hyperlink ref="B222" r:id="rId22" location="r6-4" xr:uid="{00000000-0004-0000-0200-000015000000}"/>
    <hyperlink ref="B230:F230" r:id="rId23" display="Give us your feedback or report a conflict in the data! Write to us at  data@eiti.org" xr:uid="{00000000-0004-0000-0200-000016000000}"/>
    <hyperlink ref="B229:F229" r:id="rId24" display="Puede acceder a la versión más reciente de las plantillas de datos resumidos en https://eiti.org/es/documento/plantilla-datos-resumidos-del-eiti" xr:uid="{00000000-0004-0000-0200-000017000000}"/>
    <hyperlink ref="B177" r:id="rId25" location="r5-1" xr:uid="{00000000-0004-0000-0200-000018000000}"/>
    <hyperlink ref="B38" r:id="rId26" location="r2-4" xr:uid="{00000000-0004-0000-0200-000019000000}"/>
    <hyperlink ref="F19" r:id="rId27" xr:uid="{00000000-0004-0000-0200-00001A000000}"/>
    <hyperlink ref="F20" r:id="rId28" xr:uid="{00000000-0004-0000-0200-00001B000000}"/>
    <hyperlink ref="F21" r:id="rId29" xr:uid="{00000000-0004-0000-0200-00001C000000}"/>
    <hyperlink ref="F22" r:id="rId30" xr:uid="{00000000-0004-0000-0200-00001D000000}"/>
    <hyperlink ref="F26" r:id="rId31" xr:uid="{00000000-0004-0000-0200-00001E000000}"/>
    <hyperlink ref="F27" r:id="rId32" xr:uid="{00000000-0004-0000-0200-00001F000000}"/>
    <hyperlink ref="F28" r:id="rId33" xr:uid="{00000000-0004-0000-0200-000020000000}"/>
    <hyperlink ref="F29" r:id="rId34" xr:uid="{00000000-0004-0000-0200-000021000000}"/>
    <hyperlink ref="F30" r:id="rId35" xr:uid="{00000000-0004-0000-0200-000022000000}"/>
    <hyperlink ref="F31" r:id="rId36" xr:uid="{00000000-0004-0000-0200-000023000000}"/>
    <hyperlink ref="F34" r:id="rId37" xr:uid="{00000000-0004-0000-0200-000024000000}"/>
    <hyperlink ref="F39" r:id="rId38" xr:uid="{00000000-0004-0000-0200-000025000000}"/>
    <hyperlink ref="F40" r:id="rId39" xr:uid="{00000000-0004-0000-0200-000026000000}"/>
    <hyperlink ref="F41" r:id="rId40" xr:uid="{00000000-0004-0000-0200-000027000000}"/>
    <hyperlink ref="F42" r:id="rId41" xr:uid="{00000000-0004-0000-0200-000028000000}"/>
    <hyperlink ref="F51" r:id="rId42" xr:uid="{00000000-0004-0000-0200-000029000000}"/>
    <hyperlink ref="F56" r:id="rId43" xr:uid="{00000000-0004-0000-0200-00002A000000}"/>
    <hyperlink ref="F163" r:id="rId44" xr:uid="{00000000-0004-0000-0200-00002B000000}"/>
    <hyperlink ref="F178" r:id="rId45" xr:uid="{00000000-0004-0000-0200-00002C000000}"/>
    <hyperlink ref="F207" r:id="rId46" xr:uid="{00000000-0004-0000-0200-00002D000000}"/>
    <hyperlink ref="F224" r:id="rId47" xr:uid="{00000000-0004-0000-0200-00002E000000}"/>
    <hyperlink ref="B97" r:id="rId48" location="r3-3" xr:uid="{00000000-0004-0000-0200-00002F000000}"/>
    <hyperlink ref="F60" r:id="rId49" xr:uid="{00000000-0004-0000-0200-000030000000}"/>
    <hyperlink ref="F98" r:id="rId50" xr:uid="{00000000-0004-0000-0200-000031000000}"/>
    <hyperlink ref="F99" r:id="rId51" xr:uid="{00000000-0004-0000-0200-000032000000}"/>
    <hyperlink ref="F131" r:id="rId52" xr:uid="{00000000-0004-0000-0200-000033000000}"/>
    <hyperlink ref="F151" r:id="rId53" xr:uid="{00000000-0004-0000-0200-000034000000}"/>
    <hyperlink ref="F136" r:id="rId54" xr:uid="{00000000-0004-0000-0200-000035000000}"/>
    <hyperlink ref="F132" r:id="rId55" xr:uid="{00000000-0004-0000-0200-000036000000}"/>
    <hyperlink ref="F155" r:id="rId56" xr:uid="{00000000-0004-0000-0200-000037000000}"/>
    <hyperlink ref="F159" r:id="rId57" display="https://eitird.mem.gob.do/otros-ingresos/" xr:uid="{00000000-0004-0000-0200-000038000000}"/>
    <hyperlink ref="F170" r:id="rId58" xr:uid="{00000000-0004-0000-0200-000039000000}"/>
    <hyperlink ref="F182" r:id="rId59" xr:uid="{00000000-0004-0000-0200-00003A000000}"/>
    <hyperlink ref="F187" r:id="rId60" xr:uid="{00000000-0004-0000-0200-00003B000000}"/>
    <hyperlink ref="F189" r:id="rId61" xr:uid="{00000000-0004-0000-0200-00003C000000}"/>
    <hyperlink ref="F188" r:id="rId62" xr:uid="{00000000-0004-0000-0200-00003D000000}"/>
    <hyperlink ref="F52" r:id="rId63" xr:uid="{00000000-0004-0000-0200-00003E000000}"/>
    <hyperlink ref="F53" r:id="rId64" xr:uid="{00000000-0004-0000-0200-00003F000000}"/>
    <hyperlink ref="B130" r:id="rId65" location="r4-1" display="Requisito EITI 4.1: Exhaustividad:" xr:uid="{00000000-0004-0000-0200-000040000000}"/>
    <hyperlink ref="F43" r:id="rId66" xr:uid="{00000000-0004-0000-0200-000041000000}"/>
    <hyperlink ref="F46" r:id="rId67" xr:uid="{00000000-0004-0000-0200-000042000000}"/>
    <hyperlink ref="F47" r:id="rId68" xr:uid="{00000000-0004-0000-0200-000043000000}"/>
    <hyperlink ref="F48" r:id="rId69" xr:uid="{00000000-0004-0000-0200-000044000000}"/>
    <hyperlink ref="F171" r:id="rId70" xr:uid="{00000000-0004-0000-0200-000045000000}"/>
    <hyperlink ref="F172" r:id="rId71" xr:uid="{00000000-0004-0000-0200-000046000000}"/>
    <hyperlink ref="F173" r:id="rId72" xr:uid="{00000000-0004-0000-0200-000047000000}"/>
    <hyperlink ref="F174" r:id="rId73" xr:uid="{00000000-0004-0000-0200-000048000000}"/>
    <hyperlink ref="F175" r:id="rId74" xr:uid="{00000000-0004-0000-0200-000049000000}"/>
  </hyperlinks>
  <pageMargins left="0.25" right="0.25" top="0.75" bottom="0.75" header="0.3" footer="0.3"/>
  <pageSetup paperSize="8" fitToHeight="0" orientation="landscape" horizontalDpi="2400" verticalDpi="2400" r:id="rId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97"/>
  <sheetViews>
    <sheetView showGridLines="0" zoomScale="85" zoomScaleNormal="85" workbookViewId="0"/>
  </sheetViews>
  <sheetFormatPr defaultColWidth="4" defaultRowHeight="24" customHeight="1" x14ac:dyDescent="0.25"/>
  <cols>
    <col min="1" max="1" width="4" style="26"/>
    <col min="2" max="2" width="48.7109375" style="26" customWidth="1"/>
    <col min="3" max="3" width="44.42578125" style="26" customWidth="1"/>
    <col min="4" max="4" width="38.85546875" style="26" customWidth="1"/>
    <col min="5" max="5" width="23" style="26" customWidth="1"/>
    <col min="6" max="10" width="26.42578125" style="26" customWidth="1"/>
    <col min="11" max="11" width="28.85546875" style="26" customWidth="1"/>
    <col min="12" max="33" width="4" style="26"/>
    <col min="34" max="34" width="12.140625" style="26" bestFit="1" customWidth="1"/>
    <col min="35" max="16384" width="4" style="26"/>
  </cols>
  <sheetData>
    <row r="1" spans="2:12" ht="15.75" x14ac:dyDescent="0.25"/>
    <row r="2" spans="2:12" ht="15.75" x14ac:dyDescent="0.25">
      <c r="B2" s="308" t="s">
        <v>1639</v>
      </c>
      <c r="C2" s="308"/>
      <c r="D2" s="308"/>
      <c r="E2" s="308"/>
      <c r="F2" s="308"/>
      <c r="G2" s="308"/>
      <c r="H2" s="308"/>
      <c r="I2" s="308"/>
      <c r="J2" s="308"/>
    </row>
    <row r="3" spans="2:12" x14ac:dyDescent="0.25">
      <c r="B3" s="309" t="s">
        <v>1467</v>
      </c>
      <c r="C3" s="309"/>
      <c r="D3" s="309"/>
      <c r="E3" s="309"/>
      <c r="F3" s="309"/>
      <c r="G3" s="309"/>
      <c r="H3" s="309"/>
      <c r="I3" s="309"/>
      <c r="J3" s="309"/>
    </row>
    <row r="4" spans="2:12" ht="15" customHeight="1" x14ac:dyDescent="0.25">
      <c r="B4" s="311" t="s">
        <v>1640</v>
      </c>
      <c r="C4" s="311"/>
      <c r="D4" s="311"/>
      <c r="E4" s="311"/>
      <c r="F4" s="311"/>
      <c r="G4" s="311"/>
      <c r="H4" s="311"/>
      <c r="I4" s="311"/>
      <c r="J4" s="311"/>
    </row>
    <row r="5" spans="2:12" ht="15" customHeight="1" x14ac:dyDescent="0.25">
      <c r="B5" s="311" t="s">
        <v>1641</v>
      </c>
      <c r="C5" s="311"/>
      <c r="D5" s="311"/>
      <c r="E5" s="311"/>
      <c r="F5" s="311"/>
      <c r="G5" s="311"/>
      <c r="H5" s="311"/>
      <c r="I5" s="311"/>
      <c r="J5" s="311"/>
    </row>
    <row r="6" spans="2:12" ht="15" customHeight="1" x14ac:dyDescent="0.25">
      <c r="B6" s="311" t="s">
        <v>1642</v>
      </c>
      <c r="C6" s="311"/>
      <c r="D6" s="311"/>
      <c r="E6" s="311"/>
      <c r="F6" s="311"/>
      <c r="G6" s="311"/>
      <c r="H6" s="311"/>
      <c r="I6" s="311"/>
      <c r="J6" s="311"/>
    </row>
    <row r="7" spans="2:12" ht="15.6" customHeight="1" x14ac:dyDescent="0.25">
      <c r="B7" s="311" t="s">
        <v>1643</v>
      </c>
      <c r="C7" s="311"/>
      <c r="D7" s="311"/>
      <c r="E7" s="311"/>
      <c r="F7" s="311"/>
      <c r="G7" s="311"/>
      <c r="H7" s="311"/>
      <c r="I7" s="311"/>
      <c r="J7" s="311"/>
    </row>
    <row r="8" spans="2:12" ht="15.75" x14ac:dyDescent="0.3">
      <c r="B8" s="315" t="s">
        <v>1644</v>
      </c>
      <c r="C8" s="315"/>
      <c r="D8" s="315"/>
      <c r="E8" s="315"/>
      <c r="F8" s="315"/>
      <c r="G8" s="315"/>
      <c r="H8" s="315"/>
      <c r="I8" s="315"/>
      <c r="J8" s="315"/>
    </row>
    <row r="9" spans="2:12" ht="15.75" x14ac:dyDescent="0.25"/>
    <row r="10" spans="2:12" x14ac:dyDescent="0.25">
      <c r="B10" s="325" t="s">
        <v>1645</v>
      </c>
      <c r="C10" s="325"/>
      <c r="D10" s="325"/>
      <c r="E10" s="325"/>
      <c r="F10" s="325"/>
      <c r="G10" s="325"/>
      <c r="H10" s="325"/>
      <c r="I10" s="325"/>
      <c r="J10" s="325"/>
    </row>
    <row r="11" spans="2:12" s="185" customFormat="1" ht="25.5" customHeight="1" x14ac:dyDescent="0.25">
      <c r="B11" s="326" t="s">
        <v>1646</v>
      </c>
      <c r="C11" s="326"/>
      <c r="D11" s="326"/>
      <c r="E11" s="326"/>
      <c r="F11" s="326"/>
      <c r="G11" s="326"/>
      <c r="H11" s="326"/>
      <c r="I11" s="326"/>
      <c r="J11" s="326"/>
    </row>
    <row r="12" spans="2:12" s="45" customFormat="1" ht="15.75" x14ac:dyDescent="0.25">
      <c r="B12" s="327"/>
      <c r="C12" s="327"/>
      <c r="D12" s="327"/>
      <c r="E12" s="327"/>
      <c r="F12" s="327"/>
      <c r="G12" s="327"/>
      <c r="H12" s="327"/>
      <c r="I12" s="327"/>
      <c r="J12" s="327"/>
    </row>
    <row r="13" spans="2:12" s="45" customFormat="1" ht="19.5" x14ac:dyDescent="0.25">
      <c r="B13" s="328" t="s">
        <v>1647</v>
      </c>
      <c r="C13" s="328"/>
      <c r="D13" s="328"/>
      <c r="E13" s="328"/>
      <c r="F13" s="328"/>
      <c r="G13" s="328"/>
      <c r="H13" s="328"/>
      <c r="I13" s="328"/>
      <c r="J13" s="328"/>
    </row>
    <row r="14" spans="2:12" s="45" customFormat="1" ht="15.75" x14ac:dyDescent="0.25">
      <c r="B14" s="159" t="s">
        <v>1648</v>
      </c>
      <c r="C14" s="159" t="s">
        <v>1649</v>
      </c>
      <c r="D14" s="217" t="s">
        <v>1650</v>
      </c>
      <c r="E14" s="217" t="s">
        <v>1651</v>
      </c>
      <c r="F14" s="160"/>
      <c r="G14" s="161"/>
    </row>
    <row r="15" spans="2:12" s="45" customFormat="1" ht="15.75" x14ac:dyDescent="0.25">
      <c r="B15" s="209" t="s">
        <v>1998</v>
      </c>
      <c r="C15" s="217" t="s">
        <v>1653</v>
      </c>
      <c r="D15" s="217">
        <v>401506254</v>
      </c>
      <c r="E15" s="208">
        <f>SUMIF(Government_revenues_table[Entidad gubernamental],Government_agencies[[#This Row],[Nombre completo del organismo]],Government_revenues_table[Valor de ingresos])</f>
        <v>17085309721.349998</v>
      </c>
      <c r="F15" s="161"/>
      <c r="G15" s="163"/>
    </row>
    <row r="16" spans="2:12" s="45" customFormat="1" ht="15.75" x14ac:dyDescent="0.25">
      <c r="B16" s="45" t="s">
        <v>2002</v>
      </c>
      <c r="C16" s="209" t="s">
        <v>1653</v>
      </c>
      <c r="D16" s="217">
        <v>401039249</v>
      </c>
      <c r="E16" s="208">
        <f>SUMIF(Government_revenues_table[Entidad gubernamental],Government_agencies[[#This Row],[Nombre completo del organismo]],Government_revenues_table[Valor de ingresos])</f>
        <v>16846258</v>
      </c>
      <c r="F16" s="161"/>
      <c r="G16" s="217"/>
      <c r="J16" s="161"/>
      <c r="K16" s="161"/>
      <c r="L16" s="161"/>
    </row>
    <row r="17" spans="2:12" s="45" customFormat="1" ht="15.75" x14ac:dyDescent="0.25">
      <c r="B17" s="45" t="s">
        <v>2005</v>
      </c>
      <c r="C17" s="217" t="s">
        <v>1653</v>
      </c>
      <c r="D17" s="217">
        <v>430146366</v>
      </c>
      <c r="E17" s="208">
        <f>SUMIF(Government_revenues_table[Entidad gubernamental],Government_agencies[[#This Row],[Nombre completo del organismo]],Government_revenues_table[Valor de ingresos])</f>
        <v>668000</v>
      </c>
      <c r="F17" s="219"/>
      <c r="J17" s="163"/>
      <c r="K17" s="163"/>
      <c r="L17" s="163"/>
    </row>
    <row r="18" spans="2:12" s="45" customFormat="1" ht="15.75" x14ac:dyDescent="0.25">
      <c r="B18" s="296" t="s">
        <v>2003</v>
      </c>
      <c r="C18" s="296" t="s">
        <v>1653</v>
      </c>
      <c r="D18" s="297"/>
      <c r="E18" s="298">
        <f>SUMIF(Government_revenues_table[Entidad gubernamental],Government_agencies[[#This Row],[Nombre completo del organismo]],Government_revenues_table[Valor de ingresos])</f>
        <v>261970</v>
      </c>
      <c r="F18" s="285"/>
      <c r="J18" s="163"/>
      <c r="K18" s="163"/>
      <c r="L18" s="163"/>
    </row>
    <row r="19" spans="2:12" s="45" customFormat="1" ht="15.75" x14ac:dyDescent="0.25">
      <c r="B19" s="45" t="s">
        <v>2004</v>
      </c>
      <c r="C19" s="209" t="s">
        <v>1653</v>
      </c>
      <c r="D19" s="217">
        <v>401036959</v>
      </c>
      <c r="E19" s="208">
        <f>SUMIF(Government_revenues_table[Entidad gubernamental],Government_agencies[[#This Row],[Nombre completo del organismo]],Government_revenues_table[Valor de ingresos])</f>
        <v>0</v>
      </c>
      <c r="F19" s="219"/>
    </row>
    <row r="20" spans="2:12" s="45" customFormat="1" ht="15.75" x14ac:dyDescent="0.25">
      <c r="C20" s="209"/>
      <c r="D20" s="217"/>
      <c r="E20" s="208"/>
      <c r="F20" s="241"/>
      <c r="J20" s="161"/>
      <c r="K20" s="161"/>
      <c r="L20" s="161"/>
    </row>
    <row r="21" spans="2:12" s="45" customFormat="1" ht="19.5" x14ac:dyDescent="0.25">
      <c r="B21" s="328" t="s">
        <v>1657</v>
      </c>
      <c r="C21" s="328"/>
      <c r="D21" s="328"/>
      <c r="E21" s="328"/>
      <c r="F21" s="328"/>
      <c r="G21" s="328"/>
      <c r="H21" s="328"/>
      <c r="I21" s="328"/>
      <c r="J21" s="328"/>
    </row>
    <row r="22" spans="2:12" s="45" customFormat="1" ht="15.75" x14ac:dyDescent="0.25">
      <c r="B22" s="331" t="s">
        <v>1658</v>
      </c>
      <c r="C22" s="332"/>
      <c r="D22" s="332"/>
      <c r="E22" s="332"/>
    </row>
    <row r="23" spans="2:12" s="45" customFormat="1" ht="15.75" x14ac:dyDescent="0.25">
      <c r="B23" s="244"/>
      <c r="C23" s="245" t="s">
        <v>2021</v>
      </c>
      <c r="D23" s="329" t="s">
        <v>2022</v>
      </c>
      <c r="E23" s="330"/>
    </row>
    <row r="24" spans="2:12" s="45" customFormat="1" ht="15.75" x14ac:dyDescent="0.25">
      <c r="B24" s="161"/>
      <c r="C24" s="163"/>
      <c r="D24" s="293"/>
      <c r="E24" s="161"/>
    </row>
    <row r="25" spans="2:12" s="45" customFormat="1" ht="15.75" x14ac:dyDescent="0.25">
      <c r="B25" s="159" t="s">
        <v>1659</v>
      </c>
      <c r="C25" s="26" t="s">
        <v>1660</v>
      </c>
      <c r="D25" s="26" t="s">
        <v>1417</v>
      </c>
      <c r="E25" s="26" t="s">
        <v>1661</v>
      </c>
      <c r="F25" s="26" t="s">
        <v>1662</v>
      </c>
      <c r="G25" s="26" t="s">
        <v>1663</v>
      </c>
      <c r="H25" s="26" t="s">
        <v>1664</v>
      </c>
    </row>
    <row r="26" spans="2:12" s="45" customFormat="1" ht="16.5" customHeight="1" x14ac:dyDescent="0.25">
      <c r="B26" s="209" t="s">
        <v>1999</v>
      </c>
      <c r="C26" s="217">
        <v>101886714</v>
      </c>
      <c r="D26" s="209" t="s">
        <v>1665</v>
      </c>
      <c r="E26" s="45" t="s">
        <v>2026</v>
      </c>
      <c r="F26" s="235" t="s">
        <v>2087</v>
      </c>
      <c r="G26" s="283" t="s">
        <v>2056</v>
      </c>
      <c r="H26" s="162">
        <f>SUMIF(Table10[Empresa],Companies[[#This Row],[Nombre completo de la empresa]],Table10[Valor de ingresos])</f>
        <v>16771220226</v>
      </c>
    </row>
    <row r="27" spans="2:12" s="45" customFormat="1" ht="18.95" customHeight="1" x14ac:dyDescent="0.25">
      <c r="B27" s="246" t="s">
        <v>2023</v>
      </c>
      <c r="C27" s="246">
        <v>130417784</v>
      </c>
      <c r="D27" s="247" t="s">
        <v>1665</v>
      </c>
      <c r="E27" s="243" t="s">
        <v>2026</v>
      </c>
      <c r="F27" s="235" t="s">
        <v>2088</v>
      </c>
      <c r="G27" s="284" t="s">
        <v>2056</v>
      </c>
      <c r="H27" s="162">
        <f>SUMIF(Table10[Empresa],Companies[[#This Row],[Nombre completo de la empresa]],Table10[Valor de ingresos])</f>
        <v>118777122</v>
      </c>
    </row>
    <row r="28" spans="2:12" s="45" customFormat="1" ht="15.95" customHeight="1" x14ac:dyDescent="0.25">
      <c r="B28" s="246" t="s">
        <v>2024</v>
      </c>
      <c r="C28" s="246">
        <v>101007176</v>
      </c>
      <c r="D28" s="247" t="s">
        <v>1665</v>
      </c>
      <c r="E28" s="243" t="s">
        <v>2018</v>
      </c>
      <c r="F28" s="235" t="s">
        <v>2089</v>
      </c>
      <c r="G28" s="284" t="s">
        <v>2056</v>
      </c>
      <c r="H28" s="162">
        <f>SUMIF(Table10[Empresa],Companies[[#This Row],[Nombre completo de la empresa]],Table10[Valor de ingresos])</f>
        <v>63753262</v>
      </c>
    </row>
    <row r="29" spans="2:12" s="45" customFormat="1" ht="17.45" customHeight="1" x14ac:dyDescent="0.25">
      <c r="B29" s="246" t="s">
        <v>2025</v>
      </c>
      <c r="C29" s="246">
        <v>101530286</v>
      </c>
      <c r="D29" s="247" t="s">
        <v>1665</v>
      </c>
      <c r="E29" s="243" t="s">
        <v>2027</v>
      </c>
      <c r="F29" s="235" t="s">
        <v>2090</v>
      </c>
      <c r="G29" s="284" t="s">
        <v>2056</v>
      </c>
      <c r="H29" s="162">
        <f>SUMIF(Table10[Empresa],Companies[[#This Row],[Nombre completo de la empresa]],Table10[Valor de ingresos])</f>
        <v>61322352</v>
      </c>
    </row>
    <row r="30" spans="2:12" s="45" customFormat="1" ht="21" customHeight="1" x14ac:dyDescent="0.25">
      <c r="B30" s="45" t="s">
        <v>1420</v>
      </c>
      <c r="C30" s="26" t="s">
        <v>1654</v>
      </c>
      <c r="F30" s="164" t="s">
        <v>1499</v>
      </c>
      <c r="G30" s="164" t="s">
        <v>1499</v>
      </c>
      <c r="H30" s="162">
        <f>SUMIF(Table10[Empresa],Companies[[#This Row],[Nombre completo de la empresa]],Table10[Valor de ingresos])</f>
        <v>0</v>
      </c>
    </row>
    <row r="31" spans="2:12" s="45" customFormat="1" ht="15.75" x14ac:dyDescent="0.25"/>
    <row r="32" spans="2:12" s="45" customFormat="1" ht="15.75" x14ac:dyDescent="0.25"/>
    <row r="33" spans="2:10" s="45" customFormat="1" ht="15.75" x14ac:dyDescent="0.25"/>
    <row r="34" spans="2:10" s="45" customFormat="1" ht="15.75" x14ac:dyDescent="0.25">
      <c r="C34" s="26"/>
      <c r="F34" s="164"/>
      <c r="G34" s="164"/>
      <c r="H34" s="165"/>
    </row>
    <row r="35" spans="2:10" s="45" customFormat="1" ht="19.5" x14ac:dyDescent="0.25">
      <c r="B35" s="328" t="s">
        <v>1424</v>
      </c>
      <c r="C35" s="328"/>
      <c r="D35" s="328"/>
      <c r="E35" s="328"/>
      <c r="F35" s="328"/>
      <c r="G35" s="328"/>
      <c r="H35" s="328"/>
      <c r="I35" s="328"/>
      <c r="J35" s="328"/>
    </row>
    <row r="36" spans="2:10" s="45" customFormat="1" ht="15.75" x14ac:dyDescent="0.3">
      <c r="B36" s="159" t="s">
        <v>1666</v>
      </c>
      <c r="C36" s="46" t="s">
        <v>1667</v>
      </c>
      <c r="D36" s="46" t="s">
        <v>1668</v>
      </c>
      <c r="E36" s="46" t="s">
        <v>1669</v>
      </c>
      <c r="F36" s="26" t="s">
        <v>1670</v>
      </c>
      <c r="G36" s="26" t="s">
        <v>1671</v>
      </c>
      <c r="H36" s="26" t="s">
        <v>1672</v>
      </c>
      <c r="I36" s="26" t="s">
        <v>1673</v>
      </c>
      <c r="J36" s="26" t="s">
        <v>1674</v>
      </c>
    </row>
    <row r="37" spans="2:10" s="45" customFormat="1" ht="15.75" x14ac:dyDescent="0.3">
      <c r="B37" s="26"/>
      <c r="C37" s="46"/>
      <c r="D37" s="46"/>
      <c r="E37" s="46"/>
      <c r="F37" s="46"/>
    </row>
    <row r="38" spans="2:10" s="45" customFormat="1" ht="15.75" x14ac:dyDescent="0.3">
      <c r="B38" s="26"/>
      <c r="C38" s="46"/>
      <c r="D38" s="46"/>
      <c r="E38" s="46"/>
      <c r="F38" s="46"/>
    </row>
    <row r="39" spans="2:10" s="45" customFormat="1" ht="15.75" x14ac:dyDescent="0.3">
      <c r="B39" s="26"/>
      <c r="C39" s="46"/>
      <c r="D39" s="46"/>
      <c r="E39" s="46"/>
      <c r="F39" s="46"/>
    </row>
    <row r="40" spans="2:10" s="45" customFormat="1" ht="15.75" x14ac:dyDescent="0.3">
      <c r="B40" s="26"/>
      <c r="C40" s="46"/>
      <c r="D40" s="46"/>
      <c r="E40" s="46"/>
      <c r="F40" s="46"/>
    </row>
    <row r="41" spans="2:10" s="45" customFormat="1" ht="15.75" x14ac:dyDescent="0.3">
      <c r="B41" s="26"/>
      <c r="C41" s="46"/>
      <c r="D41" s="46"/>
      <c r="E41" s="46"/>
      <c r="F41" s="46"/>
    </row>
    <row r="42" spans="2:10" s="45" customFormat="1" ht="15.75" x14ac:dyDescent="0.3">
      <c r="B42" s="28"/>
      <c r="C42" s="46"/>
      <c r="D42" s="46"/>
      <c r="E42" s="46"/>
      <c r="F42" s="46"/>
    </row>
    <row r="43" spans="2:10" s="45" customFormat="1" ht="15.75" x14ac:dyDescent="0.3">
      <c r="B43" s="36"/>
      <c r="C43" s="46"/>
      <c r="D43" s="46"/>
      <c r="E43" s="46"/>
      <c r="F43" s="46"/>
    </row>
    <row r="44" spans="2:10" s="45" customFormat="1" ht="15.75" x14ac:dyDescent="0.3">
      <c r="B44" s="26"/>
      <c r="C44" s="46"/>
      <c r="D44" s="46"/>
      <c r="E44" s="46"/>
      <c r="F44" s="46"/>
    </row>
    <row r="45" spans="2:10" ht="15.75" x14ac:dyDescent="0.3">
      <c r="C45" s="46"/>
      <c r="D45" s="46"/>
      <c r="E45" s="46"/>
      <c r="F45" s="46"/>
      <c r="H45" s="45"/>
      <c r="J45" s="45"/>
    </row>
    <row r="46" spans="2:10" ht="15.75" x14ac:dyDescent="0.3">
      <c r="C46" s="46"/>
      <c r="D46" s="46"/>
      <c r="E46" s="46"/>
      <c r="F46" s="46"/>
      <c r="H46" s="45"/>
      <c r="J46" s="45"/>
    </row>
    <row r="47" spans="2:10" ht="15.75" x14ac:dyDescent="0.3">
      <c r="C47" s="46"/>
      <c r="D47" s="46"/>
      <c r="E47" s="46"/>
      <c r="F47" s="46"/>
      <c r="H47" s="45"/>
      <c r="J47" s="45"/>
    </row>
    <row r="48" spans="2:10" s="45" customFormat="1" ht="15.75" x14ac:dyDescent="0.3">
      <c r="B48" s="26"/>
      <c r="C48" s="46"/>
      <c r="D48" s="46"/>
      <c r="E48" s="46"/>
      <c r="F48" s="46"/>
    </row>
    <row r="49" spans="2:10" s="45" customFormat="1" ht="15.75" x14ac:dyDescent="0.3">
      <c r="B49" s="26"/>
      <c r="C49" s="46"/>
      <c r="D49" s="46"/>
      <c r="E49" s="46"/>
      <c r="F49" s="46"/>
    </row>
    <row r="50" spans="2:10" s="45" customFormat="1" ht="15.75" x14ac:dyDescent="0.3">
      <c r="B50" s="26"/>
      <c r="C50" s="46"/>
      <c r="D50" s="46"/>
      <c r="E50" s="46"/>
      <c r="F50" s="46"/>
    </row>
    <row r="51" spans="2:10" ht="15.75" x14ac:dyDescent="0.3">
      <c r="C51" s="46"/>
      <c r="D51" s="46"/>
      <c r="E51" s="46"/>
      <c r="F51" s="46"/>
      <c r="H51" s="45"/>
      <c r="J51" s="45"/>
    </row>
    <row r="52" spans="2:10" s="45" customFormat="1" ht="15.75" x14ac:dyDescent="0.3">
      <c r="B52" s="26"/>
      <c r="C52" s="46"/>
      <c r="D52" s="46"/>
      <c r="E52" s="46"/>
      <c r="F52" s="46"/>
    </row>
    <row r="53" spans="2:10" ht="15.75" x14ac:dyDescent="0.3">
      <c r="B53" s="45" t="s">
        <v>1656</v>
      </c>
      <c r="C53" s="46"/>
      <c r="D53" s="46"/>
      <c r="E53" s="46"/>
      <c r="F53" s="46"/>
      <c r="H53" s="45"/>
      <c r="J53" s="45"/>
    </row>
    <row r="54" spans="2:10" s="45" customFormat="1" ht="16.5" thickBot="1" x14ac:dyDescent="0.3">
      <c r="B54" s="111"/>
      <c r="C54" s="84"/>
      <c r="D54" s="85"/>
      <c r="E54" s="84"/>
      <c r="F54" s="96"/>
      <c r="G54" s="96"/>
      <c r="H54" s="96"/>
      <c r="I54" s="96"/>
      <c r="J54" s="96"/>
    </row>
    <row r="55" spans="2:10" ht="15.75" x14ac:dyDescent="0.25">
      <c r="B55" s="36"/>
      <c r="C55" s="36"/>
      <c r="D55" s="36"/>
      <c r="E55" s="36"/>
      <c r="F55" s="28"/>
      <c r="G55" s="28"/>
      <c r="H55" s="28"/>
      <c r="I55" s="28"/>
      <c r="J55" s="28"/>
    </row>
    <row r="56" spans="2:10" s="45" customFormat="1" ht="16.5" thickBot="1" x14ac:dyDescent="0.3">
      <c r="B56" s="320" t="s">
        <v>1875</v>
      </c>
      <c r="C56" s="321"/>
      <c r="D56" s="321"/>
      <c r="E56" s="321"/>
      <c r="F56" s="321"/>
      <c r="G56" s="321"/>
      <c r="H56" s="321"/>
      <c r="I56" s="321"/>
      <c r="J56" s="321"/>
    </row>
    <row r="57" spans="2:10" s="45" customFormat="1" ht="15.75" x14ac:dyDescent="0.25">
      <c r="B57" s="322" t="s">
        <v>1460</v>
      </c>
      <c r="C57" s="323"/>
      <c r="D57" s="323"/>
      <c r="E57" s="323"/>
      <c r="F57" s="323"/>
      <c r="G57" s="323"/>
      <c r="H57" s="323"/>
      <c r="I57" s="323"/>
      <c r="J57" s="323"/>
    </row>
    <row r="58" spans="2:10" ht="16.5" thickBot="1" x14ac:dyDescent="0.3">
      <c r="B58" s="36"/>
      <c r="C58" s="36"/>
      <c r="D58" s="36"/>
      <c r="E58" s="36"/>
      <c r="F58" s="28"/>
      <c r="G58" s="216"/>
      <c r="H58" s="216"/>
      <c r="I58" s="216"/>
      <c r="J58" s="216"/>
    </row>
    <row r="59" spans="2:10" ht="15.75" x14ac:dyDescent="0.25">
      <c r="B59" s="314" t="s">
        <v>1461</v>
      </c>
      <c r="C59" s="314"/>
      <c r="D59" s="314"/>
      <c r="E59" s="314"/>
      <c r="F59" s="314"/>
      <c r="G59" s="227"/>
      <c r="H59" s="28"/>
      <c r="I59" s="226"/>
      <c r="J59" s="226"/>
    </row>
    <row r="60" spans="2:10" ht="15" customHeight="1" x14ac:dyDescent="0.25">
      <c r="B60" s="299" t="s">
        <v>1462</v>
      </c>
      <c r="C60" s="299"/>
      <c r="D60" s="299"/>
      <c r="E60" s="299"/>
      <c r="F60" s="299"/>
      <c r="G60" s="226"/>
      <c r="H60" s="226"/>
      <c r="I60" s="226"/>
      <c r="J60" s="226"/>
    </row>
    <row r="61" spans="2:10" ht="15.75" x14ac:dyDescent="0.25">
      <c r="B61" s="307" t="s">
        <v>1463</v>
      </c>
      <c r="C61" s="307"/>
      <c r="D61" s="307"/>
      <c r="E61" s="307"/>
      <c r="F61" s="307"/>
      <c r="G61" s="217"/>
      <c r="H61" s="217"/>
      <c r="I61" s="217"/>
      <c r="J61" s="217"/>
    </row>
    <row r="62" spans="2:10" ht="15.75" x14ac:dyDescent="0.25"/>
    <row r="63" spans="2:10" ht="15.75" x14ac:dyDescent="0.25"/>
    <row r="64" spans="2:10" s="45" customFormat="1" ht="15.75" x14ac:dyDescent="0.25">
      <c r="B64" s="26"/>
      <c r="C64" s="26"/>
      <c r="D64" s="26"/>
      <c r="E64" s="26"/>
    </row>
    <row r="65" ht="15.75" x14ac:dyDescent="0.25"/>
    <row r="66" ht="15.75" x14ac:dyDescent="0.25"/>
    <row r="67" ht="15.75" x14ac:dyDescent="0.25"/>
    <row r="68" ht="15.75" x14ac:dyDescent="0.25"/>
    <row r="69" ht="15.75" x14ac:dyDescent="0.25"/>
    <row r="70" ht="15.75" x14ac:dyDescent="0.25"/>
    <row r="71" ht="15.75" x14ac:dyDescent="0.25"/>
    <row r="72" ht="15" customHeight="1" x14ac:dyDescent="0.25"/>
    <row r="73" ht="15" customHeight="1" x14ac:dyDescent="0.25"/>
    <row r="74" ht="15.75" x14ac:dyDescent="0.25"/>
    <row r="75" ht="15.75" x14ac:dyDescent="0.25"/>
    <row r="76" ht="18.75" customHeight="1" x14ac:dyDescent="0.25"/>
    <row r="77" ht="15.75" x14ac:dyDescent="0.25"/>
    <row r="78" ht="15.75" x14ac:dyDescent="0.25"/>
    <row r="79" ht="15.75" x14ac:dyDescent="0.25"/>
    <row r="80" ht="15.75" x14ac:dyDescent="0.25"/>
    <row r="81" ht="15.75" x14ac:dyDescent="0.25"/>
    <row r="82" ht="15.75" x14ac:dyDescent="0.25"/>
    <row r="83" ht="15.75" x14ac:dyDescent="0.25"/>
    <row r="84" ht="15.75" x14ac:dyDescent="0.25"/>
    <row r="85" ht="15.75" x14ac:dyDescent="0.25"/>
    <row r="86" ht="15.75" x14ac:dyDescent="0.25"/>
    <row r="87" ht="15.75" x14ac:dyDescent="0.25"/>
    <row r="88" ht="15.75" x14ac:dyDescent="0.25"/>
    <row r="89" ht="15.75" x14ac:dyDescent="0.25"/>
    <row r="90" ht="15.75" x14ac:dyDescent="0.25"/>
    <row r="91" ht="15.75" x14ac:dyDescent="0.25"/>
    <row r="92" ht="15.75" x14ac:dyDescent="0.25"/>
    <row r="93" ht="15.75" x14ac:dyDescent="0.25"/>
    <row r="94" ht="15.75" x14ac:dyDescent="0.25"/>
    <row r="95" ht="15.75" x14ac:dyDescent="0.25"/>
    <row r="96" ht="15.75" x14ac:dyDescent="0.25"/>
    <row r="97" ht="15.75" x14ac:dyDescent="0.25"/>
  </sheetData>
  <mergeCells count="20">
    <mergeCell ref="B2:J2"/>
    <mergeCell ref="B3:J3"/>
    <mergeCell ref="B4:J4"/>
    <mergeCell ref="B5:J5"/>
    <mergeCell ref="B6:J6"/>
    <mergeCell ref="B60:F60"/>
    <mergeCell ref="B61:F61"/>
    <mergeCell ref="B7:J7"/>
    <mergeCell ref="B8:J8"/>
    <mergeCell ref="B10:J10"/>
    <mergeCell ref="B11:J11"/>
    <mergeCell ref="B12:J12"/>
    <mergeCell ref="B35:J35"/>
    <mergeCell ref="B56:J56"/>
    <mergeCell ref="B57:J57"/>
    <mergeCell ref="B13:J13"/>
    <mergeCell ref="B21:J21"/>
    <mergeCell ref="B59:F59"/>
    <mergeCell ref="D23:E23"/>
    <mergeCell ref="B22:E22"/>
  </mergeCells>
  <dataValidations xWindow="400" yWindow="615" count="25">
    <dataValidation allowBlank="1" showInputMessage="1" showErrorMessage="1" promptTitle="Ingrese los productos básicos" prompt="Ingrese los productos básicos de la empresa que correspondan, separados por comas." sqref="E26:E29" xr:uid="{00000000-0002-0000-0300-000000000000}"/>
    <dataValidation allowBlank="1" showInputMessage="1" showErrorMessage="1" promptTitle="Nombre del proyecto" prompt="Ingrese el nombre del proyecto._x000a__x000a_Por favor, evite utilizar siglas e ingrese el nombre completo." sqref="B37:B53" xr:uid="{00000000-0002-0000-0300-000001000000}"/>
    <dataValidation allowBlank="1" showInputMessage="1" showErrorMessage="1" promptTitle="Empresas afiliadas" prompt="Ingrese las empresas afiliadas al proyecto que correspondan, separadas por comas." sqref="D37:D53" xr:uid="{00000000-0002-0000-0300-000002000000}"/>
    <dataValidation allowBlank="1" showInputMessage="1" showErrorMessage="1" promptTitle="Número de referencia" prompt="Ingrese el número de referencia del acuerdo legal: contrato, licencia, arrendamiento, concesión…" sqref="C37:C53" xr:uid="{00000000-0002-0000-0300-000003000000}"/>
    <dataValidation errorStyle="warning" allowBlank="1" showInputMessage="1" showErrorMessage="1" errorTitle="Dirección web" error="Ingrese un enlace en estas celdas" sqref="F27:F30 G26:G30" xr:uid="{00000000-0002-0000-0300-000004000000}"/>
    <dataValidation type="list" allowBlank="1" showInputMessage="1" showErrorMessage="1" sqref="F37:F53" xr:uid="{00000000-0002-0000-0300-000005000000}">
      <formula1>Project_phases_list</formula1>
    </dataValidation>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37:E53" xr:uid="{00000000-0002-0000-0300-000006000000}">
      <formula1>Commodity_names</formula1>
    </dataValidation>
    <dataValidation type="textLength" allowBlank="1" showInputMessage="1" showErrorMessage="1" sqref="C58:F58 A21:B22 A25:J25 A36:K36 F23:J24 A14:E14 C21:E21 A1:K13 K37:K59 A37:A59 F21:L22 G58:J60 B57:B58 B54:J55 F14:K20 A23:A24 I26:J33 A26:A35 B34:J35 K35" xr:uid="{00000000-0002-0000-0300-000007000000}">
      <formula1>9999999</formula1>
      <formula2>99999999</formula2>
    </dataValidation>
    <dataValidation type="decimal" allowBlank="1" showInputMessage="1" showErrorMessage="1" errorTitle="Ingrese únicamente números" error="En estas celdas sólo deberían incluirse números" promptTitle="Volumen de producción" prompt="Ingrese el volumen de producción del proyecto." sqref="G37:G53" xr:uid="{00000000-0002-0000-0300-000008000000}">
      <formula1>0</formula1>
      <formula2>1000000000000000</formula2>
    </dataValidation>
    <dataValidation type="decimal" allowBlank="1" showInputMessage="1" showErrorMessage="1" errorTitle="Ingrese únicamente números" error="En estas celdas sólo deberían incluirse números" promptTitle="Valores de producción" prompt="Ingrese el valor de la producción del proyecto." sqref="I37:I53" xr:uid="{00000000-0002-0000-0300-000009000000}">
      <formula1>0</formula1>
      <formula2>1000000000000000</formula2>
    </dataValidation>
    <dataValidation type="whole" showInputMessage="1" showErrorMessage="1" sqref="B59:F61" xr:uid="{00000000-0002-0000-0300-00000A000000}">
      <formula1>999999</formula1>
      <formula2>99999999</formula2>
    </dataValidation>
    <dataValidation type="whole" allowBlank="1" showInputMessage="1" showErrorMessage="1" errorTitle="No editar estas celdas" error="Por favor, no edite estas celdas" sqref="B56" xr:uid="{00000000-0002-0000-0300-00000B000000}">
      <formula1>10000</formula1>
      <formula2>50000</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H37:H53" xr:uid="{00000000-0002-0000-0300-00000C000000}">
      <formula1>"&lt;Unidad&gt;,Sm3,Sm3 o.e.,Barriles,Toneladas,oz,carats,Pce"</formula1>
    </dataValidation>
    <dataValidation allowBlank="1" showInputMessage="1" showErrorMessage="1" promptTitle="Identificación" prompt="Ingrese el número de identificación correspondiente a la entidad gubernamental informante, si se aplica." sqref="D15:D20" xr:uid="{00000000-0002-0000-0300-00000D000000}"/>
    <dataValidation type="list" allowBlank="1" showInputMessage="1" showErrorMessage="1" promptTitle="Tipo de organismo gubernamental" prompt="Elija de la lista desplegable el tipo de organismo gubernamental._x000a_De ser posible, evite utilizar tipos personalizados." sqref="C15:C20" xr:uid="{00000000-0002-0000-0300-00000E000000}">
      <formula1>Agency_type</formula1>
    </dataValidation>
    <dataValidation allowBlank="1" showInputMessage="1" showErrorMessage="1" promptTitle="Organismo gubernamental receptor" prompt="Ingrese el nombre del organismo gubernamental receptor._x000a__x000a_Por favor, evite utilizar siglas e ingrese el nombre completo." sqref="B15:B20" xr:uid="{00000000-0002-0000-0300-00000F000000}"/>
    <dataValidation type="textLength" allowBlank="1" showInputMessage="1" showErrorMessage="1" errorTitle="No editar - basado en la Parte 4" error="Estas celdas se completarán automáticamente" promptTitle="No editar - basado en la Parte 4" prompt=" " sqref="E15:E20" xr:uid="{00000000-0002-0000-0300-000010000000}">
      <formula1>999999</formula1>
      <formula2>9999999</formula2>
    </dataValidation>
    <dataValidation allowBlank="1" showInputMessage="1" showErrorMessage="1" promptTitle="Nombre de identificación" prompt="Ingrese la denominación del identificador, p. ej. &quot;Número de identificación fiscal&quot; o similares." sqref="B23:B24" xr:uid="{00000000-0002-0000-0300-000011000000}"/>
    <dataValidation allowBlank="1" showInputMessage="1" showErrorMessage="1" promptTitle="Nombre del registro" prompt="Ingrese el nombre del registro u organismo" sqref="C23:C24" xr:uid="{00000000-0002-0000-0300-000012000000}"/>
    <dataValidation allowBlank="1" showInputMessage="1" showErrorMessage="1" promptTitle="Dirección web del registro" prompt="Ingrese la dirección web directa del registro u organismo" sqref="D23:D24" xr:uid="{00000000-0002-0000-0300-000013000000}"/>
    <dataValidation type="textLength" allowBlank="1" showInputMessage="1" showErrorMessage="1" errorTitle="Please do not edit these cells" error="Please do not edit these cells" sqref="B23:B24" xr:uid="{00000000-0002-0000-0300-000014000000}">
      <formula1>10000</formula1>
      <formula2>50000</formula2>
    </dataValidation>
    <dataValidation type="list" allowBlank="1" showInputMessage="1" showErrorMessage="1" promptTitle="Seleccione el sector" prompt="Seleccione de la lista el sector correspondiente a la empresa" sqref="D26:D30" xr:uid="{00000000-0002-0000-0300-000015000000}">
      <formula1>Sector_list</formula1>
    </dataValidation>
    <dataValidation allowBlank="1" showInputMessage="1" showErrorMessage="1" promptTitle="Nombre de la empresa" prompt="Ingrese el nombre de la empresa._x000a__x000a_Por favor, evite utilizar siglas e ingrese el nombre completo." sqref="B26:B30" xr:uid="{00000000-0002-0000-0300-000016000000}"/>
    <dataValidation allowBlank="1" showInputMessage="1" showErrorMessage="1" promptTitle="Número de identificación" prompt="Indique el número único de identificación, p. ej. el NIF, número societario o similares" sqref="C26:C30" xr:uid="{00000000-0002-0000-0300-000017000000}"/>
    <dataValidation type="whole" allowBlank="1" showInputMessage="1" showErrorMessage="1" errorTitle="No editar - basado en la parte 5" error="Estas celdas se completarán automáticamente" promptTitle="No editar - basado en la parte 5" prompt=" " sqref="H26:H30" xr:uid="{00000000-0002-0000-0300-000018000000}">
      <formula1>1</formula1>
      <formula2>2</formula2>
    </dataValidation>
  </dataValidations>
  <hyperlinks>
    <hyperlink ref="B8" r:id="rId1" xr:uid="{00000000-0004-0000-0300-000000000000}"/>
    <hyperlink ref="B57:F57" r:id="rId2" display="Give us your feedback or report a conflict in the data! Write to us at  data@eiti.org" xr:uid="{00000000-0004-0000-0300-000001000000}"/>
    <hyperlink ref="B56:F56" r:id="rId3" display="Puede acceder a la versión más reciente de las plantillas de datos resumidos en https://eiti.org/es/documento/plantilla-datos-resumidos-del-eiti" xr:uid="{00000000-0004-0000-0300-000002000000}"/>
    <hyperlink ref="D23" r:id="rId4" xr:uid="{00000000-0004-0000-0300-000003000000}"/>
    <hyperlink ref="F26" r:id="rId5" xr:uid="{00000000-0004-0000-0300-000004000000}"/>
    <hyperlink ref="F27" r:id="rId6" xr:uid="{00000000-0004-0000-0300-000005000000}"/>
    <hyperlink ref="F28" r:id="rId7" xr:uid="{00000000-0004-0000-0300-000006000000}"/>
    <hyperlink ref="F29" r:id="rId8" xr:uid="{00000000-0004-0000-0300-000007000000}"/>
    <hyperlink ref="G26" r:id="rId9" xr:uid="{00000000-0004-0000-0300-000008000000}"/>
    <hyperlink ref="G27" r:id="rId10" xr:uid="{00000000-0004-0000-0300-000009000000}"/>
    <hyperlink ref="G28" r:id="rId11" xr:uid="{00000000-0004-0000-0300-00000A000000}"/>
    <hyperlink ref="G29" r:id="rId12" xr:uid="{00000000-0004-0000-0300-00000B000000}"/>
  </hyperlinks>
  <pageMargins left="0.25" right="0.25" top="0.75" bottom="0.75" header="0.3" footer="0.3"/>
  <pageSetup paperSize="8" fitToHeight="0" orientation="landscape" horizontalDpi="2400" verticalDpi="2400" r:id="rId13"/>
  <tableParts count="3">
    <tablePart r:id="rId14"/>
    <tablePart r:id="rId15"/>
    <tablePart r:id="rId16"/>
  </tableParts>
  <extLst>
    <ext xmlns:x14="http://schemas.microsoft.com/office/spreadsheetml/2009/9/main" uri="{CCE6A557-97BC-4b89-ADB6-D9C93CAAB3DF}">
      <x14:dataValidations xmlns:xm="http://schemas.microsoft.com/office/excel/2006/main" xWindow="400" yWindow="615" count="1">
        <x14:dataValidation type="list" allowBlank="1" showInputMessage="1" showErrorMessage="1" error="El contenido ingresado es inválido" promptTitle="Moneda" prompt="Ingrese la moneda de acuerdo con el código de divisas ISO de tres letreas." xr:uid="{00000000-0002-0000-0300-000019000000}">
          <x14:formula1>
            <xm:f>Lists!$I$11:$I$168</xm:f>
          </x14:formula1>
          <xm:sqref>J37:J53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B1:N93"/>
  <sheetViews>
    <sheetView showGridLines="0" topLeftCell="A7" zoomScale="130" zoomScaleNormal="130" workbookViewId="0">
      <selection activeCell="A7" sqref="A7"/>
    </sheetView>
  </sheetViews>
  <sheetFormatPr defaultColWidth="8.7109375" defaultRowHeight="15.75" x14ac:dyDescent="0.3"/>
  <cols>
    <col min="1" max="1" width="2.7109375" style="46" customWidth="1"/>
    <col min="2" max="3" width="5.140625" style="46" hidden="1" customWidth="1"/>
    <col min="4" max="5" width="3.5703125" style="46" hidden="1" customWidth="1"/>
    <col min="6" max="6" width="50.42578125" style="46" customWidth="1"/>
    <col min="7" max="7" width="16.7109375" style="46" customWidth="1"/>
    <col min="8" max="8" width="46.85546875" style="46" customWidth="1"/>
    <col min="9" max="9" width="34.140625" style="46" bestFit="1" customWidth="1"/>
    <col min="10" max="10" width="52.85546875" style="46" customWidth="1"/>
    <col min="11" max="11" width="15.5703125" style="46" bestFit="1" customWidth="1"/>
    <col min="12" max="12" width="2.7109375" style="46" customWidth="1"/>
    <col min="13" max="13" width="19.5703125" style="46" bestFit="1" customWidth="1"/>
    <col min="14" max="14" width="73.42578125" style="46" bestFit="1" customWidth="1"/>
    <col min="15" max="15" width="4" style="46" customWidth="1"/>
    <col min="16" max="17" width="8.7109375" style="46"/>
    <col min="18" max="19" width="8.7109375" style="46" customWidth="1"/>
    <col min="20" max="16384" width="8.7109375" style="46"/>
  </cols>
  <sheetData>
    <row r="1" spans="6:14" s="26" customFormat="1" ht="15.75" hidden="1" customHeight="1" x14ac:dyDescent="0.25"/>
    <row r="2" spans="6:14" s="26" customFormat="1" hidden="1" x14ac:dyDescent="0.25">
      <c r="F2" s="28"/>
      <c r="H2" s="28"/>
      <c r="J2" s="28"/>
    </row>
    <row r="3" spans="6:14" s="26" customFormat="1" hidden="1" x14ac:dyDescent="0.25">
      <c r="F3" s="28"/>
      <c r="H3" s="28"/>
      <c r="J3" s="28"/>
      <c r="N3" s="29" t="s">
        <v>0</v>
      </c>
    </row>
    <row r="4" spans="6:14" s="26" customFormat="1" hidden="1" x14ac:dyDescent="0.25">
      <c r="F4" s="28"/>
      <c r="H4" s="28"/>
      <c r="J4" s="28"/>
      <c r="N4" s="29" t="str">
        <f>Introduction!G4</f>
        <v>AAAA-MM-DD</v>
      </c>
    </row>
    <row r="5" spans="6:14" s="26" customFormat="1" hidden="1" x14ac:dyDescent="0.25"/>
    <row r="6" spans="6:14" s="26" customFormat="1" hidden="1" x14ac:dyDescent="0.25"/>
    <row r="7" spans="6:14" s="26" customFormat="1" x14ac:dyDescent="0.25"/>
    <row r="8" spans="6:14" s="26" customFormat="1" x14ac:dyDescent="0.25">
      <c r="F8" s="308" t="s">
        <v>1675</v>
      </c>
      <c r="G8" s="308"/>
      <c r="H8" s="308"/>
      <c r="I8" s="308"/>
      <c r="J8" s="308"/>
      <c r="K8" s="308"/>
      <c r="L8" s="308"/>
      <c r="M8" s="308"/>
      <c r="N8" s="308"/>
    </row>
    <row r="9" spans="6:14" s="26" customFormat="1" ht="24" x14ac:dyDescent="0.25">
      <c r="F9" s="337" t="s">
        <v>1467</v>
      </c>
      <c r="G9" s="337"/>
      <c r="H9" s="337"/>
      <c r="I9" s="337"/>
      <c r="J9" s="337"/>
      <c r="K9" s="337"/>
      <c r="L9" s="337"/>
      <c r="M9" s="337"/>
      <c r="N9" s="337"/>
    </row>
    <row r="10" spans="6:14" s="26" customFormat="1" ht="15" customHeight="1" x14ac:dyDescent="0.25">
      <c r="F10" s="338" t="s">
        <v>1676</v>
      </c>
      <c r="G10" s="338"/>
      <c r="H10" s="338"/>
      <c r="I10" s="338"/>
      <c r="J10" s="338"/>
      <c r="K10" s="338"/>
      <c r="L10" s="338"/>
      <c r="M10" s="338"/>
      <c r="N10" s="338"/>
    </row>
    <row r="11" spans="6:14" s="26" customFormat="1" ht="15" customHeight="1" x14ac:dyDescent="0.25">
      <c r="F11" s="339" t="s">
        <v>1677</v>
      </c>
      <c r="G11" s="339"/>
      <c r="H11" s="339"/>
      <c r="I11" s="339"/>
      <c r="J11" s="339"/>
      <c r="K11" s="339"/>
      <c r="L11" s="339"/>
      <c r="M11" s="339"/>
      <c r="N11" s="339"/>
    </row>
    <row r="12" spans="6:14" s="26" customFormat="1" ht="15" customHeight="1" x14ac:dyDescent="0.25">
      <c r="F12" s="339" t="s">
        <v>1678</v>
      </c>
      <c r="G12" s="339"/>
      <c r="H12" s="339"/>
      <c r="I12" s="339"/>
      <c r="J12" s="339"/>
      <c r="K12" s="339"/>
      <c r="L12" s="339"/>
      <c r="M12" s="339"/>
      <c r="N12" s="339"/>
    </row>
    <row r="13" spans="6:14" s="26" customFormat="1" ht="15" customHeight="1" x14ac:dyDescent="0.25">
      <c r="F13" s="340" t="s">
        <v>1679</v>
      </c>
      <c r="G13" s="340"/>
      <c r="H13" s="340"/>
      <c r="I13" s="340"/>
      <c r="J13" s="340"/>
      <c r="K13" s="340"/>
      <c r="L13" s="340"/>
      <c r="M13" s="340"/>
      <c r="N13" s="340"/>
    </row>
    <row r="14" spans="6:14" s="26" customFormat="1" ht="15" customHeight="1" x14ac:dyDescent="0.25">
      <c r="F14" s="341" t="s">
        <v>1680</v>
      </c>
      <c r="G14" s="341"/>
      <c r="H14" s="341"/>
      <c r="I14" s="341"/>
      <c r="J14" s="341"/>
      <c r="K14" s="341"/>
      <c r="L14" s="341"/>
      <c r="M14" s="341"/>
      <c r="N14" s="341"/>
    </row>
    <row r="15" spans="6:14" s="26" customFormat="1" ht="15" customHeight="1" x14ac:dyDescent="0.25">
      <c r="F15" s="342" t="s">
        <v>1681</v>
      </c>
      <c r="G15" s="342"/>
      <c r="H15" s="342"/>
      <c r="I15" s="342"/>
      <c r="J15" s="342"/>
      <c r="K15" s="342"/>
      <c r="L15" s="342"/>
      <c r="M15" s="342"/>
      <c r="N15" s="342"/>
    </row>
    <row r="16" spans="6:14" s="26" customFormat="1" x14ac:dyDescent="0.3">
      <c r="F16" s="319" t="s">
        <v>1644</v>
      </c>
      <c r="G16" s="319"/>
      <c r="H16" s="319"/>
      <c r="I16" s="319"/>
      <c r="J16" s="319"/>
      <c r="K16" s="319"/>
      <c r="L16" s="319"/>
      <c r="M16" s="319"/>
      <c r="N16" s="319"/>
    </row>
    <row r="17" spans="2:14" s="26" customFormat="1" x14ac:dyDescent="0.25"/>
    <row r="18" spans="2:14" s="26" customFormat="1" ht="24" x14ac:dyDescent="0.25">
      <c r="F18" s="325" t="s">
        <v>1682</v>
      </c>
      <c r="G18" s="325"/>
      <c r="H18" s="325"/>
      <c r="I18" s="325"/>
      <c r="J18" s="325"/>
      <c r="K18" s="325"/>
      <c r="M18" s="343" t="s">
        <v>1701</v>
      </c>
      <c r="N18" s="343"/>
    </row>
    <row r="19" spans="2:14" s="26" customFormat="1" ht="15.6" customHeight="1" x14ac:dyDescent="0.25">
      <c r="M19" s="345" t="s">
        <v>1702</v>
      </c>
      <c r="N19" s="346"/>
    </row>
    <row r="20" spans="2:14" ht="15" customHeight="1" x14ac:dyDescent="0.3">
      <c r="F20" s="334" t="s">
        <v>1683</v>
      </c>
      <c r="G20" s="334"/>
      <c r="H20" s="334"/>
      <c r="I20" s="334"/>
      <c r="J20" s="334"/>
      <c r="K20" s="335"/>
      <c r="M20" s="217"/>
      <c r="N20" s="217"/>
    </row>
    <row r="21" spans="2:14" ht="24" x14ac:dyDescent="0.3">
      <c r="B21" s="172" t="s">
        <v>1413</v>
      </c>
      <c r="C21" s="172" t="s">
        <v>1414</v>
      </c>
      <c r="D21" s="172" t="s">
        <v>1415</v>
      </c>
      <c r="E21" s="172" t="s">
        <v>1416</v>
      </c>
      <c r="F21" s="46" t="s">
        <v>1684</v>
      </c>
      <c r="G21" s="46" t="s">
        <v>1417</v>
      </c>
      <c r="H21" s="46" t="s">
        <v>1685</v>
      </c>
      <c r="I21" s="46" t="s">
        <v>1686</v>
      </c>
      <c r="J21" s="46" t="s">
        <v>1687</v>
      </c>
      <c r="K21" s="26" t="s">
        <v>1674</v>
      </c>
      <c r="M21" s="337" t="s">
        <v>1703</v>
      </c>
      <c r="N21" s="337"/>
    </row>
    <row r="22" spans="2:14" ht="20.100000000000001" customHeight="1" x14ac:dyDescent="0.3">
      <c r="B22" s="172" t="str">
        <f>IFERROR(VLOOKUP(Government_revenues_table[[#This Row],[Clasificación según EFP]],Table6_GFS_codes_classification[],COLUMNS($F:F)+3,FALSE),"Do not enter data")</f>
        <v>Impuestos (11E)</v>
      </c>
      <c r="C22" s="172" t="str">
        <f>IFERROR(VLOOKUP(Government_revenues_table[[#This Row],[Clasificación según EFP]],Table6_GFS_codes_classification[],COLUMNS($F:G)+3,FALSE),"Do not enter data")</f>
        <v>Impuestos a los bienes y servicios (114E)</v>
      </c>
      <c r="D22" s="172" t="str">
        <f>IFERROR(VLOOKUP(Government_revenues_table[[#This Row],[Clasificación según EFP]],Table6_GFS_codes_classification[],COLUMNS($F:H)+3,FALSE),"Do not enter data")</f>
        <v>Impuestos sobre el uso de bienes/permiso para usar bienes o realizar actividades (1145E)</v>
      </c>
      <c r="E22" s="172" t="str">
        <f>IFERROR(VLOOKUP(Government_revenues_table[[#This Row],[Clasificación según EFP]],Table6_GFS_codes_classification[],COLUMNS($F:I)+3,FALSE),"Do not enter data")</f>
        <v>Tasas de licencia (114521E)</v>
      </c>
      <c r="F22" s="252" t="s">
        <v>1756</v>
      </c>
      <c r="G22" s="251" t="s">
        <v>1665</v>
      </c>
      <c r="H22" s="252" t="s">
        <v>2057</v>
      </c>
      <c r="I22" s="252" t="s">
        <v>1998</v>
      </c>
      <c r="J22" s="253">
        <v>2484.3899999999994</v>
      </c>
      <c r="K22" s="252" t="s">
        <v>1048</v>
      </c>
      <c r="M22" s="347" t="s">
        <v>1704</v>
      </c>
      <c r="N22" s="347"/>
    </row>
    <row r="23" spans="2:14" ht="20.100000000000001" customHeight="1" x14ac:dyDescent="0.3">
      <c r="B23" s="280" t="str">
        <f>IFERROR(VLOOKUP(Government_revenues_table[[#This Row],[Clasificación según EFP]],Table6_GFS_codes_classification[],COLUMNS($F:F)+3,FALSE),"Do not enter data")</f>
        <v>Impuestos (11E)</v>
      </c>
      <c r="C23" s="280" t="str">
        <f>IFERROR(VLOOKUP(Government_revenues_table[[#This Row],[Clasificación según EFP]],Table6_GFS_codes_classification[],COLUMNS($F:G)+3,FALSE),"Do not enter data")</f>
        <v>Impuestos a las ganancias, las utilidades y las ganancias de capital (111E)</v>
      </c>
      <c r="D23" s="280" t="str">
        <f>IFERROR(VLOOKUP(Government_revenues_table[[#This Row],[Clasificación según EFP]],Table6_GFS_codes_classification[],COLUMNS($F:H)+3,FALSE),"Do not enter data")</f>
        <v>Impuestos ordinarios a las ganancias, las utilidades y las ganancias de capital (1112E1)</v>
      </c>
      <c r="E23" s="280" t="str">
        <f>IFERROR(VLOOKUP(Government_revenues_table[[#This Row],[Clasificación según EFP]],Table6_GFS_codes_classification[],COLUMNS($F:I)+3,FALSE),"Do not enter data")</f>
        <v>Impuestos ordinarios a las ganancias, las utilidades y las ganancias de capital (1112E1)</v>
      </c>
      <c r="F23" s="252" t="s">
        <v>1749</v>
      </c>
      <c r="G23" s="251" t="s">
        <v>1665</v>
      </c>
      <c r="H23" s="252" t="s">
        <v>2058</v>
      </c>
      <c r="I23" s="252" t="s">
        <v>1998</v>
      </c>
      <c r="J23" s="253">
        <v>783905.71999999986</v>
      </c>
      <c r="K23" s="252" t="s">
        <v>1048</v>
      </c>
      <c r="M23" s="347"/>
      <c r="N23" s="347"/>
    </row>
    <row r="24" spans="2:14" ht="20.100000000000001" customHeight="1" x14ac:dyDescent="0.3">
      <c r="B24" s="280" t="str">
        <f>IFERROR(VLOOKUP(Government_revenues_table[[#This Row],[Clasificación según EFP]],Table6_GFS_codes_classification[],COLUMNS($F:F)+3,FALSE),"Do not enter data")</f>
        <v>Impuestos (11E)</v>
      </c>
      <c r="C24" s="280" t="str">
        <f>IFERROR(VLOOKUP(Government_revenues_table[[#This Row],[Clasificación según EFP]],Table6_GFS_codes_classification[],COLUMNS($F:G)+3,FALSE),"Do not enter data")</f>
        <v>Impuestos a las ganancias, las utilidades y las ganancias de capital (111E)</v>
      </c>
      <c r="D24" s="280" t="str">
        <f>IFERROR(VLOOKUP(Government_revenues_table[[#This Row],[Clasificación según EFP]],Table6_GFS_codes_classification[],COLUMNS($F:H)+3,FALSE),"Do not enter data")</f>
        <v>Impuestos ordinarios a las ganancias, las utilidades y las ganancias de capital (1112E1)</v>
      </c>
      <c r="E24" s="280" t="str">
        <f>IFERROR(VLOOKUP(Government_revenues_table[[#This Row],[Clasificación según EFP]],Table6_GFS_codes_classification[],COLUMNS($F:I)+3,FALSE),"Do not enter data")</f>
        <v>Impuestos ordinarios a las ganancias, las utilidades y las ganancias de capital (1112E1)</v>
      </c>
      <c r="F24" s="252" t="s">
        <v>1749</v>
      </c>
      <c r="G24" s="251" t="s">
        <v>1665</v>
      </c>
      <c r="H24" s="252" t="s">
        <v>2059</v>
      </c>
      <c r="I24" s="252" t="s">
        <v>1998</v>
      </c>
      <c r="J24" s="253">
        <v>222351052.13999999</v>
      </c>
      <c r="K24" s="252" t="s">
        <v>1048</v>
      </c>
      <c r="M24" s="347"/>
      <c r="N24" s="347"/>
    </row>
    <row r="25" spans="2:14" ht="20.100000000000001" customHeight="1" x14ac:dyDescent="0.3">
      <c r="B25" s="280" t="str">
        <f>IFERROR(VLOOKUP(Government_revenues_table[[#This Row],[Clasificación según EFP]],Table6_GFS_codes_classification[],COLUMNS($F:F)+3,FALSE),"Do not enter data")</f>
        <v>Impuestos (11E)</v>
      </c>
      <c r="C25" s="280" t="str">
        <f>IFERROR(VLOOKUP(Government_revenues_table[[#This Row],[Clasificación según EFP]],Table6_GFS_codes_classification[],COLUMNS($F:G)+3,FALSE),"Do not enter data")</f>
        <v>Impuestos a las ganancias, las utilidades y las ganancias de capital (111E)</v>
      </c>
      <c r="D25" s="280" t="str">
        <f>IFERROR(VLOOKUP(Government_revenues_table[[#This Row],[Clasificación según EFP]],Table6_GFS_codes_classification[],COLUMNS($F:H)+3,FALSE),"Do not enter data")</f>
        <v>Impuestos ordinarios a las ganancias, las utilidades y las ganancias de capital (1112E1)</v>
      </c>
      <c r="E25" s="280" t="str">
        <f>IFERROR(VLOOKUP(Government_revenues_table[[#This Row],[Clasificación según EFP]],Table6_GFS_codes_classification[],COLUMNS($F:I)+3,FALSE),"Do not enter data")</f>
        <v>Impuestos ordinarios a las ganancias, las utilidades y las ganancias de capital (1112E1)</v>
      </c>
      <c r="F25" s="252" t="s">
        <v>1749</v>
      </c>
      <c r="G25" s="251" t="s">
        <v>1665</v>
      </c>
      <c r="H25" s="252" t="s">
        <v>2060</v>
      </c>
      <c r="I25" s="252" t="s">
        <v>1998</v>
      </c>
      <c r="J25" s="253">
        <v>657652.39999999991</v>
      </c>
      <c r="K25" s="252" t="s">
        <v>1048</v>
      </c>
      <c r="M25" s="347"/>
      <c r="N25" s="347"/>
    </row>
    <row r="26" spans="2:14" ht="20.100000000000001" customHeight="1" x14ac:dyDescent="0.3">
      <c r="B26" s="280" t="str">
        <f>IFERROR(VLOOKUP(Government_revenues_table[[#This Row],[Clasificación según EFP]],Table6_GFS_codes_classification[],COLUMNS($F:F)+3,FALSE),"Do not enter data")</f>
        <v>Impuestos (11E)</v>
      </c>
      <c r="C26" s="280" t="str">
        <f>IFERROR(VLOOKUP(Government_revenues_table[[#This Row],[Clasificación según EFP]],Table6_GFS_codes_classification[],COLUMNS($F:G)+3,FALSE),"Do not enter data")</f>
        <v>Impuestos a las ganancias, las utilidades y las ganancias de capital (111E)</v>
      </c>
      <c r="D26" s="280" t="str">
        <f>IFERROR(VLOOKUP(Government_revenues_table[[#This Row],[Clasificación según EFP]],Table6_GFS_codes_classification[],COLUMNS($F:H)+3,FALSE),"Do not enter data")</f>
        <v>Impuestos ordinarios a las ganancias, las utilidades y las ganancias de capital (1112E1)</v>
      </c>
      <c r="E26" s="280" t="str">
        <f>IFERROR(VLOOKUP(Government_revenues_table[[#This Row],[Clasificación según EFP]],Table6_GFS_codes_classification[],COLUMNS($F:I)+3,FALSE),"Do not enter data")</f>
        <v>Impuestos ordinarios a las ganancias, las utilidades y las ganancias de capital (1112E1)</v>
      </c>
      <c r="F26" s="252" t="s">
        <v>1749</v>
      </c>
      <c r="G26" s="251" t="s">
        <v>1665</v>
      </c>
      <c r="H26" s="252" t="s">
        <v>2061</v>
      </c>
      <c r="I26" s="252" t="s">
        <v>1998</v>
      </c>
      <c r="J26" s="253">
        <v>409206983.13000011</v>
      </c>
      <c r="K26" s="252" t="s">
        <v>1048</v>
      </c>
      <c r="M26" s="347"/>
      <c r="N26" s="347"/>
    </row>
    <row r="27" spans="2:14" ht="20.100000000000001" customHeight="1" x14ac:dyDescent="0.3">
      <c r="B27" s="280" t="str">
        <f>IFERROR(VLOOKUP(Government_revenues_table[[#This Row],[Clasificación según EFP]],Table6_GFS_codes_classification[],COLUMNS($F:F)+3,FALSE),"Do not enter data")</f>
        <v>Impuestos (11E)</v>
      </c>
      <c r="C27" s="280" t="str">
        <f>IFERROR(VLOOKUP(Government_revenues_table[[#This Row],[Clasificación según EFP]],Table6_GFS_codes_classification[],COLUMNS($F:G)+3,FALSE),"Do not enter data")</f>
        <v>Impuestos a los bienes y servicios (114E)</v>
      </c>
      <c r="D27" s="280" t="str">
        <f>IFERROR(VLOOKUP(Government_revenues_table[[#This Row],[Clasificación según EFP]],Table6_GFS_codes_classification[],COLUMNS($F:H)+3,FALSE),"Do not enter data")</f>
        <v>Impuestos sobre el uso de bienes/permiso para usar bienes o realizar actividades (1145E)</v>
      </c>
      <c r="E27" s="280" t="str">
        <f>IFERROR(VLOOKUP(Government_revenues_table[[#This Row],[Clasificación según EFP]],Table6_GFS_codes_classification[],COLUMNS($F:I)+3,FALSE),"Do not enter data")</f>
        <v>Tasas de licencia (114521E)</v>
      </c>
      <c r="F27" s="252" t="s">
        <v>1756</v>
      </c>
      <c r="G27" s="251" t="s">
        <v>1665</v>
      </c>
      <c r="H27" s="252" t="s">
        <v>2062</v>
      </c>
      <c r="I27" s="252" t="s">
        <v>1998</v>
      </c>
      <c r="J27" s="253">
        <v>2158700795.3099999</v>
      </c>
      <c r="K27" s="252" t="s">
        <v>1048</v>
      </c>
      <c r="M27" s="347"/>
      <c r="N27" s="347"/>
    </row>
    <row r="28" spans="2:14" ht="20.100000000000001" customHeight="1" x14ac:dyDescent="0.3">
      <c r="B28" s="280" t="str">
        <f>IFERROR(VLOOKUP(Government_revenues_table[[#This Row],[Clasificación según EFP]],Table6_GFS_codes_classification[],COLUMNS($F:F)+3,FALSE),"Do not enter data")</f>
        <v>Impuestos (11E)</v>
      </c>
      <c r="C28" s="280" t="str">
        <f>IFERROR(VLOOKUP(Government_revenues_table[[#This Row],[Clasificación según EFP]],Table6_GFS_codes_classification[],COLUMNS($F:G)+3,FALSE),"Do not enter data")</f>
        <v>Impuestos a las ganancias, las utilidades y las ganancias de capital (111E)</v>
      </c>
      <c r="D28" s="280" t="str">
        <f>IFERROR(VLOOKUP(Government_revenues_table[[#This Row],[Clasificación según EFP]],Table6_GFS_codes_classification[],COLUMNS($F:H)+3,FALSE),"Do not enter data")</f>
        <v>Impuestos ordinarios a las ganancias, las utilidades y las ganancias de capital (1112E1)</v>
      </c>
      <c r="E28" s="280" t="str">
        <f>IFERROR(VLOOKUP(Government_revenues_table[[#This Row],[Clasificación según EFP]],Table6_GFS_codes_classification[],COLUMNS($F:I)+3,FALSE),"Do not enter data")</f>
        <v>Impuestos ordinarios a las ganancias, las utilidades y las ganancias de capital (1112E1)</v>
      </c>
      <c r="F28" s="252" t="s">
        <v>1749</v>
      </c>
      <c r="G28" s="251" t="s">
        <v>1665</v>
      </c>
      <c r="H28" s="252" t="s">
        <v>2063</v>
      </c>
      <c r="I28" s="252" t="s">
        <v>1998</v>
      </c>
      <c r="J28" s="253">
        <v>6221602419.2699995</v>
      </c>
      <c r="K28" s="252" t="s">
        <v>1048</v>
      </c>
      <c r="M28" s="347"/>
      <c r="N28" s="347"/>
    </row>
    <row r="29" spans="2:14" ht="20.100000000000001" customHeight="1" x14ac:dyDescent="0.3">
      <c r="B29" s="280" t="str">
        <f>IFERROR(VLOOKUP(Government_revenues_table[[#This Row],[Clasificación según EFP]],Table6_GFS_codes_classification[],COLUMNS($F:F)+3,FALSE),"Do not enter data")</f>
        <v>Impuestos (11E)</v>
      </c>
      <c r="C29" s="280" t="str">
        <f>IFERROR(VLOOKUP(Government_revenues_table[[#This Row],[Clasificación según EFP]],Table6_GFS_codes_classification[],COLUMNS($F:G)+3,FALSE),"Do not enter data")</f>
        <v>Impuestos a las ganancias, las utilidades y las ganancias de capital (111E)</v>
      </c>
      <c r="D29" s="280" t="str">
        <f>IFERROR(VLOOKUP(Government_revenues_table[[#This Row],[Clasificación según EFP]],Table6_GFS_codes_classification[],COLUMNS($F:H)+3,FALSE),"Do not enter data")</f>
        <v>Impuestos ordinarios a las ganancias, las utilidades y las ganancias de capital (1112E1)</v>
      </c>
      <c r="E29" s="280" t="str">
        <f>IFERROR(VLOOKUP(Government_revenues_table[[#This Row],[Clasificación según EFP]],Table6_GFS_codes_classification[],COLUMNS($F:I)+3,FALSE),"Do not enter data")</f>
        <v>Impuestos ordinarios a las ganancias, las utilidades y las ganancias de capital (1112E1)</v>
      </c>
      <c r="F29" s="252" t="s">
        <v>1749</v>
      </c>
      <c r="G29" s="251" t="s">
        <v>1665</v>
      </c>
      <c r="H29" s="252" t="s">
        <v>2064</v>
      </c>
      <c r="I29" s="252" t="s">
        <v>1998</v>
      </c>
      <c r="J29" s="253">
        <v>18937.66</v>
      </c>
      <c r="K29" s="252" t="s">
        <v>1048</v>
      </c>
      <c r="M29" s="347"/>
      <c r="N29" s="347"/>
    </row>
    <row r="30" spans="2:14" ht="20.100000000000001" customHeight="1" x14ac:dyDescent="0.3">
      <c r="B30" s="280" t="str">
        <f>IFERROR(VLOOKUP(Government_revenues_table[[#This Row],[Clasificación según EFP]],Table6_GFS_codes_classification[],COLUMNS($F:F)+3,FALSE),"Do not enter data")</f>
        <v>Impuestos (11E)</v>
      </c>
      <c r="C30" s="280" t="str">
        <f>IFERROR(VLOOKUP(Government_revenues_table[[#This Row],[Clasificación según EFP]],Table6_GFS_codes_classification[],COLUMNS($F:G)+3,FALSE),"Do not enter data")</f>
        <v>Impuestos a las ganancias, las utilidades y las ganancias de capital (111E)</v>
      </c>
      <c r="D30" s="280" t="str">
        <f>IFERROR(VLOOKUP(Government_revenues_table[[#This Row],[Clasificación según EFP]],Table6_GFS_codes_classification[],COLUMNS($F:H)+3,FALSE),"Do not enter data")</f>
        <v>Impuestos ordinarios a las ganancias, las utilidades y las ganancias de capital (1112E1)</v>
      </c>
      <c r="E30" s="280" t="str">
        <f>IFERROR(VLOOKUP(Government_revenues_table[[#This Row],[Clasificación según EFP]],Table6_GFS_codes_classification[],COLUMNS($F:I)+3,FALSE),"Do not enter data")</f>
        <v>Impuestos ordinarios a las ganancias, las utilidades y las ganancias de capital (1112E1)</v>
      </c>
      <c r="F30" s="252" t="s">
        <v>1749</v>
      </c>
      <c r="G30" s="251" t="s">
        <v>1665</v>
      </c>
      <c r="H30" s="252" t="s">
        <v>2065</v>
      </c>
      <c r="I30" s="252" t="s">
        <v>1998</v>
      </c>
      <c r="J30" s="253">
        <v>33950</v>
      </c>
      <c r="K30" s="252" t="s">
        <v>1048</v>
      </c>
      <c r="M30" s="347"/>
      <c r="N30" s="347"/>
    </row>
    <row r="31" spans="2:14" ht="20.100000000000001" customHeight="1" x14ac:dyDescent="0.3">
      <c r="B31" s="280" t="str">
        <f>IFERROR(VLOOKUP(Government_revenues_table[[#This Row],[Clasificación según EFP]],Table6_GFS_codes_classification[],COLUMNS($F:F)+3,FALSE),"Do not enter data")</f>
        <v>Impuestos (11E)</v>
      </c>
      <c r="C31" s="280" t="str">
        <f>IFERROR(VLOOKUP(Government_revenues_table[[#This Row],[Clasificación según EFP]],Table6_GFS_codes_classification[],COLUMNS($F:G)+3,FALSE),"Do not enter data")</f>
        <v>Impuestos a las ganancias, las utilidades y las ganancias de capital (111E)</v>
      </c>
      <c r="D31" s="280" t="str">
        <f>IFERROR(VLOOKUP(Government_revenues_table[[#This Row],[Clasificación según EFP]],Table6_GFS_codes_classification[],COLUMNS($F:H)+3,FALSE),"Do not enter data")</f>
        <v>Impuestos ordinarios a las ganancias, las utilidades y las ganancias de capital (1112E1)</v>
      </c>
      <c r="E31" s="280" t="str">
        <f>IFERROR(VLOOKUP(Government_revenues_table[[#This Row],[Clasificación según EFP]],Table6_GFS_codes_classification[],COLUMNS($F:I)+3,FALSE),"Do not enter data")</f>
        <v>Impuestos ordinarios a las ganancias, las utilidades y las ganancias de capital (1112E1)</v>
      </c>
      <c r="F31" s="252" t="s">
        <v>1749</v>
      </c>
      <c r="G31" s="251" t="s">
        <v>1665</v>
      </c>
      <c r="H31" s="252" t="s">
        <v>2066</v>
      </c>
      <c r="I31" s="252" t="s">
        <v>1998</v>
      </c>
      <c r="J31" s="253">
        <v>903051719.41999972</v>
      </c>
      <c r="K31" s="252" t="s">
        <v>1048</v>
      </c>
      <c r="M31" s="347"/>
      <c r="N31" s="347"/>
    </row>
    <row r="32" spans="2:14" ht="20.100000000000001" customHeight="1" x14ac:dyDescent="0.3">
      <c r="B32" s="280" t="str">
        <f>IFERROR(VLOOKUP(Government_revenues_table[[#This Row],[Clasificación según EFP]],Table6_GFS_codes_classification[],COLUMNS($F:F)+3,FALSE),"Do not enter data")</f>
        <v>Impuestos (11E)</v>
      </c>
      <c r="C32" s="280" t="str">
        <f>IFERROR(VLOOKUP(Government_revenues_table[[#This Row],[Clasificación según EFP]],Table6_GFS_codes_classification[],COLUMNS($F:G)+3,FALSE),"Do not enter data")</f>
        <v>Impuestos a las ganancias, las utilidades y las ganancias de capital (111E)</v>
      </c>
      <c r="D32" s="280" t="str">
        <f>IFERROR(VLOOKUP(Government_revenues_table[[#This Row],[Clasificación según EFP]],Table6_GFS_codes_classification[],COLUMNS($F:H)+3,FALSE),"Do not enter data")</f>
        <v>Impuestos ordinarios a las ganancias, las utilidades y las ganancias de capital (1112E1)</v>
      </c>
      <c r="E32" s="280" t="str">
        <f>IFERROR(VLOOKUP(Government_revenues_table[[#This Row],[Clasificación según EFP]],Table6_GFS_codes_classification[],COLUMNS($F:I)+3,FALSE),"Do not enter data")</f>
        <v>Impuestos ordinarios a las ganancias, las utilidades y las ganancias de capital (1112E1)</v>
      </c>
      <c r="F32" s="252" t="s">
        <v>1749</v>
      </c>
      <c r="G32" s="251" t="s">
        <v>1665</v>
      </c>
      <c r="H32" s="252" t="s">
        <v>2067</v>
      </c>
      <c r="I32" s="252" t="s">
        <v>1998</v>
      </c>
      <c r="J32" s="253">
        <v>1071683.53</v>
      </c>
      <c r="K32" s="252" t="s">
        <v>1048</v>
      </c>
      <c r="M32" s="347"/>
      <c r="N32" s="347"/>
    </row>
    <row r="33" spans="2:14" ht="20.100000000000001" customHeight="1" x14ac:dyDescent="0.3">
      <c r="B33" s="280" t="str">
        <f>IFERROR(VLOOKUP(Government_revenues_table[[#This Row],[Clasificación según EFP]],Table6_GFS_codes_classification[],COLUMNS($F:F)+3,FALSE),"Do not enter data")</f>
        <v>Impuestos (11E)</v>
      </c>
      <c r="C33" s="280" t="str">
        <f>IFERROR(VLOOKUP(Government_revenues_table[[#This Row],[Clasificación según EFP]],Table6_GFS_codes_classification[],COLUMNS($F:G)+3,FALSE),"Do not enter data")</f>
        <v>Impuestos a las ganancias, las utilidades y las ganancias de capital (111E)</v>
      </c>
      <c r="D33" s="280" t="str">
        <f>IFERROR(VLOOKUP(Government_revenues_table[[#This Row],[Clasificación según EFP]],Table6_GFS_codes_classification[],COLUMNS($F:H)+3,FALSE),"Do not enter data")</f>
        <v>Impuestos ordinarios a las ganancias, las utilidades y las ganancias de capital (1112E1)</v>
      </c>
      <c r="E33" s="280" t="str">
        <f>IFERROR(VLOOKUP(Government_revenues_table[[#This Row],[Clasificación según EFP]],Table6_GFS_codes_classification[],COLUMNS($F:I)+3,FALSE),"Do not enter data")</f>
        <v>Impuestos ordinarios a las ganancias, las utilidades y las ganancias de capital (1112E1)</v>
      </c>
      <c r="F33" s="252" t="s">
        <v>1749</v>
      </c>
      <c r="G33" s="251" t="s">
        <v>1665</v>
      </c>
      <c r="H33" s="252" t="s">
        <v>2068</v>
      </c>
      <c r="I33" s="252" t="s">
        <v>1998</v>
      </c>
      <c r="J33" s="253">
        <v>43278706.670000002</v>
      </c>
      <c r="K33" s="252" t="s">
        <v>1048</v>
      </c>
      <c r="M33" s="347"/>
      <c r="N33" s="347"/>
    </row>
    <row r="34" spans="2:14" ht="20.100000000000001" customHeight="1" x14ac:dyDescent="0.3">
      <c r="B34" s="280" t="str">
        <f>IFERROR(VLOOKUP(Government_revenues_table[[#This Row],[Clasificación según EFP]],Table6_GFS_codes_classification[],COLUMNS($F:F)+3,FALSE),"Do not enter data")</f>
        <v>Impuestos (11E)</v>
      </c>
      <c r="C34" s="280" t="str">
        <f>IFERROR(VLOOKUP(Government_revenues_table[[#This Row],[Clasificación según EFP]],Table6_GFS_codes_classification[],COLUMNS($F:G)+3,FALSE),"Do not enter data")</f>
        <v>Impuestos a las ganancias, las utilidades y las ganancias de capital (111E)</v>
      </c>
      <c r="D34" s="280" t="str">
        <f>IFERROR(VLOOKUP(Government_revenues_table[[#This Row],[Clasificación según EFP]],Table6_GFS_codes_classification[],COLUMNS($F:H)+3,FALSE),"Do not enter data")</f>
        <v>Impuestos extraordinarios a las ganancias, las utilidades y las ganancias de capital (1112E2)</v>
      </c>
      <c r="E34" s="280" t="str">
        <f>IFERROR(VLOOKUP(Government_revenues_table[[#This Row],[Clasificación según EFP]],Table6_GFS_codes_classification[],COLUMNS($F:I)+3,FALSE),"Do not enter data")</f>
        <v>Impuestos extraordinarios a las ganancias, las utilidades y las ganancias de capital (1112E2)</v>
      </c>
      <c r="F34" s="252" t="s">
        <v>1747</v>
      </c>
      <c r="G34" s="251" t="s">
        <v>1665</v>
      </c>
      <c r="H34" s="252" t="s">
        <v>2069</v>
      </c>
      <c r="I34" s="252" t="s">
        <v>1998</v>
      </c>
      <c r="J34" s="253">
        <v>7104287717.1499996</v>
      </c>
      <c r="K34" s="252" t="s">
        <v>1048</v>
      </c>
      <c r="M34" s="347"/>
      <c r="N34" s="347"/>
    </row>
    <row r="35" spans="2:14" ht="20.100000000000001" customHeight="1" x14ac:dyDescent="0.3">
      <c r="B35" s="280" t="str">
        <f>IFERROR(VLOOKUP(Government_revenues_table[[#This Row],[Clasificación según EFP]],Table6_GFS_codes_classification[],COLUMNS($F:F)+3,FALSE),"Do not enter data")</f>
        <v>Impuestos (11E)</v>
      </c>
      <c r="C35" s="280" t="str">
        <f>IFERROR(VLOOKUP(Government_revenues_table[[#This Row],[Clasificación según EFP]],Table6_GFS_codes_classification[],COLUMNS($F:G)+3,FALSE),"Do not enter data")</f>
        <v>Otros impuestos a pagar por compañías de recursos naturales (116E)</v>
      </c>
      <c r="D35" s="280" t="str">
        <f>IFERROR(VLOOKUP(Government_revenues_table[[#This Row],[Clasificación según EFP]],Table6_GFS_codes_classification[],COLUMNS($F:H)+3,FALSE),"Do not enter data")</f>
        <v>Otros impuestos a pagar por compañías de recursos naturales (116E)</v>
      </c>
      <c r="E35" s="280" t="str">
        <f>IFERROR(VLOOKUP(Government_revenues_table[[#This Row],[Clasificación según EFP]],Table6_GFS_codes_classification[],COLUMNS($F:I)+3,FALSE),"Do not enter data")</f>
        <v>Otros impuestos a pagar por compañías de recursos naturales (116E)</v>
      </c>
      <c r="F35" s="252" t="s">
        <v>1770</v>
      </c>
      <c r="G35" s="251" t="s">
        <v>1665</v>
      </c>
      <c r="H35" s="252" t="s">
        <v>2070</v>
      </c>
      <c r="I35" s="252" t="s">
        <v>1998</v>
      </c>
      <c r="J35" s="253">
        <v>9210146.9800000004</v>
      </c>
      <c r="K35" s="252" t="s">
        <v>1048</v>
      </c>
      <c r="M35" s="347"/>
      <c r="N35" s="347"/>
    </row>
    <row r="36" spans="2:14" ht="20.100000000000001" customHeight="1" x14ac:dyDescent="0.3">
      <c r="B36" s="280" t="str">
        <f>IFERROR(VLOOKUP(Government_revenues_table[[#This Row],[Clasificación según EFP]],Table6_GFS_codes_classification[],COLUMNS($F:F)+3,FALSE),"Do not enter data")</f>
        <v>Impuestos (11E)</v>
      </c>
      <c r="C36" s="280" t="str">
        <f>IFERROR(VLOOKUP(Government_revenues_table[[#This Row],[Clasificación según EFP]],Table6_GFS_codes_classification[],COLUMNS($F:G)+3,FALSE),"Do not enter data")</f>
        <v>Otros impuestos a pagar por compañías de recursos naturales (116E)</v>
      </c>
      <c r="D36" s="280" t="str">
        <f>IFERROR(VLOOKUP(Government_revenues_table[[#This Row],[Clasificación según EFP]],Table6_GFS_codes_classification[],COLUMNS($F:H)+3,FALSE),"Do not enter data")</f>
        <v>Otros impuestos a pagar por compañías de recursos naturales (116E)</v>
      </c>
      <c r="E36" s="280" t="str">
        <f>IFERROR(VLOOKUP(Government_revenues_table[[#This Row],[Clasificación según EFP]],Table6_GFS_codes_classification[],COLUMNS($F:I)+3,FALSE),"Do not enter data")</f>
        <v>Otros impuestos a pagar por compañías de recursos naturales (116E)</v>
      </c>
      <c r="F36" s="252" t="s">
        <v>1770</v>
      </c>
      <c r="G36" s="251" t="s">
        <v>1665</v>
      </c>
      <c r="H36" s="252" t="s">
        <v>2071</v>
      </c>
      <c r="I36" s="252" t="s">
        <v>1998</v>
      </c>
      <c r="J36" s="253">
        <v>1313591.3</v>
      </c>
      <c r="K36" s="252" t="s">
        <v>1048</v>
      </c>
      <c r="M36" s="347"/>
      <c r="N36" s="347"/>
    </row>
    <row r="37" spans="2:14" ht="20.100000000000001" customHeight="1" x14ac:dyDescent="0.3">
      <c r="B37" s="280" t="str">
        <f>IFERROR(VLOOKUP(Government_revenues_table[[#This Row],[Clasificación según EFP]],Table6_GFS_codes_classification[],COLUMNS($F:F)+3,FALSE),"Do not enter data")</f>
        <v>Impuestos (11E)</v>
      </c>
      <c r="C37" s="280" t="str">
        <f>IFERROR(VLOOKUP(Government_revenues_table[[#This Row],[Clasificación según EFP]],Table6_GFS_codes_classification[],COLUMNS($F:G)+3,FALSE),"Do not enter data")</f>
        <v>Otros impuestos a pagar por compañías de recursos naturales (116E)</v>
      </c>
      <c r="D37" s="280" t="str">
        <f>IFERROR(VLOOKUP(Government_revenues_table[[#This Row],[Clasificación según EFP]],Table6_GFS_codes_classification[],COLUMNS($F:H)+3,FALSE),"Do not enter data")</f>
        <v>Otros impuestos a pagar por compañías de recursos naturales (116E)</v>
      </c>
      <c r="E37" s="280" t="str">
        <f>IFERROR(VLOOKUP(Government_revenues_table[[#This Row],[Clasificación según EFP]],Table6_GFS_codes_classification[],COLUMNS($F:I)+3,FALSE),"Do not enter data")</f>
        <v>Otros impuestos a pagar por compañías de recursos naturales (116E)</v>
      </c>
      <c r="F37" s="252" t="s">
        <v>1770</v>
      </c>
      <c r="G37" s="251" t="s">
        <v>1665</v>
      </c>
      <c r="H37" s="252" t="s">
        <v>2072</v>
      </c>
      <c r="I37" s="252" t="s">
        <v>1998</v>
      </c>
      <c r="J37" s="253">
        <v>178031</v>
      </c>
      <c r="K37" s="252" t="s">
        <v>1048</v>
      </c>
      <c r="M37" s="347"/>
      <c r="N37" s="347"/>
    </row>
    <row r="38" spans="2:14" ht="20.100000000000001" customHeight="1" x14ac:dyDescent="0.3">
      <c r="B38" s="280" t="str">
        <f>IFERROR(VLOOKUP(Government_revenues_table[[#This Row],[Clasificación según EFP]],Table6_GFS_codes_classification[],COLUMNS($F:F)+3,FALSE),"Do not enter data")</f>
        <v>Impuestos (11E)</v>
      </c>
      <c r="C38" s="280" t="str">
        <f>IFERROR(VLOOKUP(Government_revenues_table[[#This Row],[Clasificación según EFP]],Table6_GFS_codes_classification[],COLUMNS($F:G)+3,FALSE),"Do not enter data")</f>
        <v>Otros impuestos a pagar por compañías de recursos naturales (116E)</v>
      </c>
      <c r="D38" s="280" t="str">
        <f>IFERROR(VLOOKUP(Government_revenues_table[[#This Row],[Clasificación según EFP]],Table6_GFS_codes_classification[],COLUMNS($F:H)+3,FALSE),"Do not enter data")</f>
        <v>Otros impuestos a pagar por compañías de recursos naturales (116E)</v>
      </c>
      <c r="E38" s="280" t="str">
        <f>IFERROR(VLOOKUP(Government_revenues_table[[#This Row],[Clasificación según EFP]],Table6_GFS_codes_classification[],COLUMNS($F:I)+3,FALSE),"Do not enter data")</f>
        <v>Otros impuestos a pagar por compañías de recursos naturales (116E)</v>
      </c>
      <c r="F38" s="252" t="s">
        <v>1770</v>
      </c>
      <c r="G38" s="251" t="s">
        <v>1665</v>
      </c>
      <c r="H38" s="252" t="s">
        <v>2073</v>
      </c>
      <c r="I38" s="252" t="s">
        <v>1998</v>
      </c>
      <c r="J38" s="253">
        <v>4529.9000000000005</v>
      </c>
      <c r="K38" s="252" t="s">
        <v>1048</v>
      </c>
      <c r="M38" s="347"/>
      <c r="N38" s="347"/>
    </row>
    <row r="39" spans="2:14" ht="20.100000000000001" customHeight="1" x14ac:dyDescent="0.3">
      <c r="B39" s="280" t="str">
        <f>IFERROR(VLOOKUP(Government_revenues_table[[#This Row],[Clasificación según EFP]],Table6_GFS_codes_classification[],COLUMNS($F:F)+3,FALSE),"Do not enter data")</f>
        <v>Impuestos (11E)</v>
      </c>
      <c r="C39" s="280" t="str">
        <f>IFERROR(VLOOKUP(Government_revenues_table[[#This Row],[Clasificación según EFP]],Table6_GFS_codes_classification[],COLUMNS($F:G)+3,FALSE),"Do not enter data")</f>
        <v>Impuestos a los bienes y servicios (114E)</v>
      </c>
      <c r="D39" s="280" t="str">
        <f>IFERROR(VLOOKUP(Government_revenues_table[[#This Row],[Clasificación según EFP]],Table6_GFS_codes_classification[],COLUMNS($F:H)+3,FALSE),"Do not enter data")</f>
        <v>Impuestos sobre el uso de bienes/permiso para usar bienes o realizar actividades (1145E)</v>
      </c>
      <c r="E39" s="280" t="str">
        <f>IFERROR(VLOOKUP(Government_revenues_table[[#This Row],[Clasificación según EFP]],Table6_GFS_codes_classification[],COLUMNS($F:I)+3,FALSE),"Do not enter data")</f>
        <v>Tasas de licencia (114521E)</v>
      </c>
      <c r="F39" s="252" t="s">
        <v>1756</v>
      </c>
      <c r="G39" s="251" t="s">
        <v>1665</v>
      </c>
      <c r="H39" s="252" t="s">
        <v>2074</v>
      </c>
      <c r="I39" s="252" t="s">
        <v>1998</v>
      </c>
      <c r="J39" s="253">
        <v>32634.18</v>
      </c>
      <c r="K39" s="252" t="s">
        <v>1048</v>
      </c>
      <c r="M39" s="347"/>
      <c r="N39" s="347"/>
    </row>
    <row r="40" spans="2:14" ht="20.100000000000001" customHeight="1" x14ac:dyDescent="0.3">
      <c r="B40" s="280" t="str">
        <f>IFERROR(VLOOKUP(Government_revenues_table[[#This Row],[Clasificación según EFP]],Table6_GFS_codes_classification[],COLUMNS($F:F)+3,FALSE),"Do not enter data")</f>
        <v>Otros ingresos (14E)</v>
      </c>
      <c r="C40" s="280" t="str">
        <f>IFERROR(VLOOKUP(Government_revenues_table[[#This Row],[Clasificación según EFP]],Table6_GFS_codes_classification[],COLUMNS($F:G)+3,FALSE),"Do not enter data")</f>
        <v>Ingresos por propiedades (141E)</v>
      </c>
      <c r="D40" s="280" t="str">
        <f>IFERROR(VLOOKUP(Government_revenues_table[[#This Row],[Clasificación según EFP]],Table6_GFS_codes_classification[],COLUMNS($F:H)+3,FALSE),"Do not enter data")</f>
        <v>Alquiler (1415E)</v>
      </c>
      <c r="E40" s="280" t="str">
        <f>IFERROR(VLOOKUP(Government_revenues_table[[#This Row],[Clasificación según EFP]],Table6_GFS_codes_classification[],COLUMNS($F:I)+3,FALSE),"Do not enter data")</f>
        <v>Regalías (1415E1)</v>
      </c>
      <c r="F40" s="252" t="s">
        <v>1783</v>
      </c>
      <c r="G40" s="251" t="s">
        <v>1665</v>
      </c>
      <c r="H40" s="252" t="s">
        <v>2075</v>
      </c>
      <c r="I40" s="252" t="s">
        <v>1998</v>
      </c>
      <c r="J40" s="253">
        <v>218.4</v>
      </c>
      <c r="K40" s="252" t="s">
        <v>1048</v>
      </c>
      <c r="M40" s="347"/>
      <c r="N40" s="347"/>
    </row>
    <row r="41" spans="2:14" ht="20.100000000000001" customHeight="1" x14ac:dyDescent="0.3">
      <c r="B41" s="280" t="str">
        <f>IFERROR(VLOOKUP(Government_revenues_table[[#This Row],[Clasificación según EFP]],Table6_GFS_codes_classification[],COLUMNS($F:F)+3,FALSE),"Do not enter data")</f>
        <v>Impuestos (11E)</v>
      </c>
      <c r="C41" s="280" t="str">
        <f>IFERROR(VLOOKUP(Government_revenues_table[[#This Row],[Clasificación según EFP]],Table6_GFS_codes_classification[],COLUMNS($F:G)+3,FALSE),"Do not enter data")</f>
        <v>Impuestos a las ganancias, las utilidades y las ganancias de capital (111E)</v>
      </c>
      <c r="D41" s="280" t="str">
        <f>IFERROR(VLOOKUP(Government_revenues_table[[#This Row],[Clasificación según EFP]],Table6_GFS_codes_classification[],COLUMNS($F:H)+3,FALSE),"Do not enter data")</f>
        <v>Impuestos ordinarios a las ganancias, las utilidades y las ganancias de capital (1112E1)</v>
      </c>
      <c r="E41" s="280" t="str">
        <f>IFERROR(VLOOKUP(Government_revenues_table[[#This Row],[Clasificación según EFP]],Table6_GFS_codes_classification[],COLUMNS($F:I)+3,FALSE),"Do not enter data")</f>
        <v>Impuestos ordinarios a las ganancias, las utilidades y las ganancias de capital (1112E1)</v>
      </c>
      <c r="F41" s="252" t="s">
        <v>1749</v>
      </c>
      <c r="G41" s="251" t="s">
        <v>1665</v>
      </c>
      <c r="H41" s="252" t="s">
        <v>2058</v>
      </c>
      <c r="I41" s="252" t="s">
        <v>1998</v>
      </c>
      <c r="J41" s="253">
        <v>497905.98999999993</v>
      </c>
      <c r="K41" s="252" t="s">
        <v>1048</v>
      </c>
      <c r="M41" s="347"/>
      <c r="N41" s="347"/>
    </row>
    <row r="42" spans="2:14" ht="20.100000000000001" customHeight="1" x14ac:dyDescent="0.3">
      <c r="B42" s="280" t="str">
        <f>IFERROR(VLOOKUP(Government_revenues_table[[#This Row],[Clasificación según EFP]],Table6_GFS_codes_classification[],COLUMNS($F:F)+3,FALSE),"Do not enter data")</f>
        <v>Impuestos (11E)</v>
      </c>
      <c r="C42" s="280" t="str">
        <f>IFERROR(VLOOKUP(Government_revenues_table[[#This Row],[Clasificación según EFP]],Table6_GFS_codes_classification[],COLUMNS($F:G)+3,FALSE),"Do not enter data")</f>
        <v>Impuestos a las ganancias, las utilidades y las ganancias de capital (111E)</v>
      </c>
      <c r="D42" s="280" t="str">
        <f>IFERROR(VLOOKUP(Government_revenues_table[[#This Row],[Clasificación según EFP]],Table6_GFS_codes_classification[],COLUMNS($F:H)+3,FALSE),"Do not enter data")</f>
        <v>Impuestos ordinarios a las ganancias, las utilidades y las ganancias de capital (1112E1)</v>
      </c>
      <c r="E42" s="280" t="str">
        <f>IFERROR(VLOOKUP(Government_revenues_table[[#This Row],[Clasificación según EFP]],Table6_GFS_codes_classification[],COLUMNS($F:I)+3,FALSE),"Do not enter data")</f>
        <v>Impuestos ordinarios a las ganancias, las utilidades y las ganancias de capital (1112E1)</v>
      </c>
      <c r="F42" s="252" t="s">
        <v>1749</v>
      </c>
      <c r="G42" s="251" t="s">
        <v>1665</v>
      </c>
      <c r="H42" s="252" t="s">
        <v>2059</v>
      </c>
      <c r="I42" s="252" t="s">
        <v>1998</v>
      </c>
      <c r="J42" s="253">
        <v>62530.969999999994</v>
      </c>
      <c r="K42" s="252" t="s">
        <v>1048</v>
      </c>
      <c r="M42" s="347"/>
      <c r="N42" s="347"/>
    </row>
    <row r="43" spans="2:14" ht="20.100000000000001" customHeight="1" x14ac:dyDescent="0.3">
      <c r="B43" s="280" t="str">
        <f>IFERROR(VLOOKUP(Government_revenues_table[[#This Row],[Clasificación según EFP]],Table6_GFS_codes_classification[],COLUMNS($F:F)+3,FALSE),"Do not enter data")</f>
        <v>Impuestos (11E)</v>
      </c>
      <c r="C43" s="280" t="str">
        <f>IFERROR(VLOOKUP(Government_revenues_table[[#This Row],[Clasificación según EFP]],Table6_GFS_codes_classification[],COLUMNS($F:G)+3,FALSE),"Do not enter data")</f>
        <v>Impuestos a las ganancias, las utilidades y las ganancias de capital (111E)</v>
      </c>
      <c r="D43" s="280" t="str">
        <f>IFERROR(VLOOKUP(Government_revenues_table[[#This Row],[Clasificación según EFP]],Table6_GFS_codes_classification[],COLUMNS($F:H)+3,FALSE),"Do not enter data")</f>
        <v>Impuestos ordinarios a las ganancias, las utilidades y las ganancias de capital (1112E1)</v>
      </c>
      <c r="E43" s="280" t="str">
        <f>IFERROR(VLOOKUP(Government_revenues_table[[#This Row],[Clasificación según EFP]],Table6_GFS_codes_classification[],COLUMNS($F:I)+3,FALSE),"Do not enter data")</f>
        <v>Impuestos ordinarios a las ganancias, las utilidades y las ganancias de capital (1112E1)</v>
      </c>
      <c r="F43" s="252" t="s">
        <v>1749</v>
      </c>
      <c r="G43" s="251" t="s">
        <v>1665</v>
      </c>
      <c r="H43" s="252" t="s">
        <v>2060</v>
      </c>
      <c r="I43" s="252" t="s">
        <v>1998</v>
      </c>
      <c r="J43" s="253">
        <v>176295.63999999998</v>
      </c>
      <c r="K43" s="252" t="s">
        <v>1048</v>
      </c>
      <c r="M43" s="347"/>
      <c r="N43" s="347"/>
    </row>
    <row r="44" spans="2:14" ht="20.100000000000001" customHeight="1" x14ac:dyDescent="0.3">
      <c r="B44" s="280" t="str">
        <f>IFERROR(VLOOKUP(Government_revenues_table[[#This Row],[Clasificación según EFP]],Table6_GFS_codes_classification[],COLUMNS($F:F)+3,FALSE),"Do not enter data")</f>
        <v>Impuestos (11E)</v>
      </c>
      <c r="C44" s="280" t="str">
        <f>IFERROR(VLOOKUP(Government_revenues_table[[#This Row],[Clasificación según EFP]],Table6_GFS_codes_classification[],COLUMNS($F:G)+3,FALSE),"Do not enter data")</f>
        <v>Impuestos a las ganancias, las utilidades y las ganancias de capital (111E)</v>
      </c>
      <c r="D44" s="280" t="str">
        <f>IFERROR(VLOOKUP(Government_revenues_table[[#This Row],[Clasificación según EFP]],Table6_GFS_codes_classification[],COLUMNS($F:H)+3,FALSE),"Do not enter data")</f>
        <v>Impuestos ordinarios a las ganancias, las utilidades y las ganancias de capital (1112E1)</v>
      </c>
      <c r="E44" s="280" t="str">
        <f>IFERROR(VLOOKUP(Government_revenues_table[[#This Row],[Clasificación según EFP]],Table6_GFS_codes_classification[],COLUMNS($F:I)+3,FALSE),"Do not enter data")</f>
        <v>Impuestos ordinarios a las ganancias, las utilidades y las ganancias de capital (1112E1)</v>
      </c>
      <c r="F44" s="252" t="s">
        <v>1749</v>
      </c>
      <c r="G44" s="251" t="s">
        <v>1665</v>
      </c>
      <c r="H44" s="252" t="s">
        <v>2066</v>
      </c>
      <c r="I44" s="252" t="s">
        <v>1998</v>
      </c>
      <c r="J44" s="253">
        <v>636732.16000000003</v>
      </c>
      <c r="K44" s="252" t="s">
        <v>1048</v>
      </c>
      <c r="M44" s="347"/>
      <c r="N44" s="347"/>
    </row>
    <row r="45" spans="2:14" ht="20.100000000000001" customHeight="1" x14ac:dyDescent="0.3">
      <c r="B45" s="280" t="str">
        <f>IFERROR(VLOOKUP(Government_revenues_table[[#This Row],[Clasificación según EFP]],Table6_GFS_codes_classification[],COLUMNS($F:F)+3,FALSE),"Do not enter data")</f>
        <v>Impuestos (11E)</v>
      </c>
      <c r="C45" s="280" t="str">
        <f>IFERROR(VLOOKUP(Government_revenues_table[[#This Row],[Clasificación según EFP]],Table6_GFS_codes_classification[],COLUMNS($F:G)+3,FALSE),"Do not enter data")</f>
        <v>Impuestos a las ganancias, las utilidades y las ganancias de capital (111E)</v>
      </c>
      <c r="D45" s="280" t="str">
        <f>IFERROR(VLOOKUP(Government_revenues_table[[#This Row],[Clasificación según EFP]],Table6_GFS_codes_classification[],COLUMNS($F:H)+3,FALSE),"Do not enter data")</f>
        <v>Impuestos ordinarios a las ganancias, las utilidades y las ganancias de capital (1112E1)</v>
      </c>
      <c r="E45" s="280" t="str">
        <f>IFERROR(VLOOKUP(Government_revenues_table[[#This Row],[Clasificación según EFP]],Table6_GFS_codes_classification[],COLUMNS($F:I)+3,FALSE),"Do not enter data")</f>
        <v>Impuestos ordinarios a las ganancias, las utilidades y las ganancias de capital (1112E1)</v>
      </c>
      <c r="F45" s="252" t="s">
        <v>1749</v>
      </c>
      <c r="G45" s="251" t="s">
        <v>1665</v>
      </c>
      <c r="H45" s="252" t="s">
        <v>2076</v>
      </c>
      <c r="I45" s="252" t="s">
        <v>1998</v>
      </c>
      <c r="J45" s="253">
        <v>12667.35</v>
      </c>
      <c r="K45" s="252" t="s">
        <v>1048</v>
      </c>
      <c r="M45" s="347"/>
      <c r="N45" s="347"/>
    </row>
    <row r="46" spans="2:14" ht="20.100000000000001" customHeight="1" x14ac:dyDescent="0.3">
      <c r="B46" s="280" t="str">
        <f>IFERROR(VLOOKUP(Government_revenues_table[[#This Row],[Clasificación según EFP]],Table6_GFS_codes_classification[],COLUMNS($F:F)+3,FALSE),"Do not enter data")</f>
        <v>Impuestos (11E)</v>
      </c>
      <c r="C46" s="280" t="str">
        <f>IFERROR(VLOOKUP(Government_revenues_table[[#This Row],[Clasificación según EFP]],Table6_GFS_codes_classification[],COLUMNS($F:G)+3,FALSE),"Do not enter data")</f>
        <v>Impuestos a las ganancias, las utilidades y las ganancias de capital (111E)</v>
      </c>
      <c r="D46" s="280" t="str">
        <f>IFERROR(VLOOKUP(Government_revenues_table[[#This Row],[Clasificación según EFP]],Table6_GFS_codes_classification[],COLUMNS($F:H)+3,FALSE),"Do not enter data")</f>
        <v>Impuestos ordinarios a las ganancias, las utilidades y las ganancias de capital (1112E1)</v>
      </c>
      <c r="E46" s="280" t="str">
        <f>IFERROR(VLOOKUP(Government_revenues_table[[#This Row],[Clasificación según EFP]],Table6_GFS_codes_classification[],COLUMNS($F:I)+3,FALSE),"Do not enter data")</f>
        <v>Impuestos ordinarios a las ganancias, las utilidades y las ganancias de capital (1112E1)</v>
      </c>
      <c r="F46" s="252" t="s">
        <v>1749</v>
      </c>
      <c r="G46" s="251" t="s">
        <v>1665</v>
      </c>
      <c r="H46" s="252" t="s">
        <v>2077</v>
      </c>
      <c r="I46" s="252" t="s">
        <v>1998</v>
      </c>
      <c r="J46" s="253">
        <v>7894470.5</v>
      </c>
      <c r="K46" s="252" t="s">
        <v>1048</v>
      </c>
      <c r="M46" s="347"/>
      <c r="N46" s="347"/>
    </row>
    <row r="47" spans="2:14" ht="20.100000000000001" customHeight="1" x14ac:dyDescent="0.3">
      <c r="B47" s="280" t="str">
        <f>IFERROR(VLOOKUP(Government_revenues_table[[#This Row],[Clasificación según EFP]],Table6_GFS_codes_classification[],COLUMNS($F:F)+3,FALSE),"Do not enter data")</f>
        <v>Impuestos (11E)</v>
      </c>
      <c r="C47" s="280" t="str">
        <f>IFERROR(VLOOKUP(Government_revenues_table[[#This Row],[Clasificación según EFP]],Table6_GFS_codes_classification[],COLUMNS($F:G)+3,FALSE),"Do not enter data")</f>
        <v>Otros impuestos a pagar por compañías de recursos naturales (116E)</v>
      </c>
      <c r="D47" s="280" t="str">
        <f>IFERROR(VLOOKUP(Government_revenues_table[[#This Row],[Clasificación según EFP]],Table6_GFS_codes_classification[],COLUMNS($F:H)+3,FALSE),"Do not enter data")</f>
        <v>Otros impuestos a pagar por compañías de recursos naturales (116E)</v>
      </c>
      <c r="E47" s="280" t="str">
        <f>IFERROR(VLOOKUP(Government_revenues_table[[#This Row],[Clasificación según EFP]],Table6_GFS_codes_classification[],COLUMNS($F:I)+3,FALSE),"Do not enter data")</f>
        <v>Otros impuestos a pagar por compañías de recursos naturales (116E)</v>
      </c>
      <c r="F47" s="252" t="s">
        <v>1770</v>
      </c>
      <c r="G47" s="251" t="s">
        <v>1665</v>
      </c>
      <c r="H47" s="252" t="s">
        <v>2073</v>
      </c>
      <c r="I47" s="252" t="s">
        <v>1998</v>
      </c>
      <c r="J47" s="253">
        <v>226956.53999999998</v>
      </c>
      <c r="K47" s="252" t="s">
        <v>1048</v>
      </c>
      <c r="M47" s="347"/>
      <c r="N47" s="347"/>
    </row>
    <row r="48" spans="2:14" ht="20.100000000000001" customHeight="1" x14ac:dyDescent="0.3">
      <c r="B48" s="280" t="str">
        <f>IFERROR(VLOOKUP(Government_revenues_table[[#This Row],[Clasificación según EFP]],Table6_GFS_codes_classification[],COLUMNS($F:F)+3,FALSE),"Do not enter data")</f>
        <v>Impuestos (11E)</v>
      </c>
      <c r="C48" s="280" t="str">
        <f>IFERROR(VLOOKUP(Government_revenues_table[[#This Row],[Clasificación según EFP]],Table6_GFS_codes_classification[],COLUMNS($F:G)+3,FALSE),"Do not enter data")</f>
        <v>Impuestos a los bienes y servicios (114E)</v>
      </c>
      <c r="D48" s="280" t="str">
        <f>IFERROR(VLOOKUP(Government_revenues_table[[#This Row],[Clasificación según EFP]],Table6_GFS_codes_classification[],COLUMNS($F:H)+3,FALSE),"Do not enter data")</f>
        <v>Impuestos sobre el uso de bienes/permiso para usar bienes o realizar actividades (1145E)</v>
      </c>
      <c r="E48" s="280" t="str">
        <f>IFERROR(VLOOKUP(Government_revenues_table[[#This Row],[Clasificación según EFP]],Table6_GFS_codes_classification[],COLUMNS($F:I)+3,FALSE),"Do not enter data")</f>
        <v>Tasas de licencia (114521E)</v>
      </c>
      <c r="F48" s="252" t="s">
        <v>1756</v>
      </c>
      <c r="G48" s="251" t="s">
        <v>1665</v>
      </c>
      <c r="H48" s="252" t="s">
        <v>2074</v>
      </c>
      <c r="I48" s="252" t="s">
        <v>1998</v>
      </c>
      <c r="J48" s="253">
        <v>15003.65</v>
      </c>
      <c r="K48" s="252" t="s">
        <v>1048</v>
      </c>
      <c r="M48" s="347"/>
      <c r="N48" s="347"/>
    </row>
    <row r="49" spans="2:14" ht="20.100000000000001" customHeight="1" x14ac:dyDescent="0.3">
      <c r="B49" s="280" t="str">
        <f>IFERROR(VLOOKUP(Government_revenues_table[[#This Row],[Clasificación según EFP]],Table6_GFS_codes_classification[],COLUMNS($F:F)+3,FALSE),"Do not enter data")</f>
        <v>Otros ingresos (14E)</v>
      </c>
      <c r="C49" s="280" t="str">
        <f>IFERROR(VLOOKUP(Government_revenues_table[[#This Row],[Clasificación según EFP]],Table6_GFS_codes_classification[],COLUMNS($F:G)+3,FALSE),"Do not enter data")</f>
        <v>Venta de bienes y servicios (142E)</v>
      </c>
      <c r="D49" s="280" t="str">
        <f>IFERROR(VLOOKUP(Government_revenues_table[[#This Row],[Clasificación según EFP]],Table6_GFS_codes_classification[],COLUMNS($F:H)+3,FALSE),"Do not enter data")</f>
        <v>Honorarios administrativos por servicios del gobierno (1422E)</v>
      </c>
      <c r="E49" s="280" t="str">
        <f>IFERROR(VLOOKUP(Government_revenues_table[[#This Row],[Clasificación según EFP]],Table6_GFS_codes_classification[],COLUMNS($F:I)+3,FALSE),"Do not enter data")</f>
        <v>Honorarios administrativos por servicios del gobierno (1422E)</v>
      </c>
      <c r="F49" s="252" t="s">
        <v>1800</v>
      </c>
      <c r="G49" s="251" t="s">
        <v>1665</v>
      </c>
      <c r="H49" s="252" t="s">
        <v>2080</v>
      </c>
      <c r="I49" s="252" t="s">
        <v>2002</v>
      </c>
      <c r="J49" s="253">
        <v>1700</v>
      </c>
      <c r="K49" s="252" t="s">
        <v>1048</v>
      </c>
      <c r="M49" s="347"/>
      <c r="N49" s="347"/>
    </row>
    <row r="50" spans="2:14" ht="20.100000000000001" customHeight="1" x14ac:dyDescent="0.3">
      <c r="B50" s="173" t="str">
        <f>IFERROR(VLOOKUP(Government_revenues_table[[#This Row],[Clasificación según EFP]],Table6_GFS_codes_classification[],COLUMNS($F:F)+3,FALSE),"Do not enter data")</f>
        <v>Impuestos (11E)</v>
      </c>
      <c r="C50" s="173" t="str">
        <f>IFERROR(VLOOKUP(Government_revenues_table[[#This Row],[Clasificación según EFP]],Table6_GFS_codes_classification[],COLUMNS($F:G)+3,FALSE),"Do not enter data")</f>
        <v>Impuestos sobre las transacciones y el comercio internacional (115E)</v>
      </c>
      <c r="D50" s="173" t="str">
        <f>IFERROR(VLOOKUP(Government_revenues_table[[#This Row],[Clasificación según EFP]],Table6_GFS_codes_classification[],COLUMNS($F:H)+3,FALSE),"Do not enter data")</f>
        <v>Impuestos a las exportaciones (1152E)</v>
      </c>
      <c r="E50" s="173" t="str">
        <f>IFERROR(VLOOKUP(Government_revenues_table[[#This Row],[Clasificación según EFP]],Table6_GFS_codes_classification[],COLUMNS($F:I)+3,FALSE),"Do not enter data")</f>
        <v>Impuestos a las exportaciones (1152E)</v>
      </c>
      <c r="F50" s="252" t="s">
        <v>1766</v>
      </c>
      <c r="G50" s="251" t="s">
        <v>1665</v>
      </c>
      <c r="H50" s="252" t="s">
        <v>2081</v>
      </c>
      <c r="I50" s="252" t="s">
        <v>2002</v>
      </c>
      <c r="J50" s="253">
        <v>237300</v>
      </c>
      <c r="K50" s="252" t="s">
        <v>1048</v>
      </c>
      <c r="M50" s="347"/>
      <c r="N50" s="347"/>
    </row>
    <row r="51" spans="2:14" ht="20.100000000000001" customHeight="1" x14ac:dyDescent="0.3">
      <c r="B51" s="173" t="str">
        <f>IFERROR(VLOOKUP(Government_revenues_table[[#This Row],[Clasificación según EFP]],Table6_GFS_codes_classification[],COLUMNS($F:F)+3,FALSE),"Do not enter data")</f>
        <v>Otros ingresos (14E)</v>
      </c>
      <c r="C51" s="173" t="str">
        <f>IFERROR(VLOOKUP(Government_revenues_table[[#This Row],[Clasificación según EFP]],Table6_GFS_codes_classification[],COLUMNS($F:G)+3,FALSE),"Do not enter data")</f>
        <v>Venta de bienes y servicios (142E)</v>
      </c>
      <c r="D51" s="173" t="str">
        <f>IFERROR(VLOOKUP(Government_revenues_table[[#This Row],[Clasificación según EFP]],Table6_GFS_codes_classification[],COLUMNS($F:H)+3,FALSE),"Do not enter data")</f>
        <v>Honorarios administrativos por servicios del gobierno (1422E)</v>
      </c>
      <c r="E51" s="173" t="str">
        <f>IFERROR(VLOOKUP(Government_revenues_table[[#This Row],[Clasificación según EFP]],Table6_GFS_codes_classification[],COLUMNS($F:I)+3,FALSE),"Do not enter data")</f>
        <v>Honorarios administrativos por servicios del gobierno (1422E)</v>
      </c>
      <c r="F51" s="252" t="s">
        <v>1800</v>
      </c>
      <c r="G51" s="251" t="s">
        <v>1665</v>
      </c>
      <c r="H51" s="252" t="s">
        <v>2082</v>
      </c>
      <c r="I51" s="252" t="s">
        <v>2002</v>
      </c>
      <c r="J51" s="253">
        <v>1353800</v>
      </c>
      <c r="K51" s="252" t="s">
        <v>1048</v>
      </c>
      <c r="M51" s="347"/>
      <c r="N51" s="347"/>
    </row>
    <row r="52" spans="2:14" ht="20.100000000000001" customHeight="1" x14ac:dyDescent="0.3">
      <c r="B52" s="173" t="str">
        <f>IFERROR(VLOOKUP(Government_revenues_table[[#This Row],[Clasificación según EFP]],Table6_GFS_codes_classification[],COLUMNS($F:F)+3,FALSE),"Do not enter data")</f>
        <v>Impuestos (11E)</v>
      </c>
      <c r="C52" s="173" t="str">
        <f>IFERROR(VLOOKUP(Government_revenues_table[[#This Row],[Clasificación según EFP]],Table6_GFS_codes_classification[],COLUMNS($F:G)+3,FALSE),"Do not enter data")</f>
        <v>Impuestos sobre las transacciones y el comercio internacional (115E)</v>
      </c>
      <c r="D52" s="173" t="str">
        <f>IFERROR(VLOOKUP(Government_revenues_table[[#This Row],[Clasificación según EFP]],Table6_GFS_codes_classification[],COLUMNS($F:H)+3,FALSE),"Do not enter data")</f>
        <v>Tasas aduaneras y a importaciones (1151E)</v>
      </c>
      <c r="E52" s="173" t="str">
        <f>IFERROR(VLOOKUP(Government_revenues_table[[#This Row],[Clasificación según EFP]],Table6_GFS_codes_classification[],COLUMNS($F:I)+3,FALSE),"Do not enter data")</f>
        <v>Tasas aduaneras y a importaciones (1151E)</v>
      </c>
      <c r="F52" s="252" t="s">
        <v>1763</v>
      </c>
      <c r="G52" s="251" t="s">
        <v>1665</v>
      </c>
      <c r="H52" s="252" t="s">
        <v>2083</v>
      </c>
      <c r="I52" s="252" t="s">
        <v>2002</v>
      </c>
      <c r="J52" s="253">
        <v>248700</v>
      </c>
      <c r="K52" s="252" t="s">
        <v>1048</v>
      </c>
      <c r="M52" s="347"/>
      <c r="N52" s="347"/>
    </row>
    <row r="53" spans="2:14" ht="20.100000000000001" customHeight="1" x14ac:dyDescent="0.3">
      <c r="B53" s="173" t="str">
        <f>IFERROR(VLOOKUP(Government_revenues_table[[#This Row],[Clasificación según EFP]],Table6_GFS_codes_classification[],COLUMNS($F:F)+3,FALSE),"Do not enter data")</f>
        <v>Otros ingresos (14E)</v>
      </c>
      <c r="C53" s="173" t="str">
        <f>IFERROR(VLOOKUP(Government_revenues_table[[#This Row],[Clasificación según EFP]],Table6_GFS_codes_classification[],COLUMNS($F:G)+3,FALSE),"Do not enter data")</f>
        <v>Venta de bienes y servicios (142E)</v>
      </c>
      <c r="D53" s="173" t="str">
        <f>IFERROR(VLOOKUP(Government_revenues_table[[#This Row],[Clasificación según EFP]],Table6_GFS_codes_classification[],COLUMNS($F:H)+3,FALSE),"Do not enter data")</f>
        <v>Honorarios administrativos por servicios del gobierno (1422E)</v>
      </c>
      <c r="E53" s="173" t="str">
        <f>IFERROR(VLOOKUP(Government_revenues_table[[#This Row],[Clasificación según EFP]],Table6_GFS_codes_classification[],COLUMNS($F:I)+3,FALSE),"Do not enter data")</f>
        <v>Honorarios administrativos por servicios del gobierno (1422E)</v>
      </c>
      <c r="F53" s="252" t="s">
        <v>1800</v>
      </c>
      <c r="G53" s="251" t="s">
        <v>1665</v>
      </c>
      <c r="H53" s="252" t="s">
        <v>2078</v>
      </c>
      <c r="I53" s="252" t="s">
        <v>2002</v>
      </c>
      <c r="J53" s="253">
        <v>10792000</v>
      </c>
      <c r="K53" s="252" t="s">
        <v>1048</v>
      </c>
      <c r="M53" s="347"/>
      <c r="N53" s="347"/>
    </row>
    <row r="54" spans="2:14" ht="20.100000000000001" customHeight="1" x14ac:dyDescent="0.3">
      <c r="B54" s="173" t="str">
        <f>IFERROR(VLOOKUP(Government_revenues_table[[#This Row],[Clasificación según EFP]],Table6_GFS_codes_classification[],COLUMNS($F:F)+3,FALSE),"Do not enter data")</f>
        <v>Impuestos (11E)</v>
      </c>
      <c r="C54" s="173" t="str">
        <f>IFERROR(VLOOKUP(Government_revenues_table[[#This Row],[Clasificación según EFP]],Table6_GFS_codes_classification[],COLUMNS($F:G)+3,FALSE),"Do not enter data")</f>
        <v>Impuestos sobre las transacciones y el comercio internacional (115E)</v>
      </c>
      <c r="D54" s="173" t="str">
        <f>IFERROR(VLOOKUP(Government_revenues_table[[#This Row],[Clasificación según EFP]],Table6_GFS_codes_classification[],COLUMNS($F:H)+3,FALSE),"Do not enter data")</f>
        <v>Tasas aduaneras y a importaciones (1151E)</v>
      </c>
      <c r="E54" s="173" t="str">
        <f>IFERROR(VLOOKUP(Government_revenues_table[[#This Row],[Clasificación según EFP]],Table6_GFS_codes_classification[],COLUMNS($F:I)+3,FALSE),"Do not enter data")</f>
        <v>Tasas aduaneras y a importaciones (1151E)</v>
      </c>
      <c r="F54" s="252" t="s">
        <v>1763</v>
      </c>
      <c r="G54" s="251" t="s">
        <v>1665</v>
      </c>
      <c r="H54" s="252" t="s">
        <v>2079</v>
      </c>
      <c r="I54" s="252" t="s">
        <v>2002</v>
      </c>
      <c r="J54" s="253">
        <v>2756961</v>
      </c>
      <c r="K54" s="252" t="s">
        <v>1048</v>
      </c>
      <c r="M54" s="347"/>
      <c r="N54" s="347"/>
    </row>
    <row r="55" spans="2:14" ht="20.100000000000001" customHeight="1" x14ac:dyDescent="0.3">
      <c r="B55" s="173" t="str">
        <f>IFERROR(VLOOKUP(Government_revenues_table[[#This Row],[Clasificación según EFP]],Table6_GFS_codes_classification[],COLUMNS($F:F)+3,FALSE),"Do not enter data")</f>
        <v>Impuestos (11E)</v>
      </c>
      <c r="C55" s="173" t="str">
        <f>IFERROR(VLOOKUP(Government_revenues_table[[#This Row],[Clasificación según EFP]],Table6_GFS_codes_classification[],COLUMNS($F:G)+3,FALSE),"Do not enter data")</f>
        <v>Impuestos sobre las transacciones y el comercio internacional (115E)</v>
      </c>
      <c r="D55" s="173" t="str">
        <f>IFERROR(VLOOKUP(Government_revenues_table[[#This Row],[Clasificación según EFP]],Table6_GFS_codes_classification[],COLUMNS($F:H)+3,FALSE),"Do not enter data")</f>
        <v>Tasas aduaneras y a importaciones (1151E)</v>
      </c>
      <c r="E55" s="173" t="str">
        <f>IFERROR(VLOOKUP(Government_revenues_table[[#This Row],[Clasificación según EFP]],Table6_GFS_codes_classification[],COLUMNS($F:I)+3,FALSE),"Do not enter data")</f>
        <v>Tasas aduaneras y a importaciones (1151E)</v>
      </c>
      <c r="F55" s="252" t="s">
        <v>1763</v>
      </c>
      <c r="G55" s="251" t="s">
        <v>1665</v>
      </c>
      <c r="H55" s="252" t="s">
        <v>2080</v>
      </c>
      <c r="I55" s="252" t="s">
        <v>2002</v>
      </c>
      <c r="J55" s="253">
        <v>111620</v>
      </c>
      <c r="K55" s="252" t="s">
        <v>1048</v>
      </c>
      <c r="M55" s="347"/>
      <c r="N55" s="347"/>
    </row>
    <row r="56" spans="2:14" ht="20.100000000000001" customHeight="1" x14ac:dyDescent="0.3">
      <c r="B56" s="173" t="str">
        <f>IFERROR(VLOOKUP(Government_revenues_table[[#This Row],[Clasificación según EFP]],Table6_GFS_codes_classification[],COLUMNS($F:F)+3,FALSE),"Do not enter data")</f>
        <v>Otros ingresos (14E)</v>
      </c>
      <c r="C56" s="173" t="str">
        <f>IFERROR(VLOOKUP(Government_revenues_table[[#This Row],[Clasificación según EFP]],Table6_GFS_codes_classification[],COLUMNS($F:G)+3,FALSE),"Do not enter data")</f>
        <v>Venta de bienes y servicios (142E)</v>
      </c>
      <c r="D56" s="173" t="str">
        <f>IFERROR(VLOOKUP(Government_revenues_table[[#This Row],[Clasificación según EFP]],Table6_GFS_codes_classification[],COLUMNS($F:H)+3,FALSE),"Do not enter data")</f>
        <v>Honorarios administrativos por servicios del gobierno (1422E)</v>
      </c>
      <c r="E56" s="173" t="str">
        <f>IFERROR(VLOOKUP(Government_revenues_table[[#This Row],[Clasificación según EFP]],Table6_GFS_codes_classification[],COLUMNS($F:I)+3,FALSE),"Do not enter data")</f>
        <v>Honorarios administrativos por servicios del gobierno (1422E)</v>
      </c>
      <c r="F56" s="252" t="s">
        <v>1800</v>
      </c>
      <c r="G56" s="251" t="s">
        <v>1665</v>
      </c>
      <c r="H56" s="252" t="s">
        <v>2084</v>
      </c>
      <c r="I56" s="252" t="s">
        <v>2002</v>
      </c>
      <c r="J56" s="253">
        <v>1344177</v>
      </c>
      <c r="K56" s="252" t="s">
        <v>1048</v>
      </c>
      <c r="M56" s="347"/>
      <c r="N56" s="347"/>
    </row>
    <row r="57" spans="2:14" ht="20.100000000000001" customHeight="1" x14ac:dyDescent="0.3">
      <c r="B57" s="280" t="str">
        <f>IFERROR(VLOOKUP(Government_revenues_table[[#This Row],[Clasificación según EFP]],Table6_GFS_codes_classification[],COLUMNS($F:F)+3,FALSE),"Do not enter data")</f>
        <v>Otros ingresos (14E)</v>
      </c>
      <c r="C57" s="280" t="str">
        <f>IFERROR(VLOOKUP(Government_revenues_table[[#This Row],[Clasificación según EFP]],Table6_GFS_codes_classification[],COLUMNS($F:G)+3,FALSE),"Do not enter data")</f>
        <v>Venta de bienes y servicios (142E)</v>
      </c>
      <c r="D57" s="280" t="str">
        <f>IFERROR(VLOOKUP(Government_revenues_table[[#This Row],[Clasificación según EFP]],Table6_GFS_codes_classification[],COLUMNS($F:H)+3,FALSE),"Do not enter data")</f>
        <v>Honorarios administrativos por servicios del gobierno (1422E)</v>
      </c>
      <c r="E57" s="280" t="str">
        <f>IFERROR(VLOOKUP(Government_revenues_table[[#This Row],[Clasificación según EFP]],Table6_GFS_codes_classification[],COLUMNS($F:I)+3,FALSE),"Do not enter data")</f>
        <v>Honorarios administrativos por servicios del gobierno (1422E)</v>
      </c>
      <c r="F57" s="252" t="s">
        <v>1800</v>
      </c>
      <c r="G57" s="251" t="s">
        <v>1665</v>
      </c>
      <c r="H57" s="252" t="s">
        <v>2085</v>
      </c>
      <c r="I57" s="252" t="s">
        <v>2003</v>
      </c>
      <c r="J57" s="253">
        <v>261970</v>
      </c>
      <c r="K57" s="252" t="s">
        <v>1048</v>
      </c>
      <c r="M57" s="347"/>
      <c r="N57" s="347"/>
    </row>
    <row r="58" spans="2:14" x14ac:dyDescent="0.3">
      <c r="B58" s="173" t="str">
        <f>IFERROR(VLOOKUP(Government_revenues_table[[#This Row],[Clasificación según EFP]],Table6_GFS_codes_classification[],COLUMNS($F:F)+3,FALSE),"Do not enter data")</f>
        <v>Otros ingresos (14E)</v>
      </c>
      <c r="C58" s="173" t="str">
        <f>IFERROR(VLOOKUP(Government_revenues_table[[#This Row],[Clasificación según EFP]],Table6_GFS_codes_classification[],COLUMNS($F:G)+3,FALSE),"Do not enter data")</f>
        <v>Venta de bienes y servicios (142E)</v>
      </c>
      <c r="D58" s="173" t="str">
        <f>IFERROR(VLOOKUP(Government_revenues_table[[#This Row],[Clasificación según EFP]],Table6_GFS_codes_classification[],COLUMNS($F:H)+3,FALSE),"Do not enter data")</f>
        <v>Honorarios administrativos por servicios del gobierno (1422E)</v>
      </c>
      <c r="E58" s="173" t="str">
        <f>IFERROR(VLOOKUP(Government_revenues_table[[#This Row],[Clasificación según EFP]],Table6_GFS_codes_classification[],COLUMNS($F:I)+3,FALSE),"Do not enter data")</f>
        <v>Honorarios administrativos por servicios del gobierno (1422E)</v>
      </c>
      <c r="F58" s="252" t="s">
        <v>1800</v>
      </c>
      <c r="G58" s="251" t="s">
        <v>1665</v>
      </c>
      <c r="H58" s="252" t="s">
        <v>2048</v>
      </c>
      <c r="I58" s="252" t="s">
        <v>2005</v>
      </c>
      <c r="J58" s="253">
        <v>668000</v>
      </c>
      <c r="K58" s="252" t="s">
        <v>1048</v>
      </c>
    </row>
    <row r="59" spans="2:14" ht="16.5" thickBot="1" x14ac:dyDescent="0.35"/>
    <row r="60" spans="2:14" ht="16.5" thickBot="1" x14ac:dyDescent="0.35">
      <c r="I60" s="169" t="s">
        <v>1419</v>
      </c>
      <c r="J60" s="171">
        <f>SUMIF(Government_revenues_table[Moneda],"USD",Government_revenues_table[Valor de ingresos])+(IFERROR(SUMIF(Government_revenues_table[Moneda],"&lt;&gt;USD",Government_revenues_table[Valor de ingresos])/'Parte 1 - Datos generales'!$E$45,0))</f>
        <v>360520361.49557334</v>
      </c>
    </row>
    <row r="61" spans="2:14" ht="21" customHeight="1" thickBot="1" x14ac:dyDescent="0.35">
      <c r="J61" s="174"/>
    </row>
    <row r="62" spans="2:14" ht="16.5" thickBot="1" x14ac:dyDescent="0.35">
      <c r="I62" s="169" t="str">
        <f>"Total en "&amp;'Parte 1 - Datos generales'!$E$44</f>
        <v>Total en DOP</v>
      </c>
      <c r="J62" s="171">
        <f>IF('Parte 1 - Datos generales'!$E$44="USD",0,SUMIF(Government_revenues_table[Moneda],'Parte 1 - Datos generales'!$E$44,Government_revenues_table[Valor de ingresos]))+(IFERROR(SUMIF(Government_revenues_table[Moneda],"USD",Government_revenues_table[Valor de ingresos])*'Parte 1 - Datos generales'!$E$45,0))</f>
        <v>17103085949.349998</v>
      </c>
    </row>
    <row r="66" spans="6:11" ht="24" x14ac:dyDescent="0.3">
      <c r="F66" s="166" t="s">
        <v>1688</v>
      </c>
      <c r="G66" s="166"/>
      <c r="H66" s="186"/>
      <c r="I66" s="186"/>
      <c r="J66" s="186"/>
      <c r="K66" s="186"/>
    </row>
    <row r="67" spans="6:11" x14ac:dyDescent="0.3">
      <c r="F67" s="175" t="s">
        <v>1689</v>
      </c>
      <c r="G67" s="176"/>
      <c r="H67" s="176"/>
      <c r="I67" s="176"/>
      <c r="J67" s="177"/>
      <c r="K67" s="176"/>
    </row>
    <row r="68" spans="6:11" x14ac:dyDescent="0.3">
      <c r="F68" s="175"/>
      <c r="G68" s="176"/>
      <c r="H68" s="176"/>
      <c r="I68" s="176"/>
      <c r="J68" s="177"/>
      <c r="K68" s="176"/>
    </row>
    <row r="69" spans="6:11" x14ac:dyDescent="0.3">
      <c r="F69" s="175"/>
      <c r="G69" s="176"/>
      <c r="H69" s="176"/>
      <c r="I69" s="176"/>
      <c r="J69" s="177"/>
      <c r="K69" s="176"/>
    </row>
    <row r="70" spans="6:11" x14ac:dyDescent="0.3">
      <c r="F70" s="175" t="s">
        <v>1690</v>
      </c>
      <c r="G70" s="176" t="s">
        <v>1691</v>
      </c>
      <c r="H70" s="176"/>
      <c r="I70" s="176"/>
      <c r="J70" s="177"/>
      <c r="K70" s="176"/>
    </row>
    <row r="71" spans="6:11" x14ac:dyDescent="0.3">
      <c r="F71" s="175" t="s">
        <v>1692</v>
      </c>
      <c r="G71" s="176" t="s">
        <v>1693</v>
      </c>
      <c r="H71" s="176"/>
      <c r="I71" s="176"/>
      <c r="J71" s="177"/>
      <c r="K71" s="176"/>
    </row>
    <row r="72" spans="6:11" x14ac:dyDescent="0.3">
      <c r="F72" s="175"/>
      <c r="G72" s="178" t="s">
        <v>1417</v>
      </c>
      <c r="H72" s="178" t="s">
        <v>1685</v>
      </c>
      <c r="I72" s="178" t="s">
        <v>1686</v>
      </c>
      <c r="J72" s="179" t="s">
        <v>1687</v>
      </c>
      <c r="K72" s="178" t="s">
        <v>1674</v>
      </c>
    </row>
    <row r="73" spans="6:11" x14ac:dyDescent="0.3">
      <c r="F73" s="175"/>
      <c r="G73" s="180" t="s">
        <v>1502</v>
      </c>
      <c r="H73" s="180" t="s">
        <v>1694</v>
      </c>
      <c r="I73" s="180" t="s">
        <v>1695</v>
      </c>
      <c r="J73" s="181"/>
      <c r="K73" s="182" t="s">
        <v>1048</v>
      </c>
    </row>
    <row r="74" spans="6:11" x14ac:dyDescent="0.3">
      <c r="F74" s="175"/>
      <c r="G74" s="176" t="s">
        <v>1665</v>
      </c>
      <c r="H74" s="176" t="s">
        <v>1696</v>
      </c>
      <c r="I74" s="176" t="s">
        <v>1695</v>
      </c>
      <c r="J74" s="177"/>
      <c r="K74" s="176" t="s">
        <v>1048</v>
      </c>
    </row>
    <row r="75" spans="6:11" ht="16.5" thickBot="1" x14ac:dyDescent="0.35">
      <c r="F75" s="175"/>
      <c r="G75" s="183" t="s">
        <v>1419</v>
      </c>
      <c r="H75" s="183"/>
      <c r="I75" s="183"/>
      <c r="J75" s="184"/>
      <c r="K75" s="183" t="s">
        <v>1048</v>
      </c>
    </row>
    <row r="76" spans="6:11" ht="16.5" thickTop="1" x14ac:dyDescent="0.3">
      <c r="F76" s="175" t="s">
        <v>1697</v>
      </c>
      <c r="G76" s="176" t="s">
        <v>1698</v>
      </c>
      <c r="H76" s="176"/>
      <c r="I76" s="176"/>
      <c r="J76" s="177"/>
      <c r="K76" s="176"/>
    </row>
    <row r="77" spans="6:11" x14ac:dyDescent="0.3">
      <c r="F77" s="175" t="s">
        <v>1699</v>
      </c>
      <c r="G77" s="176" t="s">
        <v>1698</v>
      </c>
      <c r="H77" s="176"/>
      <c r="I77" s="176"/>
      <c r="J77" s="177"/>
      <c r="K77" s="176"/>
    </row>
    <row r="78" spans="6:11" x14ac:dyDescent="0.3">
      <c r="F78" s="175" t="s">
        <v>1700</v>
      </c>
      <c r="G78" s="176" t="s">
        <v>1698</v>
      </c>
      <c r="H78" s="176"/>
      <c r="I78" s="176"/>
      <c r="J78" s="177"/>
      <c r="K78" s="176"/>
    </row>
    <row r="79" spans="6:11" x14ac:dyDescent="0.3">
      <c r="F79" s="175"/>
      <c r="G79" s="176"/>
      <c r="H79" s="176"/>
      <c r="I79" s="176"/>
      <c r="J79" s="177"/>
      <c r="K79" s="176"/>
    </row>
    <row r="80" spans="6:11" x14ac:dyDescent="0.3">
      <c r="F80" s="175"/>
      <c r="G80" s="176"/>
      <c r="H80" s="176"/>
      <c r="I80" s="176"/>
      <c r="J80" s="177"/>
      <c r="K80" s="176"/>
    </row>
    <row r="81" spans="6:14" ht="18.75" customHeight="1" x14ac:dyDescent="0.3">
      <c r="F81" s="175"/>
      <c r="G81" s="176"/>
      <c r="H81" s="176"/>
      <c r="I81" s="176"/>
      <c r="J81" s="177"/>
      <c r="K81" s="176"/>
    </row>
    <row r="82" spans="6:14" ht="15.75" customHeight="1" x14ac:dyDescent="0.3">
      <c r="F82" s="175"/>
      <c r="G82" s="176"/>
      <c r="H82" s="176"/>
      <c r="I82" s="176"/>
      <c r="J82" s="177"/>
      <c r="K82" s="176"/>
    </row>
    <row r="83" spans="6:14" x14ac:dyDescent="0.3">
      <c r="F83" s="175"/>
      <c r="G83" s="176"/>
      <c r="H83" s="176"/>
      <c r="I83" s="176"/>
      <c r="J83" s="177"/>
      <c r="K83" s="176"/>
    </row>
    <row r="84" spans="6:14" x14ac:dyDescent="0.3">
      <c r="F84" s="175"/>
      <c r="G84" s="176"/>
      <c r="H84" s="176"/>
      <c r="I84" s="176"/>
      <c r="J84" s="177"/>
      <c r="K84" s="176"/>
    </row>
    <row r="85" spans="6:14" x14ac:dyDescent="0.3">
      <c r="F85" s="36"/>
      <c r="G85" s="36"/>
      <c r="H85" s="36"/>
      <c r="I85" s="36"/>
      <c r="J85" s="36"/>
      <c r="K85" s="36"/>
    </row>
    <row r="86" spans="6:14" ht="15.75" customHeight="1" thickBot="1" x14ac:dyDescent="0.35">
      <c r="F86" s="344"/>
      <c r="G86" s="344"/>
      <c r="H86" s="344"/>
      <c r="I86" s="344"/>
      <c r="J86" s="344"/>
      <c r="K86" s="344"/>
      <c r="L86" s="344"/>
      <c r="M86" s="344"/>
      <c r="N86" s="344"/>
    </row>
    <row r="87" spans="6:14" x14ac:dyDescent="0.3">
      <c r="F87" s="336"/>
      <c r="G87" s="336"/>
      <c r="H87" s="336"/>
      <c r="I87" s="336"/>
      <c r="J87" s="336"/>
      <c r="K87" s="336"/>
      <c r="L87" s="336"/>
      <c r="M87" s="336"/>
      <c r="N87" s="336"/>
    </row>
    <row r="88" spans="6:14" ht="16.5" thickBot="1" x14ac:dyDescent="0.35">
      <c r="F88" s="320" t="s">
        <v>1875</v>
      </c>
      <c r="G88" s="321"/>
      <c r="H88" s="321"/>
      <c r="I88" s="321"/>
      <c r="J88" s="321"/>
      <c r="K88" s="321"/>
      <c r="L88" s="321"/>
      <c r="M88" s="321"/>
      <c r="N88" s="321"/>
    </row>
    <row r="89" spans="6:14" x14ac:dyDescent="0.3">
      <c r="F89" s="322" t="s">
        <v>1460</v>
      </c>
      <c r="G89" s="323"/>
      <c r="H89" s="323"/>
      <c r="I89" s="323"/>
      <c r="J89" s="323"/>
      <c r="K89" s="323"/>
      <c r="L89" s="323"/>
      <c r="M89" s="323"/>
      <c r="N89" s="323"/>
    </row>
    <row r="90" spans="6:14" ht="16.5" thickBot="1" x14ac:dyDescent="0.35">
      <c r="F90" s="333"/>
      <c r="G90" s="333"/>
      <c r="H90" s="333"/>
      <c r="I90" s="333"/>
      <c r="J90" s="333"/>
      <c r="K90" s="333"/>
      <c r="L90" s="333"/>
      <c r="M90" s="333"/>
      <c r="N90" s="333"/>
    </row>
    <row r="91" spans="6:14" x14ac:dyDescent="0.3">
      <c r="F91" s="314" t="s">
        <v>1461</v>
      </c>
      <c r="G91" s="314"/>
      <c r="H91" s="314"/>
      <c r="I91" s="314"/>
      <c r="J91" s="314"/>
    </row>
    <row r="92" spans="6:14" ht="15" customHeight="1" x14ac:dyDescent="0.3">
      <c r="F92" s="299" t="s">
        <v>1462</v>
      </c>
      <c r="G92" s="299"/>
      <c r="H92" s="299"/>
      <c r="I92" s="299"/>
      <c r="J92" s="299"/>
    </row>
    <row r="93" spans="6:14" x14ac:dyDescent="0.3">
      <c r="F93" s="307" t="s">
        <v>1463</v>
      </c>
      <c r="G93" s="307"/>
      <c r="H93" s="307"/>
      <c r="I93" s="307"/>
      <c r="J93" s="307"/>
    </row>
  </sheetData>
  <sheetProtection insertRows="0"/>
  <protectedRanges>
    <protectedRange algorithmName="SHA-512" hashValue="19r0bVvPR7yZA0UiYij7Tv1CBk3noIABvFePbLhCJ4nk3L6A+Fy+RdPPS3STf+a52x4pG2PQK4FAkXK9epnlIA==" saltValue="gQC4yrLvnbJqxYZ0KSEoZA==" spinCount="100000" sqref="K73 K60 I22:K58 F22:G58" name="Government revenues"/>
  </protectedRanges>
  <mergeCells count="23">
    <mergeCell ref="F13:N13"/>
    <mergeCell ref="F14:N14"/>
    <mergeCell ref="F15:N15"/>
    <mergeCell ref="M18:N18"/>
    <mergeCell ref="F86:N86"/>
    <mergeCell ref="F16:N16"/>
    <mergeCell ref="F18:K18"/>
    <mergeCell ref="M19:N19"/>
    <mergeCell ref="M21:N21"/>
    <mergeCell ref="M22:N57"/>
    <mergeCell ref="F8:N8"/>
    <mergeCell ref="F9:N9"/>
    <mergeCell ref="F10:N10"/>
    <mergeCell ref="F11:N11"/>
    <mergeCell ref="F12:N12"/>
    <mergeCell ref="F91:J91"/>
    <mergeCell ref="F92:J92"/>
    <mergeCell ref="F93:J93"/>
    <mergeCell ref="F90:N90"/>
    <mergeCell ref="F20:K20"/>
    <mergeCell ref="F87:N87"/>
    <mergeCell ref="F88:N88"/>
    <mergeCell ref="F89:N89"/>
  </mergeCells>
  <dataValidations count="11">
    <dataValidation type="list" allowBlank="1" showInputMessage="1" showErrorMessage="1" sqref="K73:K75" xr:uid="{00000000-0002-0000-0400-000000000000}">
      <formula1>Currency_code_list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58" xr:uid="{00000000-0002-0000-0400-000001000000}"/>
    <dataValidation type="textLength" allowBlank="1" showInputMessage="1" showErrorMessage="1" errorTitle="Por favor, no editar estas celda" error="Por favor, no edite estas celdas" sqref="J21:K21 F21:H21 F66:K67" xr:uid="{00000000-0002-0000-0400-000002000000}">
      <formula1>10000</formula1>
      <formula2>50000</formula2>
    </dataValidation>
    <dataValidation allowBlank="1" showInputMessage="1" showErrorMessage="1" errorTitle="Por favor, no editar estas celda" error="Por favor, no edite estas celdas" sqref="I21" xr:uid="{00000000-0002-0000-0400-000003000000}"/>
    <dataValidation type="whole" allowBlank="1" showInputMessage="1" showErrorMessage="1" sqref="F85:K85" xr:uid="{00000000-0002-0000-0400-000004000000}">
      <formula1>10000</formula1>
      <formula2>50000</formula2>
    </dataValidation>
    <dataValidation type="textLength" allowBlank="1" showInputMessage="1" showErrorMessage="1" sqref="L66:N85 F7:N16 L17:N58 F17:K20 B7:E20 B86:E90 F89:N90 F86:N87 A7:A90 O7:O85 B59:H65 K59:N65 I59:J61 I63:J65" xr:uid="{00000000-0002-0000-0400-000005000000}">
      <formula1>9999999</formula1>
      <formula2>99999999</formula2>
    </dataValidation>
    <dataValidation type="whole" showInputMessage="1" showErrorMessage="1" sqref="F91:J93" xr:uid="{00000000-0002-0000-0400-000006000000}">
      <formula1>999999</formula1>
      <formula2>99999999</formula2>
    </dataValidation>
    <dataValidation type="whole" allowBlank="1" showInputMessage="1" showErrorMessage="1" errorTitle="No editar estas celdas" error="Por favor, no edite estas celdas" sqref="F88" xr:uid="{00000000-0002-0000-0400-000007000000}">
      <formula1>10000</formula1>
      <formula2>50000</formula2>
    </dataValidation>
    <dataValidation type="list" allowBlank="1" showInputMessage="1" showErrorMessage="1" sqref="F22:F58" xr:uid="{00000000-0002-0000-0400-000008000000}">
      <formula1>GFS_list</formula1>
    </dataValidation>
    <dataValidation type="list" allowBlank="1" showInputMessage="1" showErrorMessage="1" promptTitle="Organismo gubernamental receptor" prompt="Ingrese el nombre del organismo gubernamental receptor._x000a__x000a_Por favor, evite utilizar siglas e ingrese el nombre completo._x000a_" sqref="I22:I58" xr:uid="{00000000-0002-0000-0400-000009000000}">
      <formula1>Government_entities_list</formula1>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58" xr:uid="{00000000-0002-0000-0400-00000A000000}">
      <formula1>0.1</formula1>
      <formula2>0.2</formula2>
    </dataValidation>
  </dataValidations>
  <hyperlinks>
    <hyperlink ref="F20" r:id="rId1" location="r4-1" display="EITI Requirement 4.1" xr:uid="{00000000-0004-0000-0400-000000000000}"/>
    <hyperlink ref="M19" r:id="rId2" location="r5-1" display="EITI Requirement 5.1" xr:uid="{00000000-0004-0000-0400-000001000000}"/>
    <hyperlink ref="F89:J89" r:id="rId3" display="Give us your feedback or report a conflict in the data! Write to us at  data@eiti.org" xr:uid="{00000000-0004-0000-0400-000002000000}"/>
    <hyperlink ref="F88:J88" r:id="rId4" display="Puede acceder a la versión más reciente de las plantillas de datos resumidos en https://eiti.org/es/documento/plantilla-datos-resumidos-del-eiti" xr:uid="{00000000-0004-0000-0400-000003000000}"/>
  </hyperlinks>
  <pageMargins left="0.7" right="0.7" top="0.75" bottom="0.75" header="0.3" footer="0.3"/>
  <pageSetup paperSize="9" orientation="portrait" r:id="rId5"/>
  <colBreaks count="1" manualBreakCount="1">
    <brk id="12" max="1048575" man="1"/>
  </colBreaks>
  <drawing r:id="rId6"/>
  <tableParts count="1">
    <tablePart r:id="rId7"/>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B000000}">
          <x14:formula1>
            <xm:f>Lists!$S$2:$S$29</xm:f>
          </x14:formula1>
          <xm:sqref>B22:E58</xm:sqref>
        </x14:dataValidation>
        <x14:dataValidation type="list" allowBlank="1" showInputMessage="1" showErrorMessage="1" promptTitle="Seleccione el sector" prompt="Seleccione de la lista el sector" xr:uid="{00000000-0002-0000-0400-00000C000000}">
          <x14:formula1>
            <xm:f>Lists!$AA$3:$AA$9</xm:f>
          </x14:formula1>
          <xm:sqref>G22:G58</xm:sqref>
        </x14:dataValidation>
        <x14:dataValidation type="list" allowBlank="1" showInputMessage="1" showErrorMessage="1" xr:uid="{00000000-0002-0000-0400-00000D000000}">
          <x14:formula1>
            <xm:f>Lists!$I$11:$I$168</xm:f>
          </x14:formula1>
          <xm:sqref>K22:K58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B1:AH81"/>
  <sheetViews>
    <sheetView showGridLines="0" topLeftCell="E49" zoomScale="80" zoomScaleNormal="80" workbookViewId="0">
      <selection activeCell="J63" sqref="J63"/>
    </sheetView>
  </sheetViews>
  <sheetFormatPr defaultColWidth="9.140625" defaultRowHeight="14.25" x14ac:dyDescent="0.25"/>
  <cols>
    <col min="1" max="1" width="3.85546875" style="19" customWidth="1"/>
    <col min="2" max="2" width="0.140625" style="19" customWidth="1"/>
    <col min="3" max="3" width="36.7109375" style="19" customWidth="1"/>
    <col min="4" max="4" width="51" style="19" customWidth="1"/>
    <col min="5" max="5" width="30.5703125" style="19" bestFit="1" customWidth="1"/>
    <col min="6" max="6" width="31.5703125" style="19" customWidth="1"/>
    <col min="7" max="7" width="34.28515625" style="19" customWidth="1"/>
    <col min="8" max="8" width="22.85546875" style="19" customWidth="1"/>
    <col min="9" max="9" width="27.140625" style="19" customWidth="1"/>
    <col min="10" max="10" width="31.140625" style="19" customWidth="1"/>
    <col min="11" max="11" width="37.28515625" style="19" bestFit="1" customWidth="1"/>
    <col min="12" max="12" width="38.5703125" style="19" bestFit="1" customWidth="1"/>
    <col min="13" max="13" width="26" style="19" bestFit="1" customWidth="1"/>
    <col min="14" max="14" width="16.7109375" style="19" bestFit="1" customWidth="1"/>
    <col min="15" max="15" width="4" style="19" customWidth="1"/>
    <col min="16" max="16" width="9.140625" style="19"/>
    <col min="17" max="23" width="15.85546875" style="270" customWidth="1"/>
    <col min="24" max="33" width="15.85546875" style="25" customWidth="1"/>
    <col min="34" max="16384" width="9.140625" style="19"/>
  </cols>
  <sheetData>
    <row r="1" spans="2:34" x14ac:dyDescent="0.25">
      <c r="C1" s="25"/>
      <c r="D1" s="25"/>
      <c r="E1" s="25"/>
      <c r="F1" s="25"/>
      <c r="G1" s="25"/>
      <c r="H1" s="25"/>
      <c r="I1" s="25"/>
      <c r="J1" s="25"/>
      <c r="K1" s="25"/>
    </row>
    <row r="2" spans="2:34" s="46" customFormat="1" ht="15.75" x14ac:dyDescent="0.3">
      <c r="C2" s="308" t="s">
        <v>1706</v>
      </c>
      <c r="D2" s="308"/>
      <c r="E2" s="308"/>
      <c r="F2" s="308"/>
      <c r="G2" s="308"/>
      <c r="H2" s="308"/>
      <c r="I2" s="308"/>
      <c r="J2" s="308"/>
      <c r="K2" s="308"/>
      <c r="L2" s="308"/>
      <c r="M2" s="308"/>
      <c r="N2" s="308"/>
      <c r="Q2" s="271"/>
      <c r="R2" s="271"/>
      <c r="S2" s="271"/>
      <c r="T2" s="271"/>
      <c r="U2" s="271"/>
      <c r="V2" s="271"/>
      <c r="W2" s="271"/>
      <c r="X2" s="167"/>
      <c r="Y2" s="167"/>
      <c r="Z2" s="167"/>
      <c r="AA2" s="167"/>
      <c r="AB2" s="167"/>
      <c r="AC2" s="167"/>
      <c r="AD2" s="167"/>
      <c r="AE2" s="167"/>
      <c r="AF2" s="167"/>
      <c r="AG2" s="167"/>
    </row>
    <row r="3" spans="2:34" ht="21" customHeight="1" x14ac:dyDescent="0.25">
      <c r="C3" s="351" t="s">
        <v>1467</v>
      </c>
      <c r="D3" s="351"/>
      <c r="E3" s="351"/>
      <c r="F3" s="351"/>
      <c r="G3" s="351"/>
      <c r="H3" s="351"/>
      <c r="I3" s="351"/>
      <c r="J3" s="351"/>
      <c r="K3" s="351"/>
      <c r="L3" s="351"/>
      <c r="M3" s="351"/>
      <c r="N3" s="351"/>
    </row>
    <row r="4" spans="2:34" s="46" customFormat="1" ht="15.6" customHeight="1" x14ac:dyDescent="0.3">
      <c r="C4" s="352" t="s">
        <v>1707</v>
      </c>
      <c r="D4" s="352"/>
      <c r="E4" s="352"/>
      <c r="F4" s="352"/>
      <c r="G4" s="352"/>
      <c r="H4" s="352"/>
      <c r="I4" s="352"/>
      <c r="J4" s="352"/>
      <c r="K4" s="352"/>
      <c r="L4" s="352"/>
      <c r="M4" s="352"/>
      <c r="N4" s="352"/>
      <c r="Q4" s="271"/>
      <c r="R4" s="271"/>
      <c r="S4" s="271"/>
      <c r="T4" s="271"/>
      <c r="U4" s="271"/>
      <c r="V4" s="271"/>
      <c r="W4" s="271"/>
      <c r="X4" s="167"/>
      <c r="Y4" s="167"/>
      <c r="Z4" s="167"/>
      <c r="AA4" s="167"/>
      <c r="AB4" s="167"/>
      <c r="AC4" s="167"/>
      <c r="AD4" s="167"/>
      <c r="AE4" s="167"/>
      <c r="AF4" s="167"/>
      <c r="AG4" s="167"/>
    </row>
    <row r="5" spans="2:34" s="46" customFormat="1" ht="15.6" customHeight="1" x14ac:dyDescent="0.3">
      <c r="C5" s="352" t="s">
        <v>1708</v>
      </c>
      <c r="D5" s="352"/>
      <c r="E5" s="352"/>
      <c r="F5" s="352"/>
      <c r="G5" s="352"/>
      <c r="H5" s="352"/>
      <c r="I5" s="352"/>
      <c r="J5" s="352"/>
      <c r="K5" s="352"/>
      <c r="L5" s="352"/>
      <c r="M5" s="352"/>
      <c r="N5" s="352"/>
      <c r="Q5" s="271"/>
      <c r="R5" s="271"/>
      <c r="S5" s="271"/>
      <c r="T5" s="271"/>
      <c r="U5" s="271"/>
      <c r="V5" s="271"/>
      <c r="W5" s="271"/>
      <c r="X5" s="167"/>
      <c r="Y5" s="167"/>
      <c r="Z5" s="167"/>
      <c r="AA5" s="167"/>
      <c r="AB5" s="167"/>
      <c r="AC5" s="167"/>
      <c r="AD5" s="167"/>
      <c r="AE5" s="167"/>
      <c r="AF5" s="167"/>
      <c r="AG5" s="167"/>
    </row>
    <row r="6" spans="2:34" s="46" customFormat="1" ht="15.6" customHeight="1" x14ac:dyDescent="0.3">
      <c r="C6" s="352" t="s">
        <v>1709</v>
      </c>
      <c r="D6" s="352"/>
      <c r="E6" s="352"/>
      <c r="F6" s="352"/>
      <c r="G6" s="352"/>
      <c r="H6" s="352"/>
      <c r="I6" s="352"/>
      <c r="J6" s="352"/>
      <c r="K6" s="352"/>
      <c r="L6" s="352"/>
      <c r="M6" s="352"/>
      <c r="N6" s="352"/>
      <c r="Q6" s="271"/>
      <c r="R6" s="271"/>
      <c r="S6" s="271"/>
      <c r="T6" s="271"/>
      <c r="U6" s="271"/>
      <c r="V6" s="271"/>
      <c r="W6" s="271"/>
      <c r="X6" s="167"/>
      <c r="Y6" s="167"/>
      <c r="Z6" s="167"/>
      <c r="AA6" s="167"/>
      <c r="AB6" s="167"/>
      <c r="AC6" s="167"/>
      <c r="AD6" s="167"/>
      <c r="AE6" s="167"/>
      <c r="AF6" s="167"/>
      <c r="AG6" s="167"/>
    </row>
    <row r="7" spans="2:34" s="46" customFormat="1" ht="15.6" customHeight="1" x14ac:dyDescent="0.3">
      <c r="C7" s="352" t="s">
        <v>1710</v>
      </c>
      <c r="D7" s="352"/>
      <c r="E7" s="352"/>
      <c r="F7" s="352"/>
      <c r="G7" s="352"/>
      <c r="H7" s="352"/>
      <c r="I7" s="352"/>
      <c r="J7" s="352"/>
      <c r="K7" s="352"/>
      <c r="L7" s="352"/>
      <c r="M7" s="352"/>
      <c r="N7" s="352"/>
      <c r="Q7" s="271"/>
      <c r="R7" s="271"/>
      <c r="S7" s="271"/>
      <c r="T7" s="271"/>
      <c r="U7" s="271"/>
      <c r="V7" s="271"/>
      <c r="W7" s="271"/>
      <c r="X7" s="167"/>
      <c r="Y7" s="167"/>
      <c r="Z7" s="167"/>
      <c r="AA7" s="167"/>
      <c r="AB7" s="167"/>
      <c r="AC7" s="167"/>
      <c r="AD7" s="167"/>
      <c r="AE7" s="167"/>
      <c r="AF7" s="167"/>
      <c r="AG7" s="167"/>
    </row>
    <row r="8" spans="2:34" s="46" customFormat="1" ht="15.6" customHeight="1" x14ac:dyDescent="0.3">
      <c r="C8" s="352" t="s">
        <v>1711</v>
      </c>
      <c r="D8" s="352"/>
      <c r="E8" s="352"/>
      <c r="F8" s="352"/>
      <c r="G8" s="352"/>
      <c r="H8" s="352"/>
      <c r="I8" s="352"/>
      <c r="J8" s="352"/>
      <c r="K8" s="352"/>
      <c r="L8" s="352"/>
      <c r="M8" s="352"/>
      <c r="N8" s="352"/>
      <c r="Q8" s="271"/>
      <c r="R8" s="271"/>
      <c r="S8" s="271"/>
      <c r="T8" s="271"/>
      <c r="U8" s="271"/>
      <c r="V8" s="271"/>
      <c r="W8" s="271"/>
      <c r="X8" s="167"/>
      <c r="Y8" s="167"/>
      <c r="Z8" s="167"/>
      <c r="AA8" s="167"/>
      <c r="AB8" s="167"/>
      <c r="AC8" s="167"/>
      <c r="AD8" s="167"/>
      <c r="AE8" s="167"/>
      <c r="AF8" s="167"/>
      <c r="AG8" s="167"/>
    </row>
    <row r="9" spans="2:34" s="46" customFormat="1" ht="15.75" x14ac:dyDescent="0.3">
      <c r="C9" s="319" t="s">
        <v>1644</v>
      </c>
      <c r="D9" s="319"/>
      <c r="E9" s="319"/>
      <c r="F9" s="319"/>
      <c r="G9" s="319"/>
      <c r="H9" s="319"/>
      <c r="I9" s="319"/>
      <c r="J9" s="319"/>
      <c r="K9" s="319"/>
      <c r="L9" s="319"/>
      <c r="M9" s="319"/>
      <c r="N9" s="319"/>
      <c r="Q9" s="271"/>
      <c r="R9" s="271"/>
      <c r="S9" s="271"/>
      <c r="T9" s="271"/>
      <c r="U9" s="271"/>
      <c r="V9" s="271"/>
      <c r="W9" s="271"/>
      <c r="X9" s="167"/>
      <c r="Y9" s="167"/>
      <c r="Z9" s="167"/>
      <c r="AA9" s="167"/>
      <c r="AB9" s="167"/>
      <c r="AC9" s="167"/>
      <c r="AD9" s="167"/>
      <c r="AE9" s="167"/>
      <c r="AF9" s="167"/>
      <c r="AG9" s="167"/>
    </row>
    <row r="10" spans="2:34" x14ac:dyDescent="0.25">
      <c r="C10" s="353"/>
      <c r="D10" s="353"/>
      <c r="E10" s="353"/>
      <c r="F10" s="353"/>
      <c r="G10" s="353"/>
      <c r="H10" s="353"/>
      <c r="I10" s="353"/>
      <c r="J10" s="353"/>
      <c r="K10" s="353"/>
      <c r="L10" s="353"/>
      <c r="M10" s="353"/>
      <c r="N10" s="353"/>
    </row>
    <row r="11" spans="2:34" ht="24" x14ac:dyDescent="0.25">
      <c r="C11" s="325" t="s">
        <v>1712</v>
      </c>
      <c r="D11" s="325"/>
      <c r="E11" s="325"/>
      <c r="F11" s="325"/>
      <c r="G11" s="325"/>
      <c r="H11" s="325"/>
      <c r="I11" s="325"/>
      <c r="J11" s="325"/>
      <c r="K11" s="325"/>
      <c r="L11" s="325"/>
      <c r="M11" s="325"/>
      <c r="N11" s="325"/>
    </row>
    <row r="12" spans="2:34" s="46" customFormat="1" ht="14.25" customHeight="1" x14ac:dyDescent="0.3">
      <c r="Q12" s="271"/>
      <c r="R12" s="271"/>
      <c r="S12" s="271"/>
      <c r="T12" s="271"/>
      <c r="U12" s="271"/>
      <c r="V12" s="271"/>
      <c r="W12" s="271"/>
      <c r="X12" s="167"/>
      <c r="Y12" s="167"/>
      <c r="Z12" s="167"/>
      <c r="AA12" s="167"/>
      <c r="AB12" s="167"/>
      <c r="AC12" s="167"/>
      <c r="AD12" s="167"/>
      <c r="AE12" s="167"/>
      <c r="AF12" s="167"/>
      <c r="AG12" s="167"/>
    </row>
    <row r="13" spans="2:34" s="46" customFormat="1" ht="15.75" customHeight="1" x14ac:dyDescent="0.3">
      <c r="B13" s="334" t="s">
        <v>1713</v>
      </c>
      <c r="C13" s="334"/>
      <c r="D13" s="334"/>
      <c r="E13" s="334"/>
      <c r="F13" s="334"/>
      <c r="G13" s="334"/>
      <c r="H13" s="334"/>
      <c r="I13" s="334"/>
      <c r="J13" s="334"/>
      <c r="K13" s="334"/>
      <c r="L13" s="334"/>
      <c r="M13" s="334"/>
      <c r="N13" s="334"/>
      <c r="Q13" s="271"/>
      <c r="R13" s="271"/>
      <c r="S13" s="271"/>
      <c r="T13" s="271"/>
      <c r="U13" s="271"/>
      <c r="V13" s="271"/>
      <c r="W13" s="271"/>
      <c r="X13" s="167"/>
      <c r="Y13" s="167"/>
      <c r="Z13" s="167"/>
      <c r="AA13" s="167"/>
      <c r="AB13" s="167"/>
      <c r="AC13" s="167"/>
      <c r="AD13" s="167"/>
      <c r="AE13" s="167"/>
      <c r="AF13" s="167"/>
      <c r="AG13" s="167"/>
    </row>
    <row r="14" spans="2:34" s="46" customFormat="1" ht="15.75" x14ac:dyDescent="0.3">
      <c r="Q14" s="272"/>
      <c r="R14" s="271"/>
      <c r="S14" s="271"/>
      <c r="T14" s="271"/>
      <c r="U14" s="271"/>
      <c r="V14" s="271"/>
      <c r="W14" s="271"/>
      <c r="X14" s="167"/>
      <c r="Y14" s="167"/>
      <c r="Z14" s="167"/>
      <c r="AA14" s="167"/>
      <c r="AB14" s="167"/>
      <c r="AC14" s="167"/>
      <c r="AD14" s="167"/>
      <c r="AE14" s="167"/>
      <c r="AF14" s="167"/>
      <c r="AG14" s="167"/>
      <c r="AH14" s="167"/>
    </row>
    <row r="15" spans="2:34" s="46" customFormat="1" ht="15.75" x14ac:dyDescent="0.3">
      <c r="B15" s="46" t="s">
        <v>1417</v>
      </c>
      <c r="C15" s="46" t="s">
        <v>1714</v>
      </c>
      <c r="D15" s="46" t="s">
        <v>1686</v>
      </c>
      <c r="E15" s="46" t="s">
        <v>1685</v>
      </c>
      <c r="F15" s="46" t="s">
        <v>1715</v>
      </c>
      <c r="G15" s="46" t="s">
        <v>1716</v>
      </c>
      <c r="H15" s="46" t="s">
        <v>1717</v>
      </c>
      <c r="I15" s="46" t="s">
        <v>1718</v>
      </c>
      <c r="J15" s="46" t="s">
        <v>1687</v>
      </c>
      <c r="K15" s="46" t="s">
        <v>1719</v>
      </c>
      <c r="L15" s="46" t="s">
        <v>1720</v>
      </c>
      <c r="M15" s="46" t="s">
        <v>1721</v>
      </c>
      <c r="N15" s="46" t="s">
        <v>1722</v>
      </c>
      <c r="Q15" s="273"/>
      <c r="R15" s="271"/>
      <c r="S15" s="271"/>
      <c r="T15" s="271"/>
      <c r="U15" s="271"/>
      <c r="V15" s="271"/>
      <c r="W15" s="271"/>
      <c r="X15" s="167"/>
      <c r="Y15" s="167"/>
      <c r="Z15" s="167"/>
      <c r="AA15" s="167"/>
      <c r="AB15" s="167"/>
      <c r="AC15" s="167"/>
      <c r="AD15" s="167"/>
      <c r="AE15" s="167"/>
      <c r="AF15" s="167"/>
      <c r="AG15" s="167"/>
      <c r="AH15" s="167"/>
    </row>
    <row r="16" spans="2:34" s="252" customFormat="1" ht="15.75" x14ac:dyDescent="0.3">
      <c r="B16" s="252" t="str">
        <f>VLOOKUP(C16,Companies[],3,FALSE)</f>
        <v>Minería</v>
      </c>
      <c r="C16" s="252" t="s">
        <v>1999</v>
      </c>
      <c r="D16" s="252" t="s">
        <v>1998</v>
      </c>
      <c r="E16" s="252" t="s">
        <v>2038</v>
      </c>
      <c r="F16" s="252" t="s">
        <v>983</v>
      </c>
      <c r="G16" s="252" t="s">
        <v>1723</v>
      </c>
      <c r="H16" s="254"/>
      <c r="I16" s="252" t="s">
        <v>1048</v>
      </c>
      <c r="J16" s="261">
        <v>6221602418.9999952</v>
      </c>
      <c r="K16" s="252" t="s">
        <v>983</v>
      </c>
      <c r="M16" s="252" t="s">
        <v>1634</v>
      </c>
      <c r="Q16" s="269"/>
      <c r="R16" s="274"/>
      <c r="S16" s="274"/>
      <c r="T16" s="274"/>
      <c r="U16" s="274"/>
      <c r="V16" s="274"/>
      <c r="W16" s="274"/>
      <c r="X16" s="255"/>
      <c r="Y16" s="255"/>
      <c r="Z16" s="255"/>
      <c r="AA16" s="255"/>
      <c r="AB16" s="255"/>
      <c r="AC16" s="255"/>
      <c r="AD16" s="255"/>
      <c r="AE16" s="255"/>
      <c r="AF16" s="255"/>
      <c r="AG16" s="255"/>
      <c r="AH16" s="255"/>
    </row>
    <row r="17" spans="2:34" s="252" customFormat="1" ht="15.75" x14ac:dyDescent="0.3">
      <c r="B17" s="256" t="str">
        <f>VLOOKUP(C17,Companies[],3,FALSE)</f>
        <v>Minería</v>
      </c>
      <c r="C17" s="252" t="s">
        <v>2023</v>
      </c>
      <c r="D17" s="252" t="s">
        <v>1998</v>
      </c>
      <c r="E17" s="252" t="s">
        <v>2038</v>
      </c>
      <c r="F17" s="252" t="s">
        <v>983</v>
      </c>
      <c r="G17" s="252" t="s">
        <v>1723</v>
      </c>
      <c r="H17" s="254"/>
      <c r="I17" s="252" t="s">
        <v>1048</v>
      </c>
      <c r="J17" s="261">
        <v>0</v>
      </c>
      <c r="K17" s="252" t="s">
        <v>983</v>
      </c>
      <c r="M17" s="252" t="s">
        <v>1634</v>
      </c>
      <c r="Q17" s="269"/>
      <c r="R17" s="274"/>
      <c r="S17" s="274"/>
      <c r="T17" s="274"/>
      <c r="U17" s="274"/>
      <c r="V17" s="274"/>
      <c r="W17" s="274"/>
      <c r="X17" s="255"/>
      <c r="Y17" s="255"/>
      <c r="Z17" s="255"/>
      <c r="AA17" s="255"/>
      <c r="AB17" s="255"/>
      <c r="AC17" s="255"/>
      <c r="AD17" s="255"/>
      <c r="AE17" s="255"/>
      <c r="AF17" s="255"/>
      <c r="AG17" s="255"/>
      <c r="AH17" s="255"/>
    </row>
    <row r="18" spans="2:34" s="252" customFormat="1" ht="15.75" x14ac:dyDescent="0.3">
      <c r="B18" s="256" t="str">
        <f>VLOOKUP(C18,Companies[],3,FALSE)</f>
        <v>Minería</v>
      </c>
      <c r="C18" s="252" t="s">
        <v>2025</v>
      </c>
      <c r="D18" s="252" t="s">
        <v>1998</v>
      </c>
      <c r="E18" s="252" t="s">
        <v>2038</v>
      </c>
      <c r="F18" s="252" t="s">
        <v>983</v>
      </c>
      <c r="G18" s="252" t="s">
        <v>1723</v>
      </c>
      <c r="H18" s="254"/>
      <c r="I18" s="252" t="s">
        <v>1048</v>
      </c>
      <c r="J18" s="261">
        <v>0</v>
      </c>
      <c r="K18" s="252" t="s">
        <v>983</v>
      </c>
      <c r="M18" s="252" t="s">
        <v>1634</v>
      </c>
      <c r="Q18" s="269"/>
      <c r="R18" s="274"/>
      <c r="S18" s="274"/>
      <c r="T18" s="274"/>
      <c r="U18" s="274"/>
      <c r="V18" s="274"/>
      <c r="W18" s="274"/>
      <c r="X18" s="255"/>
      <c r="Y18" s="255"/>
      <c r="Z18" s="255"/>
      <c r="AA18" s="255"/>
      <c r="AB18" s="255"/>
      <c r="AC18" s="255"/>
      <c r="AD18" s="255"/>
      <c r="AE18" s="255"/>
      <c r="AF18" s="255"/>
      <c r="AG18" s="255"/>
      <c r="AH18" s="255"/>
    </row>
    <row r="19" spans="2:34" s="252" customFormat="1" ht="15.75" x14ac:dyDescent="0.3">
      <c r="B19" s="256" t="str">
        <f>VLOOKUP(C19,Companies[],3,FALSE)</f>
        <v>Minería</v>
      </c>
      <c r="C19" s="252" t="s">
        <v>2024</v>
      </c>
      <c r="D19" s="252" t="s">
        <v>1998</v>
      </c>
      <c r="E19" s="252" t="s">
        <v>2038</v>
      </c>
      <c r="F19" s="252" t="s">
        <v>983</v>
      </c>
      <c r="G19" s="252" t="s">
        <v>1723</v>
      </c>
      <c r="H19" s="254"/>
      <c r="I19" s="252" t="s">
        <v>1048</v>
      </c>
      <c r="J19" s="261">
        <v>0</v>
      </c>
      <c r="K19" s="252" t="s">
        <v>983</v>
      </c>
      <c r="M19" s="252" t="s">
        <v>1634</v>
      </c>
      <c r="Q19" s="269"/>
      <c r="R19" s="274"/>
      <c r="S19" s="274"/>
      <c r="T19" s="274"/>
      <c r="U19" s="274"/>
      <c r="V19" s="274"/>
      <c r="W19" s="274"/>
      <c r="X19" s="255"/>
      <c r="Y19" s="255"/>
      <c r="Z19" s="255"/>
      <c r="AA19" s="255"/>
      <c r="AB19" s="255"/>
      <c r="AC19" s="255"/>
      <c r="AD19" s="255"/>
      <c r="AE19" s="255"/>
      <c r="AF19" s="255"/>
      <c r="AG19" s="255"/>
      <c r="AH19" s="255"/>
    </row>
    <row r="20" spans="2:34" s="252" customFormat="1" ht="15.75" x14ac:dyDescent="0.3">
      <c r="B20" s="252" t="str">
        <f>VLOOKUP(C20,Companies[],3,FALSE)</f>
        <v>Minería</v>
      </c>
      <c r="C20" s="252" t="s">
        <v>1999</v>
      </c>
      <c r="D20" s="252" t="s">
        <v>1998</v>
      </c>
      <c r="E20" s="252" t="s">
        <v>2039</v>
      </c>
      <c r="F20" s="252" t="s">
        <v>983</v>
      </c>
      <c r="G20" s="252" t="s">
        <v>1723</v>
      </c>
      <c r="H20" s="254"/>
      <c r="I20" s="252" t="s">
        <v>1048</v>
      </c>
      <c r="J20" s="261">
        <f>+(151087003*47.0211704245666)</f>
        <v>7104287717.0000048</v>
      </c>
      <c r="K20" s="252" t="s">
        <v>983</v>
      </c>
      <c r="M20" s="252" t="s">
        <v>1634</v>
      </c>
      <c r="Q20" s="275"/>
      <c r="R20" s="274"/>
      <c r="S20" s="274"/>
      <c r="T20" s="274"/>
      <c r="U20" s="274"/>
      <c r="V20" s="274"/>
      <c r="W20" s="274"/>
      <c r="X20" s="255"/>
      <c r="Y20" s="255"/>
      <c r="Z20" s="255"/>
      <c r="AA20" s="255"/>
      <c r="AB20" s="255"/>
      <c r="AC20" s="255"/>
      <c r="AD20" s="255"/>
      <c r="AE20" s="255"/>
      <c r="AF20" s="255"/>
      <c r="AG20" s="255"/>
      <c r="AH20" s="255"/>
    </row>
    <row r="21" spans="2:34" s="252" customFormat="1" ht="15.75" x14ac:dyDescent="0.3">
      <c r="B21" s="256" t="str">
        <f>VLOOKUP(C21,Companies[],3,FALSE)</f>
        <v>Minería</v>
      </c>
      <c r="C21" s="252" t="s">
        <v>2023</v>
      </c>
      <c r="D21" s="252" t="s">
        <v>1998</v>
      </c>
      <c r="E21" s="252" t="s">
        <v>2039</v>
      </c>
      <c r="F21" s="252" t="s">
        <v>983</v>
      </c>
      <c r="G21" s="252" t="s">
        <v>1723</v>
      </c>
      <c r="H21" s="254"/>
      <c r="I21" s="252" t="s">
        <v>1048</v>
      </c>
      <c r="J21" s="261">
        <v>0</v>
      </c>
      <c r="K21" s="252" t="s">
        <v>983</v>
      </c>
      <c r="M21" s="252" t="s">
        <v>1634</v>
      </c>
      <c r="Q21" s="275"/>
      <c r="R21" s="274"/>
      <c r="S21" s="274"/>
      <c r="T21" s="274"/>
      <c r="U21" s="274"/>
      <c r="V21" s="274"/>
      <c r="W21" s="274"/>
      <c r="X21" s="255"/>
      <c r="Y21" s="255"/>
      <c r="Z21" s="255"/>
      <c r="AA21" s="255"/>
      <c r="AB21" s="255"/>
      <c r="AC21" s="255"/>
      <c r="AD21" s="255"/>
      <c r="AE21" s="255"/>
      <c r="AF21" s="255"/>
      <c r="AG21" s="255"/>
      <c r="AH21" s="255"/>
    </row>
    <row r="22" spans="2:34" s="252" customFormat="1" ht="15.75" x14ac:dyDescent="0.3">
      <c r="B22" s="256" t="str">
        <f>VLOOKUP(C22,Companies[],3,FALSE)</f>
        <v>Minería</v>
      </c>
      <c r="C22" s="252" t="s">
        <v>2025</v>
      </c>
      <c r="D22" s="252" t="s">
        <v>1998</v>
      </c>
      <c r="E22" s="252" t="s">
        <v>2039</v>
      </c>
      <c r="F22" s="252" t="s">
        <v>983</v>
      </c>
      <c r="G22" s="252" t="s">
        <v>1723</v>
      </c>
      <c r="H22" s="254"/>
      <c r="I22" s="252" t="s">
        <v>1048</v>
      </c>
      <c r="J22" s="261">
        <v>0</v>
      </c>
      <c r="K22" s="252" t="s">
        <v>983</v>
      </c>
      <c r="M22" s="252" t="s">
        <v>1634</v>
      </c>
      <c r="Q22" s="275"/>
      <c r="R22" s="274"/>
      <c r="S22" s="274"/>
      <c r="T22" s="274"/>
      <c r="U22" s="274"/>
      <c r="V22" s="274"/>
      <c r="W22" s="274"/>
      <c r="X22" s="255"/>
      <c r="Y22" s="255"/>
      <c r="Z22" s="255"/>
      <c r="AA22" s="255"/>
      <c r="AB22" s="255"/>
      <c r="AC22" s="255"/>
      <c r="AD22" s="255"/>
      <c r="AE22" s="255"/>
      <c r="AF22" s="255"/>
      <c r="AG22" s="255"/>
      <c r="AH22" s="255"/>
    </row>
    <row r="23" spans="2:34" s="252" customFormat="1" ht="15.75" x14ac:dyDescent="0.3">
      <c r="B23" s="256" t="str">
        <f>VLOOKUP(C23,Companies[],3,FALSE)</f>
        <v>Minería</v>
      </c>
      <c r="C23" s="252" t="s">
        <v>2024</v>
      </c>
      <c r="D23" s="252" t="s">
        <v>1998</v>
      </c>
      <c r="E23" s="252" t="s">
        <v>2039</v>
      </c>
      <c r="F23" s="252" t="s">
        <v>983</v>
      </c>
      <c r="G23" s="252" t="s">
        <v>1723</v>
      </c>
      <c r="H23" s="254"/>
      <c r="I23" s="252" t="s">
        <v>1048</v>
      </c>
      <c r="J23" s="261">
        <v>0</v>
      </c>
      <c r="K23" s="252" t="s">
        <v>983</v>
      </c>
      <c r="M23" s="252" t="s">
        <v>1634</v>
      </c>
      <c r="Q23" s="275"/>
      <c r="R23" s="274"/>
      <c r="S23" s="274"/>
      <c r="T23" s="274"/>
      <c r="U23" s="274"/>
      <c r="V23" s="274"/>
      <c r="W23" s="274"/>
      <c r="X23" s="255"/>
      <c r="Y23" s="255"/>
      <c r="Z23" s="255"/>
      <c r="AA23" s="255"/>
      <c r="AB23" s="255"/>
      <c r="AC23" s="255"/>
      <c r="AD23" s="255"/>
      <c r="AE23" s="255"/>
      <c r="AF23" s="255"/>
      <c r="AG23" s="255"/>
      <c r="AH23" s="255"/>
    </row>
    <row r="24" spans="2:34" s="252" customFormat="1" ht="15.75" x14ac:dyDescent="0.3">
      <c r="B24" s="252" t="str">
        <f>VLOOKUP(C24,Companies[],3,FALSE)</f>
        <v>Minería</v>
      </c>
      <c r="C24" s="252" t="s">
        <v>1999</v>
      </c>
      <c r="D24" s="252" t="s">
        <v>1998</v>
      </c>
      <c r="E24" s="252" t="s">
        <v>2040</v>
      </c>
      <c r="F24" s="252" t="s">
        <v>983</v>
      </c>
      <c r="G24" s="252" t="s">
        <v>1723</v>
      </c>
      <c r="H24" s="254"/>
      <c r="I24" s="252" t="s">
        <v>1048</v>
      </c>
      <c r="J24" s="261">
        <v>0</v>
      </c>
      <c r="K24" s="252" t="s">
        <v>983</v>
      </c>
      <c r="M24" s="252" t="s">
        <v>1634</v>
      </c>
      <c r="Q24" s="275"/>
      <c r="R24" s="274"/>
      <c r="S24" s="274"/>
      <c r="T24" s="274"/>
      <c r="U24" s="274"/>
      <c r="V24" s="274"/>
      <c r="W24" s="274"/>
      <c r="X24" s="255"/>
      <c r="Y24" s="255"/>
      <c r="Z24" s="255"/>
      <c r="AA24" s="255"/>
      <c r="AB24" s="255"/>
      <c r="AC24" s="255"/>
      <c r="AD24" s="255"/>
      <c r="AE24" s="255"/>
      <c r="AF24" s="255"/>
      <c r="AG24" s="255"/>
      <c r="AH24" s="255"/>
    </row>
    <row r="25" spans="2:34" s="252" customFormat="1" ht="15.75" x14ac:dyDescent="0.3">
      <c r="B25" s="256" t="str">
        <f>VLOOKUP(C25,Companies[],3,FALSE)</f>
        <v>Minería</v>
      </c>
      <c r="C25" s="252" t="s">
        <v>2023</v>
      </c>
      <c r="D25" s="252" t="s">
        <v>1998</v>
      </c>
      <c r="E25" s="252" t="s">
        <v>2040</v>
      </c>
      <c r="F25" s="252" t="s">
        <v>983</v>
      </c>
      <c r="G25" s="252" t="s">
        <v>1723</v>
      </c>
      <c r="H25" s="254"/>
      <c r="I25" s="252" t="s">
        <v>1048</v>
      </c>
      <c r="J25" s="261">
        <v>0</v>
      </c>
      <c r="K25" s="252" t="s">
        <v>983</v>
      </c>
      <c r="M25" s="252" t="s">
        <v>1634</v>
      </c>
      <c r="Q25" s="275"/>
      <c r="R25" s="274"/>
      <c r="S25" s="274"/>
      <c r="T25" s="274"/>
      <c r="U25" s="274"/>
      <c r="V25" s="274"/>
      <c r="W25" s="274"/>
      <c r="X25" s="255"/>
      <c r="Y25" s="255"/>
      <c r="Z25" s="255"/>
      <c r="AA25" s="255"/>
      <c r="AB25" s="255"/>
      <c r="AC25" s="255"/>
      <c r="AD25" s="255"/>
      <c r="AE25" s="255"/>
      <c r="AF25" s="255"/>
      <c r="AG25" s="255"/>
      <c r="AH25" s="255"/>
    </row>
    <row r="26" spans="2:34" s="252" customFormat="1" ht="15.75" x14ac:dyDescent="0.3">
      <c r="B26" s="256" t="str">
        <f>VLOOKUP(C26,Companies[],3,FALSE)</f>
        <v>Minería</v>
      </c>
      <c r="C26" s="252" t="s">
        <v>2025</v>
      </c>
      <c r="D26" s="252" t="s">
        <v>1998</v>
      </c>
      <c r="E26" s="252" t="s">
        <v>2040</v>
      </c>
      <c r="F26" s="252" t="s">
        <v>983</v>
      </c>
      <c r="G26" s="252" t="s">
        <v>1723</v>
      </c>
      <c r="H26" s="254"/>
      <c r="I26" s="252" t="s">
        <v>1048</v>
      </c>
      <c r="J26" s="261">
        <v>0</v>
      </c>
      <c r="K26" s="252" t="s">
        <v>983</v>
      </c>
      <c r="M26" s="252" t="s">
        <v>1634</v>
      </c>
      <c r="Q26" s="275"/>
      <c r="R26" s="274"/>
      <c r="S26" s="274"/>
      <c r="T26" s="274"/>
      <c r="U26" s="274"/>
      <c r="V26" s="274"/>
      <c r="W26" s="274"/>
      <c r="X26" s="255"/>
      <c r="Y26" s="255"/>
      <c r="Z26" s="255"/>
      <c r="AA26" s="255"/>
      <c r="AB26" s="255"/>
      <c r="AC26" s="255"/>
      <c r="AD26" s="255"/>
      <c r="AE26" s="255"/>
      <c r="AF26" s="255"/>
      <c r="AG26" s="255"/>
      <c r="AH26" s="255"/>
    </row>
    <row r="27" spans="2:34" s="252" customFormat="1" ht="15.75" x14ac:dyDescent="0.3">
      <c r="B27" s="256" t="str">
        <f>VLOOKUP(C27,Companies[],3,FALSE)</f>
        <v>Minería</v>
      </c>
      <c r="C27" s="252" t="s">
        <v>2024</v>
      </c>
      <c r="D27" s="252" t="s">
        <v>1998</v>
      </c>
      <c r="E27" s="252" t="s">
        <v>2040</v>
      </c>
      <c r="F27" s="252" t="s">
        <v>983</v>
      </c>
      <c r="G27" s="252" t="s">
        <v>1723</v>
      </c>
      <c r="H27" s="254"/>
      <c r="I27" s="252" t="s">
        <v>1048</v>
      </c>
      <c r="J27" s="261">
        <v>0</v>
      </c>
      <c r="K27" s="252" t="s">
        <v>983</v>
      </c>
      <c r="M27" s="252" t="s">
        <v>1634</v>
      </c>
      <c r="Q27" s="275"/>
      <c r="R27" s="274"/>
      <c r="S27" s="274"/>
      <c r="T27" s="274"/>
      <c r="U27" s="274"/>
      <c r="V27" s="274"/>
      <c r="W27" s="274"/>
      <c r="X27" s="255"/>
      <c r="Y27" s="255"/>
      <c r="Z27" s="255"/>
      <c r="AA27" s="255"/>
      <c r="AB27" s="255"/>
      <c r="AC27" s="255"/>
      <c r="AD27" s="255"/>
      <c r="AE27" s="255"/>
      <c r="AF27" s="255"/>
      <c r="AG27" s="255"/>
      <c r="AH27" s="255"/>
    </row>
    <row r="28" spans="2:34" s="252" customFormat="1" ht="15.75" x14ac:dyDescent="0.3">
      <c r="B28" s="252" t="str">
        <f>VLOOKUP(C28,Companies[],3,FALSE)</f>
        <v>Minería</v>
      </c>
      <c r="C28" s="252" t="s">
        <v>1999</v>
      </c>
      <c r="D28" s="252" t="s">
        <v>1998</v>
      </c>
      <c r="E28" s="252" t="s">
        <v>2041</v>
      </c>
      <c r="F28" s="252" t="s">
        <v>983</v>
      </c>
      <c r="G28" s="252" t="s">
        <v>1723</v>
      </c>
      <c r="H28" s="254"/>
      <c r="I28" s="252" t="s">
        <v>1048</v>
      </c>
      <c r="J28" s="261">
        <v>2078259525.9999995</v>
      </c>
      <c r="K28" s="252" t="s">
        <v>983</v>
      </c>
      <c r="M28" s="252" t="s">
        <v>1634</v>
      </c>
      <c r="Q28" s="276"/>
      <c r="R28" s="274"/>
      <c r="S28" s="274"/>
      <c r="T28" s="274"/>
      <c r="U28" s="274"/>
      <c r="V28" s="274"/>
      <c r="W28" s="274"/>
      <c r="X28" s="255"/>
      <c r="Y28" s="255"/>
      <c r="Z28" s="255"/>
      <c r="AA28" s="255"/>
      <c r="AB28" s="255"/>
      <c r="AC28" s="255"/>
      <c r="AD28" s="255"/>
      <c r="AE28" s="255"/>
      <c r="AF28" s="255"/>
      <c r="AG28" s="255"/>
      <c r="AH28" s="255"/>
    </row>
    <row r="29" spans="2:34" s="252" customFormat="1" ht="15.75" x14ac:dyDescent="0.3">
      <c r="B29" s="252" t="str">
        <f>VLOOKUP(C29,Companies[],3,FALSE)</f>
        <v>Minería</v>
      </c>
      <c r="C29" s="252" t="s">
        <v>2023</v>
      </c>
      <c r="D29" s="252" t="s">
        <v>1998</v>
      </c>
      <c r="E29" s="252" t="s">
        <v>2041</v>
      </c>
      <c r="F29" s="252" t="s">
        <v>983</v>
      </c>
      <c r="G29" s="252" t="s">
        <v>1723</v>
      </c>
      <c r="H29" s="254"/>
      <c r="I29" s="252" t="s">
        <v>1048</v>
      </c>
      <c r="J29" s="261">
        <v>80441270</v>
      </c>
      <c r="K29" s="252" t="s">
        <v>983</v>
      </c>
      <c r="M29" s="252" t="s">
        <v>1634</v>
      </c>
      <c r="Q29" s="276"/>
      <c r="R29" s="274"/>
      <c r="S29" s="274"/>
      <c r="T29" s="274"/>
      <c r="U29" s="274"/>
      <c r="V29" s="274"/>
      <c r="W29" s="274"/>
      <c r="X29" s="255"/>
      <c r="Y29" s="255"/>
      <c r="Z29" s="255"/>
      <c r="AA29" s="255"/>
      <c r="AB29" s="255"/>
      <c r="AC29" s="255"/>
      <c r="AD29" s="255"/>
      <c r="AE29" s="255"/>
      <c r="AF29" s="255"/>
      <c r="AG29" s="255"/>
      <c r="AH29" s="255"/>
    </row>
    <row r="30" spans="2:34" s="252" customFormat="1" ht="15.75" x14ac:dyDescent="0.3">
      <c r="B30" s="256" t="str">
        <f>VLOOKUP(C30,Companies[],3,FALSE)</f>
        <v>Minería</v>
      </c>
      <c r="C30" s="252" t="s">
        <v>2025</v>
      </c>
      <c r="D30" s="252" t="s">
        <v>1998</v>
      </c>
      <c r="E30" s="252" t="s">
        <v>2041</v>
      </c>
      <c r="F30" s="252" t="s">
        <v>983</v>
      </c>
      <c r="G30" s="252" t="s">
        <v>1723</v>
      </c>
      <c r="H30" s="254"/>
      <c r="I30" s="252" t="s">
        <v>1048</v>
      </c>
      <c r="J30" s="261">
        <v>0</v>
      </c>
      <c r="K30" s="252" t="s">
        <v>983</v>
      </c>
      <c r="M30" s="252" t="s">
        <v>1634</v>
      </c>
      <c r="Q30" s="276"/>
      <c r="R30" s="274"/>
      <c r="S30" s="274"/>
      <c r="T30" s="274"/>
      <c r="U30" s="274"/>
      <c r="V30" s="274"/>
      <c r="W30" s="274"/>
      <c r="X30" s="255"/>
      <c r="Y30" s="255"/>
      <c r="Z30" s="255"/>
      <c r="AA30" s="255"/>
      <c r="AB30" s="255"/>
      <c r="AC30" s="255"/>
      <c r="AD30" s="255"/>
      <c r="AE30" s="255"/>
      <c r="AF30" s="255"/>
      <c r="AG30" s="255"/>
      <c r="AH30" s="255"/>
    </row>
    <row r="31" spans="2:34" s="252" customFormat="1" ht="15.75" x14ac:dyDescent="0.3">
      <c r="B31" s="256" t="str">
        <f>VLOOKUP(C31,Companies[],3,FALSE)</f>
        <v>Minería</v>
      </c>
      <c r="C31" s="252" t="s">
        <v>2024</v>
      </c>
      <c r="D31" s="252" t="s">
        <v>1998</v>
      </c>
      <c r="E31" s="252" t="s">
        <v>2041</v>
      </c>
      <c r="F31" s="252" t="s">
        <v>983</v>
      </c>
      <c r="G31" s="252" t="s">
        <v>1723</v>
      </c>
      <c r="H31" s="254"/>
      <c r="I31" s="252" t="s">
        <v>1048</v>
      </c>
      <c r="J31" s="261">
        <v>0</v>
      </c>
      <c r="K31" s="252" t="s">
        <v>983</v>
      </c>
      <c r="M31" s="252" t="s">
        <v>1634</v>
      </c>
      <c r="Q31" s="276"/>
      <c r="R31" s="274"/>
      <c r="S31" s="274"/>
      <c r="T31" s="274"/>
      <c r="U31" s="274"/>
      <c r="V31" s="274"/>
      <c r="W31" s="274"/>
      <c r="X31" s="255"/>
      <c r="Y31" s="255"/>
      <c r="Z31" s="255"/>
      <c r="AA31" s="255"/>
      <c r="AB31" s="255"/>
      <c r="AC31" s="255"/>
      <c r="AD31" s="255"/>
      <c r="AE31" s="255"/>
      <c r="AF31" s="255"/>
      <c r="AG31" s="255"/>
      <c r="AH31" s="255"/>
    </row>
    <row r="32" spans="2:34" s="252" customFormat="1" ht="15.75" x14ac:dyDescent="0.3">
      <c r="B32" s="256" t="str">
        <f>VLOOKUP(C32,Companies[],3,FALSE)</f>
        <v>Minería</v>
      </c>
      <c r="C32" s="252" t="s">
        <v>1999</v>
      </c>
      <c r="D32" s="252" t="s">
        <v>1998</v>
      </c>
      <c r="E32" s="252" t="s">
        <v>2042</v>
      </c>
      <c r="F32" s="252" t="s">
        <v>983</v>
      </c>
      <c r="G32" s="252" t="s">
        <v>1723</v>
      </c>
      <c r="H32" s="254"/>
      <c r="I32" s="252" t="s">
        <v>1048</v>
      </c>
      <c r="J32" s="261">
        <v>0</v>
      </c>
      <c r="K32" s="252" t="s">
        <v>983</v>
      </c>
      <c r="M32" s="252" t="s">
        <v>1634</v>
      </c>
      <c r="Q32" s="276"/>
      <c r="R32" s="274"/>
      <c r="S32" s="274"/>
      <c r="T32" s="274"/>
      <c r="U32" s="274"/>
      <c r="V32" s="274"/>
      <c r="W32" s="274"/>
      <c r="X32" s="255"/>
      <c r="Y32" s="255"/>
      <c r="Z32" s="255"/>
      <c r="AA32" s="255"/>
      <c r="AB32" s="255"/>
      <c r="AC32" s="255"/>
      <c r="AD32" s="255"/>
      <c r="AE32" s="255"/>
      <c r="AF32" s="255"/>
      <c r="AG32" s="255"/>
      <c r="AH32" s="255"/>
    </row>
    <row r="33" spans="2:34" s="252" customFormat="1" ht="15.75" x14ac:dyDescent="0.3">
      <c r="B33" s="256" t="str">
        <f>VLOOKUP(C33,Companies[],3,FALSE)</f>
        <v>Minería</v>
      </c>
      <c r="C33" s="252" t="s">
        <v>2023</v>
      </c>
      <c r="D33" s="252" t="s">
        <v>1998</v>
      </c>
      <c r="E33" s="252" t="s">
        <v>2042</v>
      </c>
      <c r="F33" s="252" t="s">
        <v>983</v>
      </c>
      <c r="G33" s="252" t="s">
        <v>1723</v>
      </c>
      <c r="H33" s="254"/>
      <c r="I33" s="252" t="s">
        <v>1048</v>
      </c>
      <c r="J33" s="261">
        <v>0</v>
      </c>
      <c r="K33" s="252" t="s">
        <v>983</v>
      </c>
      <c r="M33" s="252" t="s">
        <v>1634</v>
      </c>
      <c r="Q33" s="276"/>
      <c r="R33" s="274"/>
      <c r="S33" s="274"/>
      <c r="T33" s="274"/>
      <c r="U33" s="274"/>
      <c r="V33" s="274"/>
      <c r="W33" s="274"/>
      <c r="X33" s="255"/>
      <c r="Y33" s="255"/>
      <c r="Z33" s="255"/>
      <c r="AA33" s="255"/>
      <c r="AB33" s="255"/>
      <c r="AC33" s="255"/>
      <c r="AD33" s="255"/>
      <c r="AE33" s="255"/>
      <c r="AF33" s="255"/>
      <c r="AG33" s="255"/>
      <c r="AH33" s="255"/>
    </row>
    <row r="34" spans="2:34" s="252" customFormat="1" ht="15.75" x14ac:dyDescent="0.3">
      <c r="B34" s="252" t="str">
        <f>VLOOKUP(C34,Companies[],3,FALSE)</f>
        <v>Minería</v>
      </c>
      <c r="C34" s="252" t="s">
        <v>2025</v>
      </c>
      <c r="D34" s="252" t="s">
        <v>1998</v>
      </c>
      <c r="E34" s="252" t="s">
        <v>2042</v>
      </c>
      <c r="F34" s="252" t="s">
        <v>983</v>
      </c>
      <c r="G34" s="252" t="s">
        <v>1723</v>
      </c>
      <c r="H34" s="254"/>
      <c r="I34" s="252" t="s">
        <v>1048</v>
      </c>
      <c r="J34" s="261">
        <v>1123</v>
      </c>
      <c r="K34" s="252" t="s">
        <v>983</v>
      </c>
      <c r="M34" s="252" t="s">
        <v>1634</v>
      </c>
      <c r="Q34" s="275"/>
      <c r="R34" s="274"/>
      <c r="S34" s="274"/>
      <c r="T34" s="274"/>
      <c r="U34" s="274"/>
      <c r="V34" s="274"/>
      <c r="W34" s="274"/>
      <c r="X34" s="255"/>
      <c r="Y34" s="255"/>
      <c r="Z34" s="255"/>
      <c r="AA34" s="255"/>
      <c r="AB34" s="255"/>
      <c r="AC34" s="255"/>
      <c r="AD34" s="255"/>
      <c r="AE34" s="255"/>
      <c r="AF34" s="255"/>
      <c r="AG34" s="255"/>
      <c r="AH34" s="255"/>
    </row>
    <row r="35" spans="2:34" s="252" customFormat="1" ht="15.75" x14ac:dyDescent="0.3">
      <c r="B35" s="256" t="str">
        <f>VLOOKUP(C35,Companies[],3,FALSE)</f>
        <v>Minería</v>
      </c>
      <c r="C35" s="252" t="s">
        <v>2024</v>
      </c>
      <c r="D35" s="252" t="s">
        <v>1998</v>
      </c>
      <c r="E35" s="252" t="s">
        <v>2042</v>
      </c>
      <c r="F35" s="252" t="s">
        <v>983</v>
      </c>
      <c r="G35" s="252" t="s">
        <v>1723</v>
      </c>
      <c r="H35" s="254"/>
      <c r="I35" s="252" t="s">
        <v>1048</v>
      </c>
      <c r="J35" s="261">
        <v>0</v>
      </c>
      <c r="K35" s="252" t="s">
        <v>983</v>
      </c>
      <c r="M35" s="252" t="s">
        <v>1634</v>
      </c>
      <c r="Q35" s="275"/>
      <c r="R35" s="274"/>
      <c r="S35" s="274"/>
      <c r="T35" s="274"/>
      <c r="U35" s="274"/>
      <c r="V35" s="274"/>
      <c r="W35" s="274"/>
      <c r="X35" s="255"/>
      <c r="Y35" s="255"/>
      <c r="Z35" s="255"/>
      <c r="AA35" s="255"/>
      <c r="AB35" s="255"/>
      <c r="AC35" s="255"/>
      <c r="AD35" s="255"/>
      <c r="AE35" s="255"/>
      <c r="AF35" s="255"/>
      <c r="AG35" s="255"/>
      <c r="AH35" s="255"/>
    </row>
    <row r="36" spans="2:34" s="252" customFormat="1" ht="15.75" x14ac:dyDescent="0.3">
      <c r="B36" s="252" t="str">
        <f>VLOOKUP(C36,Companies[],3,FALSE)</f>
        <v>Minería</v>
      </c>
      <c r="C36" s="252" t="s">
        <v>1999</v>
      </c>
      <c r="D36" s="252" t="s">
        <v>1998</v>
      </c>
      <c r="E36" s="252" t="s">
        <v>2044</v>
      </c>
      <c r="F36" s="252" t="s">
        <v>983</v>
      </c>
      <c r="G36" s="252" t="s">
        <v>1723</v>
      </c>
      <c r="H36" s="254"/>
      <c r="I36" s="252" t="s">
        <v>1048</v>
      </c>
      <c r="J36" s="261">
        <v>802027552</v>
      </c>
      <c r="K36" s="252" t="s">
        <v>983</v>
      </c>
      <c r="M36" s="252" t="s">
        <v>1634</v>
      </c>
      <c r="Q36" s="275"/>
      <c r="R36" s="274"/>
      <c r="S36" s="274"/>
      <c r="T36" s="274"/>
      <c r="U36" s="274"/>
      <c r="V36" s="274"/>
      <c r="W36" s="274"/>
      <c r="X36" s="255"/>
      <c r="Y36" s="255"/>
      <c r="Z36" s="255"/>
      <c r="AA36" s="255"/>
      <c r="AB36" s="255"/>
      <c r="AC36" s="255"/>
      <c r="AD36" s="255"/>
      <c r="AE36" s="255"/>
      <c r="AF36" s="255"/>
      <c r="AG36" s="255"/>
      <c r="AH36" s="255"/>
    </row>
    <row r="37" spans="2:34" s="252" customFormat="1" ht="15.75" x14ac:dyDescent="0.3">
      <c r="B37" s="252" t="str">
        <f>VLOOKUP(C37,Companies[],3,FALSE)</f>
        <v>Minería</v>
      </c>
      <c r="C37" s="252" t="s">
        <v>2023</v>
      </c>
      <c r="D37" s="252" t="s">
        <v>1998</v>
      </c>
      <c r="E37" s="252" t="s">
        <v>2044</v>
      </c>
      <c r="F37" s="252" t="s">
        <v>983</v>
      </c>
      <c r="G37" s="252" t="s">
        <v>1723</v>
      </c>
      <c r="H37" s="254"/>
      <c r="I37" s="252" t="s">
        <v>1048</v>
      </c>
      <c r="J37" s="261">
        <v>27983601</v>
      </c>
      <c r="K37" s="252" t="s">
        <v>983</v>
      </c>
      <c r="M37" s="252" t="s">
        <v>1634</v>
      </c>
      <c r="Q37" s="275"/>
      <c r="R37" s="274"/>
      <c r="S37" s="274"/>
      <c r="T37" s="274"/>
      <c r="U37" s="274"/>
      <c r="V37" s="274"/>
      <c r="W37" s="274"/>
      <c r="X37" s="255"/>
      <c r="Y37" s="255"/>
      <c r="Z37" s="255"/>
      <c r="AA37" s="255"/>
      <c r="AB37" s="255"/>
      <c r="AC37" s="255"/>
      <c r="AD37" s="255"/>
      <c r="AE37" s="255"/>
      <c r="AF37" s="255"/>
      <c r="AG37" s="255"/>
      <c r="AH37" s="255"/>
    </row>
    <row r="38" spans="2:34" s="252" customFormat="1" ht="15.75" x14ac:dyDescent="0.3">
      <c r="B38" s="252" t="str">
        <f>VLOOKUP(C38,Companies[],3,FALSE)</f>
        <v>Minería</v>
      </c>
      <c r="C38" s="252" t="s">
        <v>2025</v>
      </c>
      <c r="D38" s="252" t="s">
        <v>1998</v>
      </c>
      <c r="E38" s="252" t="s">
        <v>2044</v>
      </c>
      <c r="F38" s="252" t="s">
        <v>983</v>
      </c>
      <c r="G38" s="252" t="s">
        <v>1723</v>
      </c>
      <c r="H38" s="254"/>
      <c r="I38" s="252" t="s">
        <v>1048</v>
      </c>
      <c r="J38" s="261">
        <v>16959551</v>
      </c>
      <c r="K38" s="252" t="s">
        <v>983</v>
      </c>
      <c r="M38" s="252" t="s">
        <v>1634</v>
      </c>
      <c r="Q38" s="275"/>
      <c r="R38" s="274"/>
      <c r="S38" s="274"/>
      <c r="T38" s="274"/>
      <c r="U38" s="274"/>
      <c r="V38" s="274"/>
      <c r="W38" s="274"/>
      <c r="X38" s="255"/>
      <c r="Y38" s="255"/>
      <c r="Z38" s="255"/>
      <c r="AA38" s="255"/>
      <c r="AB38" s="255"/>
      <c r="AC38" s="255"/>
      <c r="AD38" s="255"/>
      <c r="AE38" s="255"/>
      <c r="AF38" s="255"/>
      <c r="AG38" s="255"/>
      <c r="AH38" s="255"/>
    </row>
    <row r="39" spans="2:34" s="252" customFormat="1" ht="15.75" x14ac:dyDescent="0.3">
      <c r="B39" s="252" t="str">
        <f>VLOOKUP(C39,Companies[],3,FALSE)</f>
        <v>Minería</v>
      </c>
      <c r="C39" s="252" t="s">
        <v>2024</v>
      </c>
      <c r="D39" s="252" t="s">
        <v>1998</v>
      </c>
      <c r="E39" s="252" t="s">
        <v>2044</v>
      </c>
      <c r="F39" s="252" t="s">
        <v>983</v>
      </c>
      <c r="G39" s="252" t="s">
        <v>1723</v>
      </c>
      <c r="H39" s="254"/>
      <c r="I39" s="252" t="s">
        <v>1048</v>
      </c>
      <c r="J39" s="261">
        <v>51532677</v>
      </c>
      <c r="K39" s="252" t="s">
        <v>983</v>
      </c>
      <c r="M39" s="252" t="s">
        <v>1634</v>
      </c>
      <c r="Q39" s="275"/>
      <c r="R39" s="274"/>
      <c r="S39" s="274"/>
      <c r="T39" s="274"/>
      <c r="U39" s="274"/>
      <c r="V39" s="274"/>
      <c r="W39" s="274"/>
      <c r="X39" s="255"/>
      <c r="Y39" s="255"/>
      <c r="Z39" s="255"/>
      <c r="AA39" s="255"/>
      <c r="AB39" s="255"/>
      <c r="AC39" s="255"/>
      <c r="AD39" s="255"/>
      <c r="AE39" s="255"/>
      <c r="AF39" s="255"/>
      <c r="AG39" s="255"/>
      <c r="AH39" s="255"/>
    </row>
    <row r="40" spans="2:34" s="252" customFormat="1" ht="15.75" x14ac:dyDescent="0.3">
      <c r="B40" s="252" t="str">
        <f>VLOOKUP(C40,Companies[],3,FALSE)</f>
        <v>Minería</v>
      </c>
      <c r="C40" s="252" t="s">
        <v>1999</v>
      </c>
      <c r="D40" s="252" t="s">
        <v>1998</v>
      </c>
      <c r="E40" s="252" t="s">
        <v>2045</v>
      </c>
      <c r="F40" s="252" t="s">
        <v>983</v>
      </c>
      <c r="G40" s="252" t="s">
        <v>1723</v>
      </c>
      <c r="H40" s="254"/>
      <c r="I40" s="252" t="s">
        <v>1048</v>
      </c>
      <c r="J40" s="261">
        <v>211978291</v>
      </c>
      <c r="K40" s="252" t="s">
        <v>983</v>
      </c>
      <c r="M40" s="252" t="s">
        <v>1634</v>
      </c>
      <c r="Q40" s="275"/>
      <c r="R40" s="274"/>
      <c r="S40" s="274"/>
      <c r="T40" s="274"/>
      <c r="U40" s="274"/>
      <c r="V40" s="274"/>
      <c r="W40" s="274"/>
      <c r="X40" s="255"/>
      <c r="Y40" s="255"/>
      <c r="Z40" s="255"/>
      <c r="AA40" s="255"/>
      <c r="AB40" s="255"/>
      <c r="AC40" s="255"/>
      <c r="AD40" s="255"/>
      <c r="AE40" s="255"/>
      <c r="AF40" s="255"/>
      <c r="AG40" s="255"/>
      <c r="AH40" s="255"/>
    </row>
    <row r="41" spans="2:34" s="252" customFormat="1" ht="15.75" x14ac:dyDescent="0.3">
      <c r="B41" s="252" t="str">
        <f>VLOOKUP(C41,Companies[],3,FALSE)</f>
        <v>Minería</v>
      </c>
      <c r="C41" s="252" t="s">
        <v>2023</v>
      </c>
      <c r="D41" s="252" t="s">
        <v>1998</v>
      </c>
      <c r="E41" s="252" t="s">
        <v>2045</v>
      </c>
      <c r="F41" s="252" t="s">
        <v>983</v>
      </c>
      <c r="G41" s="252" t="s">
        <v>1723</v>
      </c>
      <c r="H41" s="254"/>
      <c r="I41" s="252" t="s">
        <v>1048</v>
      </c>
      <c r="J41" s="261">
        <v>10341251</v>
      </c>
      <c r="K41" s="252" t="s">
        <v>983</v>
      </c>
      <c r="M41" s="252" t="s">
        <v>1634</v>
      </c>
      <c r="Q41" s="275"/>
      <c r="R41" s="274"/>
      <c r="S41" s="274"/>
      <c r="T41" s="274"/>
      <c r="U41" s="274"/>
      <c r="V41" s="274"/>
      <c r="W41" s="274"/>
      <c r="X41" s="255"/>
      <c r="Y41" s="255"/>
      <c r="Z41" s="255"/>
      <c r="AA41" s="255"/>
      <c r="AB41" s="255"/>
      <c r="AC41" s="255"/>
      <c r="AD41" s="255"/>
      <c r="AE41" s="255"/>
      <c r="AF41" s="255"/>
      <c r="AG41" s="255"/>
      <c r="AH41" s="255"/>
    </row>
    <row r="42" spans="2:34" s="252" customFormat="1" ht="15.75" x14ac:dyDescent="0.3">
      <c r="B42" s="252" t="str">
        <f>VLOOKUP(C42,Companies[],3,FALSE)</f>
        <v>Minería</v>
      </c>
      <c r="C42" s="252" t="s">
        <v>2025</v>
      </c>
      <c r="D42" s="252" t="s">
        <v>1998</v>
      </c>
      <c r="E42" s="252" t="s">
        <v>2045</v>
      </c>
      <c r="F42" s="252" t="s">
        <v>983</v>
      </c>
      <c r="G42" s="252" t="s">
        <v>1723</v>
      </c>
      <c r="H42" s="254"/>
      <c r="I42" s="252" t="s">
        <v>1048</v>
      </c>
      <c r="J42" s="261">
        <v>31510</v>
      </c>
      <c r="K42" s="252" t="s">
        <v>983</v>
      </c>
      <c r="M42" s="252" t="s">
        <v>1634</v>
      </c>
      <c r="Q42" s="275"/>
      <c r="R42" s="274"/>
      <c r="S42" s="274"/>
      <c r="T42" s="274"/>
      <c r="U42" s="274"/>
      <c r="V42" s="274"/>
      <c r="W42" s="274"/>
      <c r="X42" s="255"/>
      <c r="Y42" s="255"/>
      <c r="Z42" s="255"/>
      <c r="AA42" s="255"/>
      <c r="AB42" s="255"/>
      <c r="AC42" s="255"/>
      <c r="AD42" s="255"/>
      <c r="AE42" s="255"/>
      <c r="AF42" s="255"/>
      <c r="AG42" s="255"/>
      <c r="AH42" s="255"/>
    </row>
    <row r="43" spans="2:34" s="252" customFormat="1" ht="15.75" x14ac:dyDescent="0.3">
      <c r="B43" s="252" t="str">
        <f>VLOOKUP(C43,Companies[],3,FALSE)</f>
        <v>Minería</v>
      </c>
      <c r="C43" s="252" t="s">
        <v>2024</v>
      </c>
      <c r="D43" s="252" t="s">
        <v>1998</v>
      </c>
      <c r="E43" s="252" t="s">
        <v>2045</v>
      </c>
      <c r="F43" s="252" t="s">
        <v>983</v>
      </c>
      <c r="G43" s="252" t="s">
        <v>1723</v>
      </c>
      <c r="H43" s="254"/>
      <c r="I43" s="252" t="s">
        <v>1048</v>
      </c>
      <c r="J43" s="261">
        <v>0</v>
      </c>
      <c r="K43" s="252" t="s">
        <v>983</v>
      </c>
      <c r="M43" s="252" t="s">
        <v>1634</v>
      </c>
      <c r="Q43" s="275"/>
      <c r="R43" s="274"/>
      <c r="S43" s="274"/>
      <c r="T43" s="274"/>
      <c r="U43" s="274"/>
      <c r="V43" s="274"/>
      <c r="W43" s="274"/>
      <c r="X43" s="255"/>
      <c r="Y43" s="255"/>
      <c r="Z43" s="255"/>
      <c r="AA43" s="255"/>
      <c r="AB43" s="255"/>
      <c r="AC43" s="255"/>
      <c r="AD43" s="255"/>
      <c r="AE43" s="255"/>
      <c r="AF43" s="255"/>
      <c r="AG43" s="255"/>
      <c r="AH43" s="255"/>
    </row>
    <row r="44" spans="2:34" s="252" customFormat="1" ht="15.75" x14ac:dyDescent="0.3">
      <c r="B44" s="252" t="str">
        <f>VLOOKUP(C44,Companies[],3,FALSE)</f>
        <v>Minería</v>
      </c>
      <c r="C44" s="252" t="s">
        <v>1999</v>
      </c>
      <c r="D44" s="252" t="s">
        <v>1998</v>
      </c>
      <c r="E44" s="252" t="s">
        <v>2046</v>
      </c>
      <c r="F44" s="252" t="s">
        <v>983</v>
      </c>
      <c r="G44" s="252" t="s">
        <v>1723</v>
      </c>
      <c r="H44" s="254"/>
      <c r="I44" s="252" t="s">
        <v>1048</v>
      </c>
      <c r="J44" s="261">
        <v>353063721</v>
      </c>
      <c r="K44" s="252" t="s">
        <v>983</v>
      </c>
      <c r="M44" s="252" t="s">
        <v>1634</v>
      </c>
      <c r="Q44" s="275"/>
      <c r="R44" s="274"/>
      <c r="S44" s="274"/>
      <c r="T44" s="274"/>
      <c r="U44" s="274"/>
      <c r="V44" s="274"/>
      <c r="W44" s="274"/>
      <c r="X44" s="255"/>
      <c r="Y44" s="255"/>
      <c r="Z44" s="255"/>
      <c r="AA44" s="255"/>
      <c r="AB44" s="255"/>
      <c r="AC44" s="255"/>
      <c r="AD44" s="255"/>
      <c r="AE44" s="255"/>
      <c r="AF44" s="255"/>
      <c r="AG44" s="255"/>
      <c r="AH44" s="255"/>
    </row>
    <row r="45" spans="2:34" s="252" customFormat="1" ht="15.75" x14ac:dyDescent="0.3">
      <c r="B45" s="256" t="str">
        <f>VLOOKUP(C45,Companies[],3,FALSE)</f>
        <v>Minería</v>
      </c>
      <c r="C45" s="252" t="s">
        <v>2023</v>
      </c>
      <c r="D45" s="252" t="s">
        <v>1998</v>
      </c>
      <c r="E45" s="252" t="s">
        <v>2046</v>
      </c>
      <c r="F45" s="252" t="s">
        <v>983</v>
      </c>
      <c r="G45" s="252" t="s">
        <v>1723</v>
      </c>
      <c r="H45" s="254"/>
      <c r="I45" s="252" t="s">
        <v>1048</v>
      </c>
      <c r="J45" s="261">
        <v>0</v>
      </c>
      <c r="K45" s="252" t="s">
        <v>983</v>
      </c>
      <c r="M45" s="252" t="s">
        <v>1634</v>
      </c>
      <c r="Q45" s="275"/>
      <c r="R45" s="274"/>
      <c r="S45" s="274"/>
      <c r="T45" s="274"/>
      <c r="U45" s="274"/>
      <c r="V45" s="274"/>
      <c r="W45" s="274"/>
      <c r="X45" s="255"/>
      <c r="Y45" s="255"/>
      <c r="Z45" s="255"/>
      <c r="AA45" s="255"/>
      <c r="AB45" s="255"/>
      <c r="AC45" s="255"/>
      <c r="AD45" s="255"/>
      <c r="AE45" s="255"/>
      <c r="AF45" s="255"/>
      <c r="AG45" s="255"/>
      <c r="AH45" s="255"/>
    </row>
    <row r="46" spans="2:34" s="252" customFormat="1" ht="15.75" x14ac:dyDescent="0.3">
      <c r="B46" s="256" t="str">
        <f>VLOOKUP(C46,Companies[],3,FALSE)</f>
        <v>Minería</v>
      </c>
      <c r="C46" s="252" t="s">
        <v>2025</v>
      </c>
      <c r="D46" s="252" t="s">
        <v>1998</v>
      </c>
      <c r="E46" s="252" t="s">
        <v>2046</v>
      </c>
      <c r="F46" s="252" t="s">
        <v>983</v>
      </c>
      <c r="G46" s="252" t="s">
        <v>1723</v>
      </c>
      <c r="H46" s="254"/>
      <c r="I46" s="252" t="s">
        <v>1048</v>
      </c>
      <c r="J46" s="261">
        <v>43997168</v>
      </c>
      <c r="K46" s="252" t="s">
        <v>983</v>
      </c>
      <c r="M46" s="252" t="s">
        <v>1634</v>
      </c>
      <c r="Q46" s="275"/>
      <c r="R46" s="274"/>
      <c r="S46" s="274"/>
      <c r="T46" s="274"/>
      <c r="U46" s="274"/>
      <c r="V46" s="274"/>
      <c r="W46" s="274"/>
      <c r="X46" s="255"/>
      <c r="Y46" s="255"/>
      <c r="Z46" s="255"/>
      <c r="AA46" s="255"/>
      <c r="AB46" s="255"/>
      <c r="AC46" s="255"/>
      <c r="AD46" s="255"/>
      <c r="AE46" s="255"/>
      <c r="AF46" s="255"/>
      <c r="AG46" s="255"/>
      <c r="AH46" s="255"/>
    </row>
    <row r="47" spans="2:34" s="252" customFormat="1" ht="15.75" x14ac:dyDescent="0.3">
      <c r="B47" s="256" t="str">
        <f>VLOOKUP(C47,Companies[],3,FALSE)</f>
        <v>Minería</v>
      </c>
      <c r="C47" s="252" t="s">
        <v>2024</v>
      </c>
      <c r="D47" s="252" t="s">
        <v>1998</v>
      </c>
      <c r="E47" s="252" t="s">
        <v>2046</v>
      </c>
      <c r="F47" s="252" t="s">
        <v>983</v>
      </c>
      <c r="G47" s="252" t="s">
        <v>1723</v>
      </c>
      <c r="H47" s="254"/>
      <c r="I47" s="252" t="s">
        <v>1048</v>
      </c>
      <c r="J47" s="261">
        <v>12146095</v>
      </c>
      <c r="K47" s="252" t="s">
        <v>983</v>
      </c>
      <c r="M47" s="252" t="s">
        <v>1634</v>
      </c>
      <c r="Q47" s="275"/>
      <c r="R47" s="274"/>
      <c r="S47" s="274"/>
      <c r="T47" s="274"/>
      <c r="U47" s="274"/>
      <c r="V47" s="274"/>
      <c r="W47" s="274"/>
      <c r="X47" s="255"/>
      <c r="Y47" s="255"/>
      <c r="Z47" s="255"/>
      <c r="AA47" s="255"/>
      <c r="AB47" s="255"/>
      <c r="AC47" s="255"/>
      <c r="AD47" s="255"/>
      <c r="AE47" s="255"/>
      <c r="AF47" s="255"/>
      <c r="AG47" s="255"/>
      <c r="AH47" s="255"/>
    </row>
    <row r="48" spans="2:34" s="252" customFormat="1" ht="15.75" x14ac:dyDescent="0.3">
      <c r="B48" s="256" t="str">
        <f>VLOOKUP(C48,Companies[],3,FALSE)</f>
        <v>Minería</v>
      </c>
      <c r="C48" s="252" t="s">
        <v>1999</v>
      </c>
      <c r="D48" s="252" t="s">
        <v>1998</v>
      </c>
      <c r="E48" s="252" t="s">
        <v>2043</v>
      </c>
      <c r="F48" s="252" t="s">
        <v>983</v>
      </c>
      <c r="G48" s="252" t="s">
        <v>1723</v>
      </c>
      <c r="H48" s="254"/>
      <c r="I48" s="252" t="s">
        <v>1048</v>
      </c>
      <c r="J48" s="261">
        <v>0</v>
      </c>
      <c r="K48" s="252" t="s">
        <v>983</v>
      </c>
      <c r="M48" s="252" t="s">
        <v>1634</v>
      </c>
      <c r="Q48" s="275"/>
      <c r="R48" s="274"/>
      <c r="S48" s="274"/>
      <c r="T48" s="274"/>
      <c r="U48" s="274"/>
      <c r="V48" s="274"/>
      <c r="W48" s="274"/>
      <c r="X48" s="255"/>
      <c r="Y48" s="255"/>
      <c r="Z48" s="255"/>
      <c r="AA48" s="255"/>
      <c r="AB48" s="255"/>
      <c r="AC48" s="255"/>
      <c r="AD48" s="255"/>
      <c r="AE48" s="255"/>
      <c r="AF48" s="255"/>
      <c r="AG48" s="255"/>
      <c r="AH48" s="255"/>
    </row>
    <row r="49" spans="2:34" s="252" customFormat="1" ht="15.75" x14ac:dyDescent="0.3">
      <c r="B49" s="256" t="str">
        <f>VLOOKUP(C49,Companies[],3,FALSE)</f>
        <v>Minería</v>
      </c>
      <c r="C49" s="252" t="s">
        <v>2023</v>
      </c>
      <c r="D49" s="252" t="s">
        <v>1998</v>
      </c>
      <c r="E49" s="252" t="s">
        <v>2043</v>
      </c>
      <c r="F49" s="252" t="s">
        <v>983</v>
      </c>
      <c r="G49" s="252" t="s">
        <v>1723</v>
      </c>
      <c r="H49" s="254"/>
      <c r="I49" s="252" t="s">
        <v>1048</v>
      </c>
      <c r="J49" s="261">
        <v>0</v>
      </c>
      <c r="K49" s="252" t="s">
        <v>983</v>
      </c>
      <c r="M49" s="252" t="s">
        <v>1634</v>
      </c>
      <c r="Q49" s="275"/>
      <c r="R49" s="274"/>
      <c r="S49" s="274"/>
      <c r="T49" s="274"/>
      <c r="U49" s="274"/>
      <c r="V49" s="274"/>
      <c r="W49" s="274"/>
      <c r="X49" s="255"/>
      <c r="Y49" s="255"/>
      <c r="Z49" s="255"/>
      <c r="AA49" s="255"/>
      <c r="AB49" s="255"/>
      <c r="AC49" s="255"/>
      <c r="AD49" s="255"/>
      <c r="AE49" s="255"/>
      <c r="AF49" s="255"/>
      <c r="AG49" s="255"/>
      <c r="AH49" s="255"/>
    </row>
    <row r="50" spans="2:34" s="252" customFormat="1" ht="15.75" x14ac:dyDescent="0.3">
      <c r="B50" s="256" t="str">
        <f>VLOOKUP(C50,Companies[],3,FALSE)</f>
        <v>Minería</v>
      </c>
      <c r="C50" s="252" t="s">
        <v>2025</v>
      </c>
      <c r="D50" s="252" t="s">
        <v>1998</v>
      </c>
      <c r="E50" s="252" t="s">
        <v>2043</v>
      </c>
      <c r="F50" s="252" t="s">
        <v>983</v>
      </c>
      <c r="G50" s="252" t="s">
        <v>1723</v>
      </c>
      <c r="H50" s="254"/>
      <c r="I50" s="252" t="s">
        <v>1048</v>
      </c>
      <c r="J50" s="261">
        <v>0</v>
      </c>
      <c r="K50" s="252" t="s">
        <v>983</v>
      </c>
      <c r="M50" s="252" t="s">
        <v>1634</v>
      </c>
      <c r="Q50" s="275"/>
      <c r="R50" s="274"/>
      <c r="S50" s="274"/>
      <c r="T50" s="274"/>
      <c r="U50" s="274"/>
      <c r="V50" s="274"/>
      <c r="W50" s="274"/>
      <c r="X50" s="255"/>
      <c r="Y50" s="255"/>
      <c r="Z50" s="255"/>
      <c r="AA50" s="255"/>
      <c r="AB50" s="255"/>
      <c r="AC50" s="255"/>
      <c r="AD50" s="255"/>
      <c r="AE50" s="255"/>
      <c r="AF50" s="255"/>
      <c r="AG50" s="255"/>
      <c r="AH50" s="255"/>
    </row>
    <row r="51" spans="2:34" s="252" customFormat="1" ht="15.75" x14ac:dyDescent="0.3">
      <c r="B51" s="256" t="str">
        <f>VLOOKUP(C51,Companies[],3,FALSE)</f>
        <v>Minería</v>
      </c>
      <c r="C51" s="252" t="s">
        <v>2024</v>
      </c>
      <c r="D51" s="252" t="s">
        <v>1998</v>
      </c>
      <c r="E51" s="252" t="s">
        <v>2043</v>
      </c>
      <c r="F51" s="252" t="s">
        <v>983</v>
      </c>
      <c r="G51" s="252" t="s">
        <v>1723</v>
      </c>
      <c r="H51" s="254"/>
      <c r="I51" s="252" t="s">
        <v>1048</v>
      </c>
      <c r="J51" s="261">
        <v>28490</v>
      </c>
      <c r="K51" s="252" t="s">
        <v>983</v>
      </c>
      <c r="M51" s="252" t="s">
        <v>1634</v>
      </c>
      <c r="Q51" s="275"/>
      <c r="R51" s="274"/>
      <c r="S51" s="274"/>
      <c r="T51" s="274"/>
      <c r="U51" s="274"/>
      <c r="V51" s="274"/>
      <c r="W51" s="274"/>
      <c r="X51" s="255"/>
      <c r="Y51" s="255"/>
      <c r="Z51" s="255"/>
      <c r="AA51" s="255"/>
      <c r="AB51" s="255"/>
      <c r="AC51" s="255"/>
      <c r="AD51" s="255"/>
      <c r="AE51" s="255"/>
      <c r="AF51" s="255"/>
      <c r="AG51" s="255"/>
      <c r="AH51" s="255"/>
    </row>
    <row r="52" spans="2:34" s="252" customFormat="1" ht="15.75" x14ac:dyDescent="0.3">
      <c r="B52" s="256" t="str">
        <f>VLOOKUP(C52,Companies[],3,FALSE)</f>
        <v>Minería</v>
      </c>
      <c r="C52" s="252" t="s">
        <v>1999</v>
      </c>
      <c r="D52" s="252" t="s">
        <v>2002</v>
      </c>
      <c r="E52" s="252" t="s">
        <v>2047</v>
      </c>
      <c r="F52" s="252" t="s">
        <v>983</v>
      </c>
      <c r="G52" s="252" t="s">
        <v>1723</v>
      </c>
      <c r="H52" s="254"/>
      <c r="I52" s="252" t="s">
        <v>1048</v>
      </c>
      <c r="J52" s="261">
        <v>0</v>
      </c>
      <c r="K52" s="252" t="s">
        <v>983</v>
      </c>
      <c r="M52" s="252" t="s">
        <v>1634</v>
      </c>
      <c r="Q52" s="275"/>
      <c r="R52" s="274"/>
      <c r="S52" s="274"/>
      <c r="T52" s="274"/>
      <c r="U52" s="274"/>
      <c r="V52" s="274"/>
      <c r="W52" s="274"/>
      <c r="X52" s="255"/>
      <c r="Y52" s="255"/>
      <c r="Z52" s="255"/>
      <c r="AA52" s="255"/>
      <c r="AB52" s="255"/>
      <c r="AC52" s="255"/>
      <c r="AD52" s="255"/>
      <c r="AE52" s="255"/>
      <c r="AF52" s="255"/>
      <c r="AG52" s="255"/>
      <c r="AH52" s="255"/>
    </row>
    <row r="53" spans="2:34" s="252" customFormat="1" ht="15.75" x14ac:dyDescent="0.3">
      <c r="B53" s="256" t="str">
        <f>VLOOKUP(C53,Companies[],3,FALSE)</f>
        <v>Minería</v>
      </c>
      <c r="C53" s="252" t="s">
        <v>2023</v>
      </c>
      <c r="D53" s="252" t="s">
        <v>2002</v>
      </c>
      <c r="E53" s="252" t="s">
        <v>2047</v>
      </c>
      <c r="F53" s="252" t="s">
        <v>983</v>
      </c>
      <c r="G53" s="252" t="s">
        <v>1723</v>
      </c>
      <c r="H53" s="254"/>
      <c r="I53" s="252" t="s">
        <v>1048</v>
      </c>
      <c r="J53" s="261">
        <v>0</v>
      </c>
      <c r="K53" s="252" t="s">
        <v>983</v>
      </c>
      <c r="M53" s="252" t="s">
        <v>1634</v>
      </c>
      <c r="Q53" s="275"/>
      <c r="R53" s="274"/>
      <c r="S53" s="274"/>
      <c r="T53" s="274"/>
      <c r="U53" s="274"/>
      <c r="V53" s="274"/>
      <c r="W53" s="274"/>
      <c r="X53" s="255"/>
      <c r="Y53" s="255"/>
      <c r="Z53" s="255"/>
      <c r="AA53" s="255"/>
      <c r="AB53" s="255"/>
      <c r="AC53" s="255"/>
      <c r="AD53" s="255"/>
      <c r="AE53" s="255"/>
      <c r="AF53" s="255"/>
      <c r="AG53" s="255"/>
      <c r="AH53" s="255"/>
    </row>
    <row r="54" spans="2:34" s="252" customFormat="1" ht="15.75" x14ac:dyDescent="0.3">
      <c r="B54" s="256" t="str">
        <f>VLOOKUP(C54,Companies[],3,FALSE)</f>
        <v>Minería</v>
      </c>
      <c r="C54" s="252" t="s">
        <v>2025</v>
      </c>
      <c r="D54" s="252" t="s">
        <v>2002</v>
      </c>
      <c r="E54" s="252" t="s">
        <v>2047</v>
      </c>
      <c r="F54" s="252" t="s">
        <v>983</v>
      </c>
      <c r="G54" s="252" t="s">
        <v>1723</v>
      </c>
      <c r="H54" s="254"/>
      <c r="I54" s="252" t="s">
        <v>1048</v>
      </c>
      <c r="J54" s="261">
        <v>0</v>
      </c>
      <c r="K54" s="252" t="s">
        <v>983</v>
      </c>
      <c r="M54" s="252" t="s">
        <v>1634</v>
      </c>
      <c r="Q54" s="275"/>
      <c r="R54" s="274"/>
      <c r="S54" s="274"/>
      <c r="T54" s="274"/>
      <c r="U54" s="274"/>
      <c r="V54" s="274"/>
      <c r="W54" s="274"/>
      <c r="X54" s="255"/>
      <c r="Y54" s="255"/>
      <c r="Z54" s="255"/>
      <c r="AA54" s="255"/>
      <c r="AB54" s="255"/>
      <c r="AC54" s="255"/>
      <c r="AD54" s="255"/>
      <c r="AE54" s="255"/>
      <c r="AF54" s="255"/>
      <c r="AG54" s="255"/>
      <c r="AH54" s="255"/>
    </row>
    <row r="55" spans="2:34" s="252" customFormat="1" ht="15.75" x14ac:dyDescent="0.3">
      <c r="B55" s="256" t="str">
        <f>VLOOKUP(C55,Companies[],3,FALSE)</f>
        <v>Minería</v>
      </c>
      <c r="C55" s="252" t="s">
        <v>2024</v>
      </c>
      <c r="D55" s="252" t="s">
        <v>2002</v>
      </c>
      <c r="E55" s="252" t="s">
        <v>2047</v>
      </c>
      <c r="F55" s="252" t="s">
        <v>983</v>
      </c>
      <c r="G55" s="252" t="s">
        <v>1723</v>
      </c>
      <c r="H55" s="254"/>
      <c r="I55" s="252" t="s">
        <v>1048</v>
      </c>
      <c r="J55" s="261">
        <v>0</v>
      </c>
      <c r="K55" s="252" t="s">
        <v>983</v>
      </c>
      <c r="M55" s="252" t="s">
        <v>1634</v>
      </c>
      <c r="Q55" s="275"/>
      <c r="R55" s="274"/>
      <c r="S55" s="274"/>
      <c r="T55" s="274"/>
      <c r="U55" s="274"/>
      <c r="V55" s="274"/>
      <c r="W55" s="274"/>
      <c r="X55" s="255"/>
      <c r="Y55" s="255"/>
      <c r="Z55" s="255"/>
      <c r="AA55" s="255"/>
      <c r="AB55" s="255"/>
      <c r="AC55" s="255"/>
      <c r="AD55" s="255"/>
      <c r="AE55" s="255"/>
      <c r="AF55" s="255"/>
      <c r="AG55" s="255"/>
      <c r="AH55" s="255"/>
    </row>
    <row r="56" spans="2:34" s="252" customFormat="1" ht="15.75" x14ac:dyDescent="0.3">
      <c r="B56" s="256" t="str">
        <f>VLOOKUP(C56,Companies[],3,FALSE)</f>
        <v>Minería</v>
      </c>
      <c r="C56" s="252" t="s">
        <v>1999</v>
      </c>
      <c r="D56" s="252" t="s">
        <v>2005</v>
      </c>
      <c r="E56" s="252" t="s">
        <v>2048</v>
      </c>
      <c r="F56" s="252" t="s">
        <v>983</v>
      </c>
      <c r="G56" s="252" t="s">
        <v>1723</v>
      </c>
      <c r="H56" s="254"/>
      <c r="I56" s="252" t="s">
        <v>1048</v>
      </c>
      <c r="J56" s="261">
        <v>1000</v>
      </c>
      <c r="K56" s="252" t="s">
        <v>983</v>
      </c>
      <c r="M56" s="252" t="s">
        <v>1634</v>
      </c>
      <c r="Q56" s="275"/>
      <c r="R56" s="274"/>
      <c r="S56" s="274"/>
      <c r="T56" s="274"/>
      <c r="U56" s="274"/>
      <c r="V56" s="274"/>
      <c r="W56" s="274"/>
      <c r="X56" s="255"/>
      <c r="Y56" s="255"/>
      <c r="Z56" s="255"/>
      <c r="AA56" s="255"/>
      <c r="AB56" s="255"/>
      <c r="AC56" s="255"/>
      <c r="AD56" s="255"/>
      <c r="AE56" s="255"/>
      <c r="AF56" s="255"/>
      <c r="AG56" s="255"/>
      <c r="AH56" s="255"/>
    </row>
    <row r="57" spans="2:34" s="252" customFormat="1" ht="15.75" x14ac:dyDescent="0.3">
      <c r="B57" s="256" t="str">
        <f>VLOOKUP(C57,Companies[],3,FALSE)</f>
        <v>Minería</v>
      </c>
      <c r="C57" s="252" t="s">
        <v>2023</v>
      </c>
      <c r="D57" s="252" t="s">
        <v>2005</v>
      </c>
      <c r="E57" s="252" t="s">
        <v>2048</v>
      </c>
      <c r="F57" s="252" t="s">
        <v>983</v>
      </c>
      <c r="G57" s="252" t="s">
        <v>1723</v>
      </c>
      <c r="H57" s="254"/>
      <c r="I57" s="252" t="s">
        <v>1048</v>
      </c>
      <c r="J57" s="261">
        <v>11000</v>
      </c>
      <c r="K57" s="252" t="s">
        <v>983</v>
      </c>
      <c r="M57" s="252" t="s">
        <v>1634</v>
      </c>
      <c r="Q57" s="275"/>
      <c r="R57" s="274"/>
      <c r="S57" s="274"/>
      <c r="T57" s="274"/>
      <c r="U57" s="274"/>
      <c r="V57" s="274"/>
      <c r="W57" s="274"/>
      <c r="X57" s="255"/>
      <c r="Y57" s="255"/>
      <c r="Z57" s="255"/>
      <c r="AA57" s="255"/>
      <c r="AB57" s="255"/>
      <c r="AC57" s="255"/>
      <c r="AD57" s="255"/>
      <c r="AE57" s="255"/>
      <c r="AF57" s="255"/>
      <c r="AG57" s="255"/>
      <c r="AH57" s="255"/>
    </row>
    <row r="58" spans="2:34" s="252" customFormat="1" ht="15.75" x14ac:dyDescent="0.3">
      <c r="B58" s="256" t="str">
        <f>VLOOKUP(C58,Companies[],3,FALSE)</f>
        <v>Minería</v>
      </c>
      <c r="C58" s="252" t="s">
        <v>2025</v>
      </c>
      <c r="D58" s="252" t="s">
        <v>2005</v>
      </c>
      <c r="E58" s="252" t="s">
        <v>2048</v>
      </c>
      <c r="F58" s="252" t="s">
        <v>983</v>
      </c>
      <c r="G58" s="252" t="s">
        <v>1723</v>
      </c>
      <c r="H58" s="254"/>
      <c r="I58" s="252" t="s">
        <v>1048</v>
      </c>
      <c r="J58" s="261">
        <v>333000</v>
      </c>
      <c r="K58" s="252" t="s">
        <v>983</v>
      </c>
      <c r="M58" s="252" t="s">
        <v>1634</v>
      </c>
      <c r="Q58" s="275"/>
      <c r="R58" s="274"/>
      <c r="S58" s="274"/>
      <c r="T58" s="274"/>
      <c r="U58" s="274"/>
      <c r="V58" s="274"/>
      <c r="W58" s="274"/>
      <c r="X58" s="255"/>
      <c r="Y58" s="255"/>
      <c r="Z58" s="255"/>
      <c r="AA58" s="255"/>
      <c r="AB58" s="255"/>
      <c r="AC58" s="255"/>
      <c r="AD58" s="255"/>
      <c r="AE58" s="255"/>
      <c r="AF58" s="255"/>
      <c r="AG58" s="255"/>
      <c r="AH58" s="255"/>
    </row>
    <row r="59" spans="2:34" s="252" customFormat="1" ht="15.75" x14ac:dyDescent="0.3">
      <c r="B59" s="256" t="str">
        <f>VLOOKUP(C59,Companies[],3,FALSE)</f>
        <v>Minería</v>
      </c>
      <c r="C59" s="252" t="s">
        <v>2024</v>
      </c>
      <c r="D59" s="252" t="s">
        <v>2005</v>
      </c>
      <c r="E59" s="252" t="s">
        <v>2048</v>
      </c>
      <c r="F59" s="252" t="s">
        <v>983</v>
      </c>
      <c r="G59" s="252" t="s">
        <v>1723</v>
      </c>
      <c r="H59" s="254"/>
      <c r="I59" s="252" t="s">
        <v>1048</v>
      </c>
      <c r="J59" s="261">
        <v>46000</v>
      </c>
      <c r="K59" s="252" t="s">
        <v>983</v>
      </c>
      <c r="M59" s="252" t="s">
        <v>1634</v>
      </c>
      <c r="Q59" s="275"/>
      <c r="R59" s="274"/>
      <c r="S59" s="274"/>
      <c r="T59" s="274"/>
      <c r="U59" s="274"/>
      <c r="V59" s="274"/>
      <c r="W59" s="274"/>
      <c r="X59" s="255"/>
      <c r="Y59" s="255"/>
      <c r="Z59" s="255"/>
      <c r="AA59" s="255"/>
      <c r="AB59" s="255"/>
      <c r="AC59" s="255"/>
      <c r="AD59" s="255"/>
      <c r="AE59" s="255"/>
      <c r="AF59" s="255"/>
      <c r="AG59" s="255"/>
      <c r="AH59" s="255"/>
    </row>
    <row r="60" spans="2:34" s="252" customFormat="1" ht="16.5" thickBot="1" x14ac:dyDescent="0.35">
      <c r="B60" s="257" t="e">
        <f>VLOOKUP(C60,Companies[],3,FALSE)</f>
        <v>#N/A</v>
      </c>
      <c r="C60" s="257" t="s">
        <v>1656</v>
      </c>
      <c r="H60" s="257"/>
      <c r="J60" s="261"/>
      <c r="M60" s="252" t="s">
        <v>1634</v>
      </c>
      <c r="Q60" s="274"/>
      <c r="R60" s="274"/>
      <c r="S60" s="274"/>
      <c r="T60" s="274"/>
      <c r="U60" s="274"/>
      <c r="V60" s="274"/>
      <c r="W60" s="274"/>
      <c r="X60" s="255"/>
      <c r="Y60" s="255"/>
      <c r="Z60" s="255"/>
      <c r="AA60" s="255"/>
      <c r="AB60" s="255"/>
      <c r="AC60" s="255"/>
      <c r="AD60" s="255"/>
      <c r="AE60" s="255"/>
      <c r="AF60" s="255"/>
      <c r="AG60" s="255"/>
    </row>
    <row r="61" spans="2:34" s="46" customFormat="1" ht="16.5" thickBot="1" x14ac:dyDescent="0.35">
      <c r="G61" s="168"/>
      <c r="H61" s="169" t="s">
        <v>2100</v>
      </c>
      <c r="I61" s="170"/>
      <c r="J61" s="171">
        <f>SUMIF(Table10[Moneda de la información],"USD",Table10[Valor de ingresos])+(IFERROR(SUMIF(Table10[Moneda de la información],"&lt;&gt;USD",Table10[Valor de ingresos])/'Parte 1 - Datos generales'!$E$45,0))</f>
        <v>358665113.02698147</v>
      </c>
      <c r="Q61" s="271"/>
      <c r="R61" s="271"/>
      <c r="S61" s="271"/>
      <c r="T61" s="271"/>
      <c r="U61" s="271"/>
      <c r="V61" s="271"/>
      <c r="W61" s="271"/>
      <c r="X61" s="167"/>
      <c r="Y61" s="167"/>
      <c r="Z61" s="167"/>
      <c r="AA61" s="167"/>
      <c r="AB61" s="167"/>
      <c r="AC61" s="167"/>
      <c r="AD61" s="167"/>
      <c r="AE61" s="167"/>
      <c r="AF61" s="167"/>
      <c r="AG61" s="167"/>
    </row>
    <row r="62" spans="2:34" s="46" customFormat="1" ht="16.5" thickBot="1" x14ac:dyDescent="0.35">
      <c r="G62" s="168"/>
      <c r="H62" s="294"/>
      <c r="I62" s="294"/>
      <c r="J62" s="295"/>
      <c r="Q62" s="271"/>
      <c r="R62" s="271"/>
      <c r="S62" s="271"/>
      <c r="T62" s="271"/>
      <c r="U62" s="271"/>
      <c r="V62" s="271"/>
      <c r="W62" s="271"/>
      <c r="X62" s="167"/>
      <c r="Y62" s="167"/>
      <c r="Z62" s="167"/>
      <c r="AA62" s="167"/>
      <c r="AB62" s="167"/>
      <c r="AC62" s="167"/>
      <c r="AD62" s="167"/>
      <c r="AE62" s="167"/>
      <c r="AF62" s="167"/>
      <c r="AG62" s="167"/>
    </row>
    <row r="63" spans="2:34" s="46" customFormat="1" ht="16.5" thickBot="1" x14ac:dyDescent="0.35">
      <c r="G63" s="168"/>
      <c r="H63" s="169" t="str">
        <f>"Total en "&amp;'Parte 1 - Datos generales'!$E$44</f>
        <v>Total en DOP</v>
      </c>
      <c r="I63" s="170"/>
      <c r="J63" s="171">
        <f>IF('Parte 1 - Datos generales'!$E$44="USD",0,SUMIF(Table10[Moneda de la información],'Parte 1 - Datos generales'!$E$44,Table10[Valor de ingresos]))+(IFERROR(SUMIF(Table10[Moneda de la información],"USD",Table10[Valor de ingresos])*'Parte 1 - Datos generales'!$E$45,0))</f>
        <v>17015072962</v>
      </c>
      <c r="Q63" s="271"/>
      <c r="R63" s="271"/>
      <c r="S63" s="271"/>
      <c r="T63" s="271"/>
      <c r="U63" s="271"/>
      <c r="V63" s="271"/>
      <c r="W63" s="271"/>
      <c r="X63" s="167"/>
      <c r="Y63" s="167"/>
      <c r="Z63" s="167"/>
      <c r="AA63" s="167"/>
      <c r="AB63" s="167"/>
      <c r="AC63" s="167"/>
      <c r="AD63" s="167"/>
      <c r="AE63" s="167"/>
      <c r="AF63" s="167"/>
      <c r="AG63" s="167"/>
    </row>
    <row r="64" spans="2:34" s="46" customFormat="1" ht="15.75" x14ac:dyDescent="0.3">
      <c r="Q64" s="271"/>
      <c r="R64" s="271"/>
      <c r="S64" s="271"/>
      <c r="T64" s="271"/>
      <c r="U64" s="271"/>
      <c r="V64" s="271"/>
      <c r="W64" s="271"/>
      <c r="X64" s="167"/>
      <c r="Y64" s="167"/>
      <c r="Z64" s="167"/>
      <c r="AA64" s="167"/>
      <c r="AB64" s="167"/>
      <c r="AC64" s="167"/>
      <c r="AD64" s="167"/>
      <c r="AE64" s="167"/>
      <c r="AF64" s="167"/>
      <c r="AG64" s="167"/>
    </row>
    <row r="65" spans="3:33" ht="23.25" customHeight="1" x14ac:dyDescent="0.25">
      <c r="C65" s="354" t="s">
        <v>1688</v>
      </c>
      <c r="D65" s="354"/>
      <c r="E65" s="354"/>
      <c r="F65" s="354"/>
      <c r="G65" s="354"/>
      <c r="H65" s="354"/>
      <c r="I65" s="354"/>
      <c r="J65" s="354"/>
      <c r="K65" s="354"/>
      <c r="L65" s="354"/>
      <c r="M65" s="354"/>
      <c r="N65" s="354"/>
    </row>
    <row r="66" spans="3:33" s="46" customFormat="1" ht="15.75" x14ac:dyDescent="0.3">
      <c r="C66" s="349" t="s">
        <v>1689</v>
      </c>
      <c r="D66" s="349"/>
      <c r="E66" s="349"/>
      <c r="F66" s="349"/>
      <c r="G66" s="349"/>
      <c r="H66" s="349"/>
      <c r="I66" s="349"/>
      <c r="J66" s="349"/>
      <c r="K66" s="349"/>
      <c r="L66" s="349"/>
      <c r="M66" s="349"/>
      <c r="N66" s="349"/>
      <c r="Q66" s="271"/>
      <c r="R66" s="271"/>
      <c r="S66" s="271"/>
      <c r="T66" s="271"/>
      <c r="U66" s="271"/>
      <c r="V66" s="271"/>
      <c r="W66" s="271"/>
      <c r="X66" s="167"/>
      <c r="Y66" s="167"/>
      <c r="Z66" s="167"/>
      <c r="AA66" s="167"/>
      <c r="AB66" s="167"/>
      <c r="AC66" s="167"/>
      <c r="AD66" s="167"/>
      <c r="AE66" s="167"/>
      <c r="AF66" s="167"/>
      <c r="AG66" s="167"/>
    </row>
    <row r="67" spans="3:33" s="46" customFormat="1" ht="15.75" x14ac:dyDescent="0.3">
      <c r="C67" s="355"/>
      <c r="D67" s="355"/>
      <c r="E67" s="355"/>
      <c r="F67" s="355"/>
      <c r="G67" s="355"/>
      <c r="H67" s="355"/>
      <c r="I67" s="355"/>
      <c r="J67" s="355"/>
      <c r="K67" s="355"/>
      <c r="L67" s="355"/>
      <c r="M67" s="355"/>
      <c r="N67" s="355"/>
      <c r="Q67" s="271"/>
      <c r="R67" s="271"/>
      <c r="S67" s="271"/>
      <c r="T67" s="271"/>
      <c r="U67" s="271"/>
      <c r="V67" s="271"/>
      <c r="W67" s="271"/>
      <c r="X67" s="167"/>
      <c r="Y67" s="167"/>
      <c r="Z67" s="167"/>
      <c r="AA67" s="167"/>
      <c r="AB67" s="167"/>
      <c r="AC67" s="167"/>
      <c r="AD67" s="167"/>
      <c r="AE67" s="167"/>
      <c r="AF67" s="167"/>
      <c r="AG67" s="167"/>
    </row>
    <row r="68" spans="3:33" s="46" customFormat="1" ht="15.75" x14ac:dyDescent="0.3">
      <c r="C68" s="348" t="s">
        <v>2101</v>
      </c>
      <c r="D68" s="348"/>
      <c r="E68" s="348"/>
      <c r="F68" s="348"/>
      <c r="G68" s="348"/>
      <c r="H68" s="348"/>
      <c r="I68" s="348"/>
      <c r="J68" s="348"/>
      <c r="K68" s="348"/>
      <c r="L68" s="348"/>
      <c r="M68" s="348"/>
      <c r="N68" s="348"/>
      <c r="Q68" s="271"/>
      <c r="R68" s="271"/>
      <c r="S68" s="271"/>
      <c r="T68" s="271"/>
      <c r="U68" s="271"/>
      <c r="V68" s="271"/>
      <c r="W68" s="271"/>
      <c r="X68" s="167"/>
      <c r="Y68" s="167"/>
      <c r="Z68" s="167"/>
      <c r="AA68" s="167"/>
      <c r="AB68" s="167"/>
      <c r="AC68" s="167"/>
      <c r="AD68" s="167"/>
      <c r="AE68" s="167"/>
      <c r="AF68" s="167"/>
      <c r="AG68" s="167"/>
    </row>
    <row r="69" spans="3:33" s="46" customFormat="1" ht="15.75" x14ac:dyDescent="0.3">
      <c r="C69" s="349" t="s">
        <v>1692</v>
      </c>
      <c r="D69" s="349"/>
      <c r="E69" s="349"/>
      <c r="F69" s="349"/>
      <c r="G69" s="349"/>
      <c r="H69" s="349"/>
      <c r="I69" s="349"/>
      <c r="J69" s="349"/>
      <c r="K69" s="349"/>
      <c r="L69" s="349"/>
      <c r="M69" s="349"/>
      <c r="N69" s="349"/>
      <c r="Q69" s="271"/>
      <c r="R69" s="271"/>
      <c r="S69" s="271"/>
      <c r="T69" s="271"/>
      <c r="U69" s="271"/>
      <c r="V69" s="271"/>
      <c r="W69" s="271"/>
      <c r="X69" s="167"/>
      <c r="Y69" s="167"/>
      <c r="Z69" s="167"/>
      <c r="AA69" s="167"/>
      <c r="AB69" s="167"/>
      <c r="AC69" s="167"/>
      <c r="AD69" s="167"/>
      <c r="AE69" s="167"/>
      <c r="AF69" s="167"/>
      <c r="AG69" s="167"/>
    </row>
    <row r="70" spans="3:33" s="46" customFormat="1" ht="15.75" x14ac:dyDescent="0.3">
      <c r="C70" s="349" t="s">
        <v>1697</v>
      </c>
      <c r="D70" s="349"/>
      <c r="E70" s="349"/>
      <c r="F70" s="349"/>
      <c r="G70" s="349"/>
      <c r="H70" s="349"/>
      <c r="I70" s="349"/>
      <c r="J70" s="349"/>
      <c r="K70" s="349"/>
      <c r="L70" s="349"/>
      <c r="M70" s="349"/>
      <c r="N70" s="349"/>
      <c r="Q70" s="271"/>
      <c r="R70" s="271"/>
      <c r="S70" s="271"/>
      <c r="T70" s="271"/>
      <c r="U70" s="271"/>
      <c r="V70" s="271"/>
      <c r="W70" s="271"/>
      <c r="X70" s="167"/>
      <c r="Y70" s="167"/>
      <c r="Z70" s="167"/>
      <c r="AA70" s="167"/>
      <c r="AB70" s="167"/>
      <c r="AC70" s="167"/>
      <c r="AD70" s="167"/>
      <c r="AE70" s="167"/>
      <c r="AF70" s="167"/>
      <c r="AG70" s="167"/>
    </row>
    <row r="71" spans="3:33" s="46" customFormat="1" ht="15.75" x14ac:dyDescent="0.3">
      <c r="C71" s="349" t="s">
        <v>1699</v>
      </c>
      <c r="D71" s="349"/>
      <c r="E71" s="349"/>
      <c r="F71" s="349"/>
      <c r="G71" s="349"/>
      <c r="H71" s="349"/>
      <c r="I71" s="349"/>
      <c r="J71" s="349"/>
      <c r="K71" s="349"/>
      <c r="L71" s="349"/>
      <c r="M71" s="349"/>
      <c r="N71" s="349"/>
      <c r="Q71" s="271"/>
      <c r="R71" s="271"/>
      <c r="S71" s="271"/>
      <c r="T71" s="271"/>
      <c r="U71" s="271"/>
      <c r="V71" s="271"/>
      <c r="W71" s="271"/>
      <c r="X71" s="167"/>
      <c r="Y71" s="167"/>
      <c r="Z71" s="167"/>
      <c r="AA71" s="167"/>
      <c r="AB71" s="167"/>
      <c r="AC71" s="167"/>
      <c r="AD71" s="167"/>
      <c r="AE71" s="167"/>
      <c r="AF71" s="167"/>
      <c r="AG71" s="167"/>
    </row>
    <row r="72" spans="3:33" s="46" customFormat="1" ht="15.75" x14ac:dyDescent="0.3">
      <c r="C72" s="349" t="s">
        <v>1700</v>
      </c>
      <c r="D72" s="349"/>
      <c r="E72" s="349"/>
      <c r="F72" s="349"/>
      <c r="G72" s="349"/>
      <c r="H72" s="349"/>
      <c r="I72" s="349"/>
      <c r="J72" s="349"/>
      <c r="K72" s="349"/>
      <c r="L72" s="349"/>
      <c r="M72" s="349"/>
      <c r="N72" s="349"/>
      <c r="Q72" s="271"/>
      <c r="R72" s="271"/>
      <c r="S72" s="271"/>
      <c r="T72" s="271"/>
      <c r="U72" s="271"/>
      <c r="V72" s="271"/>
      <c r="W72" s="271"/>
      <c r="X72" s="167"/>
      <c r="Y72" s="167"/>
      <c r="Z72" s="167"/>
      <c r="AA72" s="167"/>
      <c r="AB72" s="167"/>
      <c r="AC72" s="167"/>
      <c r="AD72" s="167"/>
      <c r="AE72" s="167"/>
      <c r="AF72" s="167"/>
      <c r="AG72" s="167"/>
    </row>
    <row r="73" spans="3:33" s="46" customFormat="1" ht="15.75" x14ac:dyDescent="0.3">
      <c r="C73" s="349"/>
      <c r="D73" s="349"/>
      <c r="E73" s="349"/>
      <c r="F73" s="349"/>
      <c r="G73" s="349"/>
      <c r="H73" s="349"/>
      <c r="I73" s="349"/>
      <c r="J73" s="349"/>
      <c r="K73" s="349"/>
      <c r="L73" s="349"/>
      <c r="M73" s="349"/>
      <c r="N73" s="349"/>
      <c r="Q73" s="271"/>
      <c r="R73" s="271"/>
      <c r="S73" s="271"/>
      <c r="T73" s="271"/>
      <c r="U73" s="271"/>
      <c r="V73" s="271"/>
      <c r="W73" s="271"/>
      <c r="X73" s="167"/>
      <c r="Y73" s="167"/>
      <c r="Z73" s="167"/>
      <c r="AA73" s="167"/>
      <c r="AB73" s="167"/>
      <c r="AC73" s="167"/>
      <c r="AD73" s="167"/>
      <c r="AE73" s="167"/>
      <c r="AF73" s="167"/>
      <c r="AG73" s="167"/>
    </row>
    <row r="74" spans="3:33" s="46" customFormat="1" ht="16.5" customHeight="1" thickBot="1" x14ac:dyDescent="0.35">
      <c r="C74" s="350"/>
      <c r="D74" s="350"/>
      <c r="E74" s="350"/>
      <c r="F74" s="350"/>
      <c r="G74" s="350"/>
      <c r="H74" s="350"/>
      <c r="I74" s="350"/>
      <c r="J74" s="350"/>
      <c r="K74" s="350"/>
      <c r="L74" s="350"/>
      <c r="M74" s="350"/>
      <c r="N74" s="350"/>
      <c r="Q74" s="271"/>
      <c r="R74" s="271"/>
      <c r="S74" s="271"/>
      <c r="T74" s="271"/>
      <c r="U74" s="271"/>
      <c r="V74" s="271"/>
      <c r="W74" s="271"/>
      <c r="X74" s="167"/>
      <c r="Y74" s="167"/>
      <c r="Z74" s="167"/>
      <c r="AA74" s="167"/>
      <c r="AB74" s="167"/>
      <c r="AC74" s="167"/>
      <c r="AD74" s="167"/>
      <c r="AE74" s="167"/>
      <c r="AF74" s="167"/>
      <c r="AG74" s="167"/>
    </row>
    <row r="75" spans="3:33" s="46" customFormat="1" ht="15.75" x14ac:dyDescent="0.3">
      <c r="C75" s="336"/>
      <c r="D75" s="336"/>
      <c r="E75" s="336"/>
      <c r="F75" s="336"/>
      <c r="G75" s="336"/>
      <c r="H75" s="336"/>
      <c r="I75" s="336"/>
      <c r="J75" s="336"/>
      <c r="K75" s="336"/>
      <c r="L75" s="336"/>
      <c r="M75" s="336"/>
      <c r="N75" s="336"/>
      <c r="Q75" s="271"/>
      <c r="R75" s="271"/>
      <c r="S75" s="271"/>
      <c r="T75" s="271"/>
      <c r="U75" s="271"/>
      <c r="V75" s="271"/>
      <c r="W75" s="271"/>
      <c r="X75" s="167"/>
      <c r="Y75" s="167"/>
      <c r="Z75" s="167"/>
      <c r="AA75" s="167"/>
      <c r="AB75" s="167"/>
      <c r="AC75" s="167"/>
      <c r="AD75" s="167"/>
      <c r="AE75" s="167"/>
      <c r="AF75" s="167"/>
      <c r="AG75" s="167"/>
    </row>
    <row r="76" spans="3:33" s="46" customFormat="1" ht="16.5" thickBot="1" x14ac:dyDescent="0.35">
      <c r="C76" s="320" t="s">
        <v>1875</v>
      </c>
      <c r="D76" s="321"/>
      <c r="E76" s="321"/>
      <c r="F76" s="321"/>
      <c r="G76" s="321"/>
      <c r="H76" s="321"/>
      <c r="I76" s="321"/>
      <c r="J76" s="321"/>
      <c r="K76" s="321"/>
      <c r="L76" s="321"/>
      <c r="M76" s="321"/>
      <c r="N76" s="321"/>
      <c r="Q76" s="271"/>
      <c r="R76" s="271"/>
      <c r="S76" s="271"/>
      <c r="T76" s="271"/>
      <c r="U76" s="271"/>
      <c r="V76" s="271"/>
      <c r="W76" s="271"/>
      <c r="X76" s="167"/>
      <c r="Y76" s="167"/>
      <c r="Z76" s="167"/>
      <c r="AA76" s="167"/>
      <c r="AB76" s="167"/>
      <c r="AC76" s="167"/>
      <c r="AD76" s="167"/>
      <c r="AE76" s="167"/>
      <c r="AF76" s="167"/>
      <c r="AG76" s="167"/>
    </row>
    <row r="77" spans="3:33" s="46" customFormat="1" ht="15.75" x14ac:dyDescent="0.3">
      <c r="C77" s="322" t="s">
        <v>1460</v>
      </c>
      <c r="D77" s="323"/>
      <c r="E77" s="323"/>
      <c r="F77" s="323"/>
      <c r="G77" s="323"/>
      <c r="H77" s="323"/>
      <c r="I77" s="323"/>
      <c r="J77" s="323"/>
      <c r="K77" s="323"/>
      <c r="L77" s="323"/>
      <c r="M77" s="323"/>
      <c r="N77" s="323"/>
      <c r="Q77" s="271"/>
      <c r="R77" s="271"/>
      <c r="S77" s="271"/>
      <c r="T77" s="271"/>
      <c r="U77" s="271"/>
      <c r="V77" s="271"/>
      <c r="W77" s="271"/>
      <c r="X77" s="167"/>
      <c r="Y77" s="167"/>
      <c r="Z77" s="167"/>
      <c r="AA77" s="167"/>
      <c r="AB77" s="167"/>
      <c r="AC77" s="167"/>
      <c r="AD77" s="167"/>
      <c r="AE77" s="167"/>
      <c r="AF77" s="167"/>
      <c r="AG77" s="167"/>
    </row>
    <row r="78" spans="3:33" s="46" customFormat="1" ht="16.5" thickBot="1" x14ac:dyDescent="0.35">
      <c r="C78" s="333"/>
      <c r="D78" s="333"/>
      <c r="E78" s="333"/>
      <c r="F78" s="333"/>
      <c r="G78" s="333"/>
      <c r="H78" s="333"/>
      <c r="I78" s="333"/>
      <c r="J78" s="333"/>
      <c r="K78" s="333"/>
      <c r="L78" s="333"/>
      <c r="M78" s="333"/>
      <c r="N78" s="333"/>
      <c r="Q78" s="271"/>
      <c r="R78" s="271"/>
      <c r="S78" s="271"/>
      <c r="T78" s="271"/>
      <c r="U78" s="271"/>
      <c r="V78" s="271"/>
      <c r="W78" s="271"/>
      <c r="X78" s="167"/>
      <c r="Y78" s="167"/>
      <c r="Z78" s="167"/>
      <c r="AA78" s="167"/>
      <c r="AB78" s="167"/>
      <c r="AC78" s="167"/>
      <c r="AD78" s="167"/>
      <c r="AE78" s="167"/>
      <c r="AF78" s="167"/>
      <c r="AG78" s="167"/>
    </row>
    <row r="79" spans="3:33" ht="15.75" x14ac:dyDescent="0.25">
      <c r="C79" s="314" t="s">
        <v>1461</v>
      </c>
      <c r="D79" s="314"/>
      <c r="E79" s="314"/>
      <c r="F79" s="314"/>
      <c r="G79" s="314"/>
    </row>
    <row r="80" spans="3:33" ht="15" customHeight="1" x14ac:dyDescent="0.25">
      <c r="C80" s="299" t="s">
        <v>1462</v>
      </c>
      <c r="D80" s="299"/>
      <c r="E80" s="299"/>
      <c r="F80" s="299"/>
      <c r="G80" s="299"/>
    </row>
    <row r="81" spans="3:7" ht="15.75" x14ac:dyDescent="0.25">
      <c r="C81" s="307" t="s">
        <v>1463</v>
      </c>
      <c r="D81" s="307"/>
      <c r="E81" s="307"/>
      <c r="F81" s="307"/>
      <c r="G81" s="307"/>
    </row>
  </sheetData>
  <protectedRanges>
    <protectedRange algorithmName="SHA-512" hashValue="19r0bVvPR7yZA0UiYij7Tv1CBk3noIABvFePbLhCJ4nk3L6A+Fy+RdPPS3STf+a52x4pG2PQK4FAkXK9epnlIA==" saltValue="gQC4yrLvnbJqxYZ0KSEoZA==" spinCount="100000" sqref="F61:G63 B60:D60 H60 C61:D63 B16:B59 H62" name="Government revenues_1"/>
    <protectedRange algorithmName="SHA-512" hashValue="19r0bVvPR7yZA0UiYij7Tv1CBk3noIABvFePbLhCJ4nk3L6A+Fy+RdPPS3STf+a52x4pG2PQK4FAkXK9epnlIA==" saltValue="gQC4yrLvnbJqxYZ0KSEoZA==" spinCount="100000" sqref="I61:I62" name="Government revenues_2"/>
    <protectedRange algorithmName="SHA-512" hashValue="19r0bVvPR7yZA0UiYij7Tv1CBk3noIABvFePbLhCJ4nk3L6A+Fy+RdPPS3STf+a52x4pG2PQK4FAkXK9epnlIA==" saltValue="gQC4yrLvnbJqxYZ0KSEoZA==" spinCount="100000" sqref="C16:D59" name="Government revenues_1_2"/>
    <protectedRange algorithmName="SHA-512" hashValue="19r0bVvPR7yZA0UiYij7Tv1CBk3noIABvFePbLhCJ4nk3L6A+Fy+RdPPS3STf+a52x4pG2PQK4FAkXK9epnlIA==" saltValue="gQC4yrLvnbJqxYZ0KSEoZA==" spinCount="100000" sqref="I63" name="Government revenues_2_1"/>
  </protectedRanges>
  <mergeCells count="28">
    <mergeCell ref="C79:G79"/>
    <mergeCell ref="C80:G80"/>
    <mergeCell ref="C81:G81"/>
    <mergeCell ref="C75:N75"/>
    <mergeCell ref="C76:N76"/>
    <mergeCell ref="C77:N77"/>
    <mergeCell ref="C78:N78"/>
    <mergeCell ref="C74:N74"/>
    <mergeCell ref="C2:N2"/>
    <mergeCell ref="C3:N3"/>
    <mergeCell ref="C4:N4"/>
    <mergeCell ref="C5:N5"/>
    <mergeCell ref="C6:N6"/>
    <mergeCell ref="C7:N7"/>
    <mergeCell ref="C8:N8"/>
    <mergeCell ref="C9:N9"/>
    <mergeCell ref="C72:N72"/>
    <mergeCell ref="C73:N73"/>
    <mergeCell ref="C10:N10"/>
    <mergeCell ref="C11:N11"/>
    <mergeCell ref="C65:N65"/>
    <mergeCell ref="C66:N66"/>
    <mergeCell ref="C67:N67"/>
    <mergeCell ref="C68:N68"/>
    <mergeCell ref="C69:N69"/>
    <mergeCell ref="C70:N70"/>
    <mergeCell ref="C71:N71"/>
    <mergeCell ref="B13:N13"/>
  </mergeCells>
  <dataValidations xWindow="1133" yWindow="562" count="14">
    <dataValidation type="textLength" allowBlank="1" showInputMessage="1" showErrorMessage="1" errorTitle="Por favor, no editar estas celda" error="Por favor, no edite estas celdas" sqref="C65:N66" xr:uid="{00000000-0002-0000-0500-000000000000}">
      <formula1>10000</formula1>
      <formula2>50000</formula2>
    </dataValidation>
    <dataValidation type="textLength" allowBlank="1" showInputMessage="1" showErrorMessage="1" sqref="B74:B78 C74:N75 C77:N78 O60:O78 A1:A78 B15:N15 B1:O13 O14 B61:G64 K61:N64 H64:J64 H62 I61:I63 J61:J62" xr:uid="{00000000-0002-0000-0500-000001000000}">
      <formula1>9999999</formula1>
      <formula2>99999999</formula2>
    </dataValidation>
    <dataValidation type="whole" showInputMessage="1" showErrorMessage="1" sqref="C79:G81" xr:uid="{00000000-0002-0000-0500-000002000000}">
      <formula1>999999</formula1>
      <formula2>99999999</formula2>
    </dataValidation>
    <dataValidation type="whole" allowBlank="1" showInputMessage="1" showErrorMessage="1" errorTitle="No editar estas celdas" error="Por favor, no edite estas celdas" sqref="C76" xr:uid="{00000000-0002-0000-0500-000003000000}">
      <formula1>10000</formula1>
      <formula2>50000</formula2>
    </dataValidation>
    <dataValidation type="list" allowBlank="1" showInputMessage="1" showErrorMessage="1" sqref="I16:I59" xr:uid="{00000000-0002-0000-0500-000004000000}">
      <formula1>Currency_code_list</formula1>
    </dataValidation>
    <dataValidation type="list" allowBlank="1" showInputMessage="1" showErrorMessage="1" sqref="D16:D60" xr:uid="{00000000-0002-0000-0500-000005000000}">
      <formula1>Government_entities_list</formula1>
    </dataValidation>
    <dataValidation type="list" allowBlank="1" showInputMessage="1" showErrorMessage="1" sqref="B16:B60" xr:uid="{00000000-0002-0000-0500-000006000000}">
      <formula1>Sector_list</formula1>
    </dataValidation>
    <dataValidation type="list" allowBlank="1" showInputMessage="1" showErrorMessage="1" sqref="F16:G60 K16:K60" xr:uid="{00000000-0002-0000-0500-000007000000}">
      <formula1>Simple_options_list</formula1>
    </dataValidation>
    <dataValidation type="list" showInputMessage="1" showErrorMessage="1" sqref="H16:H60" xr:uid="{00000000-0002-0000-0500-000008000000}">
      <formula1>Projectname</formula1>
    </dataValidation>
    <dataValidation type="list" showInputMessage="1" showErrorMessage="1" sqref="C16:C60" xr:uid="{00000000-0002-0000-0500-000009000000}">
      <formula1>Companies_list</formula1>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6:L60" xr:uid="{00000000-0002-0000-0500-00000A000000}">
      <formula1>0.1</formula1>
      <formula2>0.2</formula2>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6:E60" xr:uid="{00000000-0002-0000-0500-00000B000000}">
      <formula1>Revenue_stream_list</formula1>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6:M60" xr:uid="{00000000-0002-0000-0500-00000C000000}">
      <formula1>"&lt;Unidad&gt;,Sm3,Sm3 o.e.,Barriles,Toneladas,oz,carats,Pce"</formula1>
    </dataValidation>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J16:J60" xr:uid="{00000000-0002-0000-0500-00000D000000}">
      <formula1>0.1</formula1>
      <formula2>0.2</formula2>
    </dataValidation>
  </dataValidations>
  <hyperlinks>
    <hyperlink ref="C9:K9" r:id="rId1" display="If you have any questions, please contact data@eiti.org" xr:uid="{00000000-0004-0000-0500-000000000000}"/>
    <hyperlink ref="B13" r:id="rId2" location="r4-1" display="EITI Requirement 4.1" xr:uid="{00000000-0004-0000-0500-000001000000}"/>
    <hyperlink ref="B13:N13" r:id="rId3" location="r4-1" display="Requisito EITI 4.1.c: Pagos de empresas ;  Requisito 4.7: Información a nivel de proyecto" xr:uid="{00000000-0004-0000-0500-000002000000}"/>
    <hyperlink ref="C77:G77" r:id="rId4" display="Give us your feedback or report a conflict in the data! Write to us at  data@eiti.org" xr:uid="{00000000-0004-0000-0500-000003000000}"/>
    <hyperlink ref="C76:G76" r:id="rId5" display="Puede acceder a la versión más reciente de las plantillas de datos resumidos en https://eiti.org/es/documento/plantilla-datos-resumidos-del-eiti" xr:uid="{00000000-0004-0000-0500-000004000000}"/>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D1" zoomScale="75" zoomScaleNormal="75" workbookViewId="0">
      <selection activeCell="K3" sqref="K3:K7"/>
    </sheetView>
  </sheetViews>
  <sheetFormatPr defaultColWidth="9.140625" defaultRowHeight="14.25" x14ac:dyDescent="0.25"/>
  <cols>
    <col min="1" max="1" width="38.85546875" style="2" bestFit="1" customWidth="1"/>
    <col min="2" max="3" width="17.5703125" style="2" customWidth="1"/>
    <col min="4" max="7" width="26.42578125" style="2" customWidth="1"/>
    <col min="8" max="8" width="9.140625" style="2"/>
    <col min="9" max="9" width="24.42578125" style="2" customWidth="1"/>
    <col min="10" max="10" width="28.5703125" style="2" customWidth="1"/>
    <col min="11" max="11" width="20.42578125" style="2" bestFit="1" customWidth="1"/>
    <col min="12" max="13" width="9.140625" style="2"/>
    <col min="14" max="14" width="17.42578125" style="2" customWidth="1"/>
    <col min="15" max="15" width="23.42578125" style="2" customWidth="1"/>
    <col min="16" max="16" width="26.85546875" style="2" customWidth="1"/>
    <col min="17" max="18" width="9.140625" style="2"/>
    <col min="19" max="19" width="61.7109375" style="2" customWidth="1"/>
    <col min="20" max="20" width="10.85546875" style="2" customWidth="1"/>
    <col min="21" max="26" width="9.140625" style="2"/>
    <col min="27" max="27" width="10.42578125" style="2" customWidth="1"/>
    <col min="28" max="28" width="9.140625" style="2"/>
    <col min="29" max="29" width="15.5703125" style="2" customWidth="1"/>
    <col min="30" max="30" width="9.140625" style="2"/>
    <col min="31" max="31" width="16" style="2" customWidth="1"/>
    <col min="32" max="16384" width="9.140625" style="2"/>
  </cols>
  <sheetData>
    <row r="1" spans="1:31" x14ac:dyDescent="0.25">
      <c r="A1" s="1" t="s">
        <v>977</v>
      </c>
      <c r="I1" s="1" t="s">
        <v>981</v>
      </c>
      <c r="K1" s="1" t="s">
        <v>1306</v>
      </c>
      <c r="N1" s="1" t="s">
        <v>1308</v>
      </c>
      <c r="S1" s="1" t="s">
        <v>1411</v>
      </c>
      <c r="AA1" s="1" t="s">
        <v>1421</v>
      </c>
      <c r="AC1" s="1" t="s">
        <v>1423</v>
      </c>
      <c r="AE1" s="1" t="s">
        <v>1427</v>
      </c>
    </row>
    <row r="2" spans="1:31" ht="15" x14ac:dyDescent="0.25">
      <c r="A2" s="1" t="s">
        <v>730</v>
      </c>
      <c r="B2" s="1" t="s">
        <v>731</v>
      </c>
      <c r="C2" s="1" t="s">
        <v>732</v>
      </c>
      <c r="D2" s="1" t="s">
        <v>733</v>
      </c>
      <c r="E2" s="1" t="s">
        <v>1296</v>
      </c>
      <c r="F2" s="1" t="s">
        <v>1297</v>
      </c>
      <c r="G2" s="1" t="s">
        <v>984</v>
      </c>
      <c r="I2" s="2" t="s">
        <v>982</v>
      </c>
      <c r="K2" s="2" t="s">
        <v>982</v>
      </c>
      <c r="N2" s="7" t="s">
        <v>1379</v>
      </c>
      <c r="O2" s="7" t="s">
        <v>1380</v>
      </c>
      <c r="P2" s="7" t="s">
        <v>1896</v>
      </c>
      <c r="S2" s="1" t="s">
        <v>1412</v>
      </c>
      <c r="T2" s="1" t="s">
        <v>1410</v>
      </c>
      <c r="U2" s="1" t="s">
        <v>1382</v>
      </c>
      <c r="V2" s="1" t="s">
        <v>1413</v>
      </c>
      <c r="W2" s="1" t="s">
        <v>1414</v>
      </c>
      <c r="X2" s="1" t="s">
        <v>1415</v>
      </c>
      <c r="Y2" s="1" t="s">
        <v>1416</v>
      </c>
      <c r="AA2" s="1" t="s">
        <v>1418</v>
      </c>
      <c r="AC2" s="2" t="s">
        <v>1422</v>
      </c>
      <c r="AE2" s="2" t="s">
        <v>1655</v>
      </c>
    </row>
    <row r="3" spans="1:31" x14ac:dyDescent="0.25">
      <c r="A3" s="2" t="s">
        <v>676</v>
      </c>
      <c r="B3" s="2" t="s">
        <v>677</v>
      </c>
      <c r="C3" s="2" t="s">
        <v>678</v>
      </c>
      <c r="D3" s="2" t="s">
        <v>965</v>
      </c>
      <c r="E3" s="2" t="s">
        <v>1177</v>
      </c>
      <c r="F3" s="2">
        <v>840</v>
      </c>
      <c r="G3" s="2" t="s">
        <v>1178</v>
      </c>
      <c r="I3" s="2" t="s">
        <v>1724</v>
      </c>
      <c r="K3" s="10" t="s">
        <v>1880</v>
      </c>
      <c r="N3" s="8" t="s">
        <v>1309</v>
      </c>
      <c r="O3" s="8" t="s">
        <v>1806</v>
      </c>
      <c r="P3" s="9" t="s">
        <v>1897</v>
      </c>
      <c r="S3" s="2" t="s">
        <v>1749</v>
      </c>
      <c r="T3" s="2" t="s">
        <v>1746</v>
      </c>
      <c r="U3" s="2" t="s">
        <v>1383</v>
      </c>
      <c r="V3" s="2" t="s">
        <v>1740</v>
      </c>
      <c r="W3" s="2" t="s">
        <v>1742</v>
      </c>
      <c r="X3" s="2" t="s">
        <v>1749</v>
      </c>
      <c r="Y3" s="2" t="s">
        <v>1749</v>
      </c>
      <c r="AA3" s="2" t="s">
        <v>1730</v>
      </c>
      <c r="AC3" s="2" t="s">
        <v>1732</v>
      </c>
      <c r="AE3" s="2" t="s">
        <v>1653</v>
      </c>
    </row>
    <row r="4" spans="1:31" x14ac:dyDescent="0.25">
      <c r="A4" s="2" t="s">
        <v>1</v>
      </c>
      <c r="B4" s="2" t="s">
        <v>2</v>
      </c>
      <c r="C4" s="2" t="s">
        <v>3</v>
      </c>
      <c r="D4" s="2" t="s">
        <v>734</v>
      </c>
      <c r="E4" s="2" t="s">
        <v>987</v>
      </c>
      <c r="F4" s="2">
        <v>971</v>
      </c>
      <c r="G4" s="2" t="s">
        <v>988</v>
      </c>
      <c r="I4" s="2" t="s">
        <v>1723</v>
      </c>
      <c r="K4" s="11" t="s">
        <v>1727</v>
      </c>
      <c r="N4" s="8" t="s">
        <v>1310</v>
      </c>
      <c r="O4" s="8" t="s">
        <v>1807</v>
      </c>
      <c r="P4" s="9" t="s">
        <v>1898</v>
      </c>
      <c r="S4" s="2" t="s">
        <v>1747</v>
      </c>
      <c r="T4" s="2" t="s">
        <v>1748</v>
      </c>
      <c r="U4" s="2" t="s">
        <v>1384</v>
      </c>
      <c r="V4" s="2" t="s">
        <v>1740</v>
      </c>
      <c r="W4" s="2" t="s">
        <v>1742</v>
      </c>
      <c r="X4" s="2" t="s">
        <v>1747</v>
      </c>
      <c r="Y4" s="2" t="s">
        <v>1747</v>
      </c>
      <c r="AA4" s="2" t="s">
        <v>1502</v>
      </c>
      <c r="AC4" s="2" t="s">
        <v>1733</v>
      </c>
      <c r="AE4" s="2" t="s">
        <v>1736</v>
      </c>
    </row>
    <row r="5" spans="1:31" x14ac:dyDescent="0.25">
      <c r="A5" s="2" t="s">
        <v>4</v>
      </c>
      <c r="B5" s="2" t="s">
        <v>5</v>
      </c>
      <c r="C5" s="2" t="s">
        <v>6</v>
      </c>
      <c r="D5" s="2" t="s">
        <v>735</v>
      </c>
      <c r="E5" s="2" t="s">
        <v>1058</v>
      </c>
      <c r="F5" s="2">
        <v>978</v>
      </c>
      <c r="G5" s="2" t="s">
        <v>1059</v>
      </c>
      <c r="I5" s="2" t="s">
        <v>1725</v>
      </c>
      <c r="K5" s="2" t="s">
        <v>1728</v>
      </c>
      <c r="N5" s="8" t="s">
        <v>1311</v>
      </c>
      <c r="O5" s="8" t="s">
        <v>1808</v>
      </c>
      <c r="P5" s="9" t="s">
        <v>1899</v>
      </c>
      <c r="S5" s="2" t="s">
        <v>1744</v>
      </c>
      <c r="T5" s="2" t="s">
        <v>1743</v>
      </c>
      <c r="U5" s="2" t="s">
        <v>1385</v>
      </c>
      <c r="V5" s="2" t="s">
        <v>1740</v>
      </c>
      <c r="W5" s="2" t="s">
        <v>1744</v>
      </c>
      <c r="X5" s="2" t="s">
        <v>1744</v>
      </c>
      <c r="Y5" s="2" t="s">
        <v>1744</v>
      </c>
      <c r="AA5" s="2" t="s">
        <v>978</v>
      </c>
      <c r="AC5" s="2" t="s">
        <v>1734</v>
      </c>
      <c r="AE5" s="2" t="s">
        <v>1737</v>
      </c>
    </row>
    <row r="6" spans="1:31" x14ac:dyDescent="0.25">
      <c r="A6" s="2" t="s">
        <v>7</v>
      </c>
      <c r="B6" s="2" t="s">
        <v>8</v>
      </c>
      <c r="C6" s="2" t="s">
        <v>9</v>
      </c>
      <c r="D6" s="2" t="s">
        <v>736</v>
      </c>
      <c r="E6" s="2" t="s">
        <v>989</v>
      </c>
      <c r="F6" s="2">
        <v>8</v>
      </c>
      <c r="G6" s="2" t="s">
        <v>990</v>
      </c>
      <c r="I6" s="2" t="s">
        <v>983</v>
      </c>
      <c r="K6" s="2" t="s">
        <v>1726</v>
      </c>
      <c r="N6" s="8" t="s">
        <v>1312</v>
      </c>
      <c r="O6" s="8" t="s">
        <v>1809</v>
      </c>
      <c r="P6" s="9" t="s">
        <v>1900</v>
      </c>
      <c r="S6" s="2" t="s">
        <v>1745</v>
      </c>
      <c r="T6" s="2" t="s">
        <v>1750</v>
      </c>
      <c r="U6" s="2" t="s">
        <v>1386</v>
      </c>
      <c r="V6" s="2" t="s">
        <v>1740</v>
      </c>
      <c r="W6" s="2" t="s">
        <v>1745</v>
      </c>
      <c r="X6" s="2" t="s">
        <v>1745</v>
      </c>
      <c r="Y6" s="2" t="s">
        <v>1745</v>
      </c>
      <c r="AA6" s="2" t="s">
        <v>1665</v>
      </c>
      <c r="AC6" s="2" t="s">
        <v>1735</v>
      </c>
      <c r="AE6" s="2" t="s">
        <v>1738</v>
      </c>
    </row>
    <row r="7" spans="1:31" x14ac:dyDescent="0.25">
      <c r="A7" s="2" t="s">
        <v>10</v>
      </c>
      <c r="B7" s="2" t="s">
        <v>11</v>
      </c>
      <c r="C7" s="2" t="s">
        <v>12</v>
      </c>
      <c r="D7" s="2" t="s">
        <v>737</v>
      </c>
      <c r="E7" s="2" t="s">
        <v>1050</v>
      </c>
      <c r="F7" s="2">
        <v>12</v>
      </c>
      <c r="G7" s="2" t="s">
        <v>1051</v>
      </c>
      <c r="I7" s="2" t="s">
        <v>1726</v>
      </c>
      <c r="K7" s="2" t="s">
        <v>1729</v>
      </c>
      <c r="N7" s="8" t="s">
        <v>1313</v>
      </c>
      <c r="O7" s="8" t="s">
        <v>1810</v>
      </c>
      <c r="P7" s="9" t="s">
        <v>1901</v>
      </c>
      <c r="S7" s="2" t="s">
        <v>1751</v>
      </c>
      <c r="T7" s="2" t="s">
        <v>1752</v>
      </c>
      <c r="U7" s="2" t="s">
        <v>1387</v>
      </c>
      <c r="V7" s="2" t="s">
        <v>1740</v>
      </c>
      <c r="W7" s="2" t="s">
        <v>1753</v>
      </c>
      <c r="X7" s="2" t="s">
        <v>1751</v>
      </c>
      <c r="Y7" s="2" t="s">
        <v>1751</v>
      </c>
      <c r="AA7" s="2" t="s">
        <v>1726</v>
      </c>
      <c r="AC7" s="2" t="s">
        <v>1652</v>
      </c>
      <c r="AE7" s="2" t="s">
        <v>1739</v>
      </c>
    </row>
    <row r="8" spans="1:31" x14ac:dyDescent="0.25">
      <c r="A8" s="2" t="s">
        <v>13</v>
      </c>
      <c r="B8" s="2" t="s">
        <v>14</v>
      </c>
      <c r="C8" s="2" t="s">
        <v>15</v>
      </c>
      <c r="D8" s="2" t="s">
        <v>738</v>
      </c>
      <c r="E8" s="2" t="s">
        <v>1177</v>
      </c>
      <c r="F8" s="2">
        <v>840</v>
      </c>
      <c r="G8" s="2" t="s">
        <v>1178</v>
      </c>
      <c r="N8" s="8" t="s">
        <v>1314</v>
      </c>
      <c r="O8" s="8" t="s">
        <v>1811</v>
      </c>
      <c r="P8" s="9" t="s">
        <v>1902</v>
      </c>
      <c r="S8" s="2" t="s">
        <v>1754</v>
      </c>
      <c r="T8" s="2" t="s">
        <v>1755</v>
      </c>
      <c r="U8" s="2" t="s">
        <v>1388</v>
      </c>
      <c r="V8" s="2" t="s">
        <v>1740</v>
      </c>
      <c r="W8" s="2" t="s">
        <v>1753</v>
      </c>
      <c r="X8" s="2" t="s">
        <v>1754</v>
      </c>
      <c r="Y8" s="2" t="s">
        <v>1754</v>
      </c>
      <c r="AA8" s="2" t="s">
        <v>1731</v>
      </c>
      <c r="AC8" s="2" t="s">
        <v>1726</v>
      </c>
    </row>
    <row r="9" spans="1:31" x14ac:dyDescent="0.25">
      <c r="A9" s="2" t="s">
        <v>16</v>
      </c>
      <c r="B9" s="2" t="s">
        <v>17</v>
      </c>
      <c r="C9" s="2" t="s">
        <v>18</v>
      </c>
      <c r="D9" s="2" t="s">
        <v>739</v>
      </c>
      <c r="E9" s="2" t="s">
        <v>1058</v>
      </c>
      <c r="F9" s="2">
        <v>978</v>
      </c>
      <c r="G9" s="2" t="s">
        <v>1059</v>
      </c>
      <c r="I9" s="1" t="s">
        <v>1307</v>
      </c>
      <c r="N9" s="8" t="s">
        <v>1315</v>
      </c>
      <c r="O9" s="8" t="s">
        <v>1812</v>
      </c>
      <c r="P9" s="9" t="s">
        <v>1903</v>
      </c>
      <c r="S9" s="2" t="s">
        <v>1756</v>
      </c>
      <c r="T9" s="2" t="s">
        <v>1757</v>
      </c>
      <c r="U9" s="2" t="s">
        <v>1389</v>
      </c>
      <c r="V9" s="2" t="s">
        <v>1740</v>
      </c>
      <c r="W9" s="2" t="s">
        <v>1753</v>
      </c>
      <c r="X9" s="2" t="s">
        <v>1758</v>
      </c>
      <c r="Y9" s="2" t="s">
        <v>1756</v>
      </c>
      <c r="AA9" s="2" t="s">
        <v>1652</v>
      </c>
    </row>
    <row r="10" spans="1:31" x14ac:dyDescent="0.25">
      <c r="A10" s="2" t="s">
        <v>19</v>
      </c>
      <c r="B10" s="2" t="s">
        <v>20</v>
      </c>
      <c r="C10" s="2" t="s">
        <v>21</v>
      </c>
      <c r="D10" s="2" t="s">
        <v>740</v>
      </c>
      <c r="E10" s="2" t="s">
        <v>995</v>
      </c>
      <c r="F10" s="2">
        <v>973</v>
      </c>
      <c r="G10" s="2" t="s">
        <v>996</v>
      </c>
      <c r="I10" s="191" t="s">
        <v>1296</v>
      </c>
      <c r="J10" s="191" t="s">
        <v>1297</v>
      </c>
      <c r="K10" s="192" t="s">
        <v>984</v>
      </c>
      <c r="N10" s="8" t="s">
        <v>1316</v>
      </c>
      <c r="O10" s="8" t="s">
        <v>1813</v>
      </c>
      <c r="P10" s="9" t="s">
        <v>1904</v>
      </c>
      <c r="S10" s="2" t="s">
        <v>1759</v>
      </c>
      <c r="T10" s="2" t="s">
        <v>1760</v>
      </c>
      <c r="U10" s="2" t="s">
        <v>1390</v>
      </c>
      <c r="V10" s="2" t="s">
        <v>1740</v>
      </c>
      <c r="W10" s="2" t="s">
        <v>1753</v>
      </c>
      <c r="X10" s="2" t="s">
        <v>1758</v>
      </c>
      <c r="Y10" s="2" t="s">
        <v>1759</v>
      </c>
    </row>
    <row r="11" spans="1:31" x14ac:dyDescent="0.25">
      <c r="A11" s="2" t="s">
        <v>22</v>
      </c>
      <c r="B11" s="2" t="s">
        <v>23</v>
      </c>
      <c r="C11" s="2" t="s">
        <v>24</v>
      </c>
      <c r="D11" s="2" t="s">
        <v>741</v>
      </c>
      <c r="E11" s="2" t="s">
        <v>1187</v>
      </c>
      <c r="F11" s="2">
        <v>951</v>
      </c>
      <c r="G11" s="2" t="s">
        <v>1188</v>
      </c>
      <c r="I11" s="3" t="s">
        <v>985</v>
      </c>
      <c r="J11" s="3">
        <v>784</v>
      </c>
      <c r="K11" s="4" t="s">
        <v>986</v>
      </c>
      <c r="N11" s="8" t="s">
        <v>1317</v>
      </c>
      <c r="O11" s="8" t="s">
        <v>1814</v>
      </c>
      <c r="P11" s="9" t="s">
        <v>1905</v>
      </c>
      <c r="S11" s="2" t="s">
        <v>1761</v>
      </c>
      <c r="T11" s="2" t="s">
        <v>1762</v>
      </c>
      <c r="U11" s="2" t="s">
        <v>1391</v>
      </c>
      <c r="V11" s="2" t="s">
        <v>1740</v>
      </c>
      <c r="W11" s="2" t="s">
        <v>1753</v>
      </c>
      <c r="X11" s="2" t="s">
        <v>1758</v>
      </c>
      <c r="Y11" s="2" t="s">
        <v>1761</v>
      </c>
    </row>
    <row r="12" spans="1:31" x14ac:dyDescent="0.25">
      <c r="A12" s="2" t="s">
        <v>25</v>
      </c>
      <c r="B12" s="2" t="s">
        <v>26</v>
      </c>
      <c r="C12" s="2" t="s">
        <v>27</v>
      </c>
      <c r="D12" s="2" t="s">
        <v>742</v>
      </c>
      <c r="E12" s="2" t="s">
        <v>1187</v>
      </c>
      <c r="F12" s="2">
        <v>951</v>
      </c>
      <c r="G12" s="2" t="s">
        <v>1188</v>
      </c>
      <c r="I12" s="3" t="s">
        <v>987</v>
      </c>
      <c r="J12" s="3">
        <v>971</v>
      </c>
      <c r="K12" s="4" t="s">
        <v>988</v>
      </c>
      <c r="N12" s="8" t="s">
        <v>1318</v>
      </c>
      <c r="O12" s="8" t="s">
        <v>1815</v>
      </c>
      <c r="P12" s="9" t="s">
        <v>1906</v>
      </c>
      <c r="S12" s="2" t="s">
        <v>1763</v>
      </c>
      <c r="T12" s="2" t="s">
        <v>1764</v>
      </c>
      <c r="U12" s="2" t="s">
        <v>1392</v>
      </c>
      <c r="V12" s="2" t="s">
        <v>1740</v>
      </c>
      <c r="W12" s="2" t="s">
        <v>1765</v>
      </c>
      <c r="X12" s="2" t="s">
        <v>1763</v>
      </c>
      <c r="Y12" s="2" t="s">
        <v>1763</v>
      </c>
    </row>
    <row r="13" spans="1:31" x14ac:dyDescent="0.25">
      <c r="A13" s="2" t="s">
        <v>28</v>
      </c>
      <c r="B13" s="2" t="s">
        <v>29</v>
      </c>
      <c r="C13" s="2" t="s">
        <v>30</v>
      </c>
      <c r="D13" s="2" t="s">
        <v>743</v>
      </c>
      <c r="E13" s="2" t="s">
        <v>997</v>
      </c>
      <c r="F13" s="2">
        <v>32</v>
      </c>
      <c r="G13" s="2" t="s">
        <v>998</v>
      </c>
      <c r="I13" s="3" t="s">
        <v>989</v>
      </c>
      <c r="J13" s="3">
        <v>8</v>
      </c>
      <c r="K13" s="4" t="s">
        <v>990</v>
      </c>
      <c r="N13" s="8" t="s">
        <v>1319</v>
      </c>
      <c r="O13" s="8" t="s">
        <v>1816</v>
      </c>
      <c r="P13" s="9" t="s">
        <v>1907</v>
      </c>
      <c r="S13" s="2" t="s">
        <v>1766</v>
      </c>
      <c r="T13" s="2" t="s">
        <v>1767</v>
      </c>
      <c r="U13" s="2" t="s">
        <v>1393</v>
      </c>
      <c r="V13" s="2" t="s">
        <v>1740</v>
      </c>
      <c r="W13" s="2" t="s">
        <v>1765</v>
      </c>
      <c r="X13" s="2" t="s">
        <v>1766</v>
      </c>
      <c r="Y13" s="2" t="s">
        <v>1766</v>
      </c>
    </row>
    <row r="14" spans="1:31" x14ac:dyDescent="0.25">
      <c r="A14" s="2" t="s">
        <v>31</v>
      </c>
      <c r="B14" s="2" t="s">
        <v>32</v>
      </c>
      <c r="C14" s="2" t="s">
        <v>33</v>
      </c>
      <c r="D14" s="2" t="s">
        <v>744</v>
      </c>
      <c r="E14" s="2" t="s">
        <v>991</v>
      </c>
      <c r="F14" s="2">
        <v>51</v>
      </c>
      <c r="G14" s="2" t="s">
        <v>992</v>
      </c>
      <c r="I14" s="3" t="s">
        <v>991</v>
      </c>
      <c r="J14" s="3">
        <v>51</v>
      </c>
      <c r="K14" s="4" t="s">
        <v>992</v>
      </c>
      <c r="N14" s="8" t="s">
        <v>1320</v>
      </c>
      <c r="O14" s="8" t="s">
        <v>1817</v>
      </c>
      <c r="P14" s="9" t="s">
        <v>1908</v>
      </c>
      <c r="S14" s="2" t="s">
        <v>1768</v>
      </c>
      <c r="T14" s="2" t="s">
        <v>1769</v>
      </c>
      <c r="U14" s="2" t="s">
        <v>1394</v>
      </c>
      <c r="V14" s="2" t="s">
        <v>1740</v>
      </c>
      <c r="W14" s="2" t="s">
        <v>1765</v>
      </c>
      <c r="X14" s="2" t="s">
        <v>1768</v>
      </c>
      <c r="Y14" s="2" t="s">
        <v>1768</v>
      </c>
    </row>
    <row r="15" spans="1:31" x14ac:dyDescent="0.25">
      <c r="A15" s="2" t="s">
        <v>34</v>
      </c>
      <c r="B15" s="2" t="s">
        <v>35</v>
      </c>
      <c r="C15" s="2" t="s">
        <v>36</v>
      </c>
      <c r="D15" s="2" t="s">
        <v>745</v>
      </c>
      <c r="E15" s="2" t="s">
        <v>1001</v>
      </c>
      <c r="F15" s="2">
        <v>533</v>
      </c>
      <c r="G15" s="2" t="s">
        <v>1002</v>
      </c>
      <c r="I15" s="3" t="s">
        <v>993</v>
      </c>
      <c r="J15" s="3">
        <v>532</v>
      </c>
      <c r="K15" s="4" t="s">
        <v>994</v>
      </c>
      <c r="N15" s="8" t="s">
        <v>1321</v>
      </c>
      <c r="O15" s="8" t="s">
        <v>1818</v>
      </c>
      <c r="P15" s="9" t="s">
        <v>1909</v>
      </c>
      <c r="S15" s="2" t="s">
        <v>1770</v>
      </c>
      <c r="T15" s="2" t="s">
        <v>1771</v>
      </c>
      <c r="U15" s="2" t="s">
        <v>1395</v>
      </c>
      <c r="V15" s="2" t="s">
        <v>1740</v>
      </c>
      <c r="W15" s="2" t="s">
        <v>1770</v>
      </c>
      <c r="X15" s="2" t="s">
        <v>1770</v>
      </c>
      <c r="Y15" s="2" t="s">
        <v>1770</v>
      </c>
    </row>
    <row r="16" spans="1:31" x14ac:dyDescent="0.25">
      <c r="A16" s="2" t="s">
        <v>37</v>
      </c>
      <c r="B16" s="2" t="s">
        <v>38</v>
      </c>
      <c r="C16" s="2" t="s">
        <v>39</v>
      </c>
      <c r="D16" s="2" t="s">
        <v>746</v>
      </c>
      <c r="E16" s="2" t="s">
        <v>999</v>
      </c>
      <c r="F16" s="2">
        <v>36</v>
      </c>
      <c r="G16" s="2" t="s">
        <v>1000</v>
      </c>
      <c r="I16" s="3" t="s">
        <v>995</v>
      </c>
      <c r="J16" s="3">
        <v>973</v>
      </c>
      <c r="K16" s="4" t="s">
        <v>996</v>
      </c>
      <c r="N16" s="8" t="s">
        <v>1322</v>
      </c>
      <c r="O16" s="8" t="s">
        <v>1819</v>
      </c>
      <c r="P16" s="9" t="s">
        <v>1910</v>
      </c>
      <c r="S16" s="2" t="s">
        <v>1772</v>
      </c>
      <c r="T16" s="2" t="s">
        <v>1773</v>
      </c>
      <c r="U16" s="2" t="s">
        <v>1396</v>
      </c>
      <c r="V16" s="2" t="s">
        <v>1741</v>
      </c>
      <c r="W16" s="2" t="s">
        <v>1772</v>
      </c>
      <c r="X16" s="2" t="s">
        <v>1772</v>
      </c>
      <c r="Y16" s="2" t="s">
        <v>1772</v>
      </c>
    </row>
    <row r="17" spans="1:25" x14ac:dyDescent="0.25">
      <c r="A17" s="2" t="s">
        <v>40</v>
      </c>
      <c r="B17" s="2" t="s">
        <v>41</v>
      </c>
      <c r="C17" s="2" t="s">
        <v>42</v>
      </c>
      <c r="D17" s="2" t="s">
        <v>747</v>
      </c>
      <c r="E17" s="2" t="s">
        <v>1058</v>
      </c>
      <c r="F17" s="2">
        <v>978</v>
      </c>
      <c r="G17" s="2" t="s">
        <v>1059</v>
      </c>
      <c r="I17" s="3" t="s">
        <v>997</v>
      </c>
      <c r="J17" s="3">
        <v>32</v>
      </c>
      <c r="K17" s="4" t="s">
        <v>998</v>
      </c>
      <c r="N17" s="8" t="s">
        <v>1323</v>
      </c>
      <c r="O17" s="8" t="s">
        <v>1820</v>
      </c>
      <c r="P17" s="9" t="s">
        <v>1911</v>
      </c>
      <c r="S17" s="2" t="s">
        <v>1774</v>
      </c>
      <c r="T17" s="2" t="s">
        <v>1775</v>
      </c>
      <c r="U17" s="2" t="s">
        <v>1397</v>
      </c>
      <c r="V17" s="2" t="s">
        <v>1776</v>
      </c>
      <c r="W17" s="2" t="s">
        <v>1777</v>
      </c>
      <c r="X17" s="2" t="s">
        <v>1778</v>
      </c>
      <c r="Y17" s="2" t="s">
        <v>1774</v>
      </c>
    </row>
    <row r="18" spans="1:25" x14ac:dyDescent="0.25">
      <c r="A18" s="2" t="s">
        <v>43</v>
      </c>
      <c r="B18" s="2" t="s">
        <v>44</v>
      </c>
      <c r="C18" s="2" t="s">
        <v>45</v>
      </c>
      <c r="D18" s="2" t="s">
        <v>748</v>
      </c>
      <c r="E18" s="2" t="s">
        <v>1003</v>
      </c>
      <c r="F18" s="2">
        <v>944</v>
      </c>
      <c r="G18" s="2" t="s">
        <v>1004</v>
      </c>
      <c r="I18" s="3" t="s">
        <v>999</v>
      </c>
      <c r="J18" s="3">
        <v>36</v>
      </c>
      <c r="K18" s="4" t="s">
        <v>1000</v>
      </c>
      <c r="N18" s="8" t="s">
        <v>1324</v>
      </c>
      <c r="O18" s="8" t="s">
        <v>1821</v>
      </c>
      <c r="P18" s="9" t="s">
        <v>1912</v>
      </c>
      <c r="S18" s="2" t="s">
        <v>1779</v>
      </c>
      <c r="T18" s="2" t="s">
        <v>1780</v>
      </c>
      <c r="U18" s="2" t="s">
        <v>1398</v>
      </c>
      <c r="V18" s="2" t="s">
        <v>1776</v>
      </c>
      <c r="W18" s="2" t="s">
        <v>1777</v>
      </c>
      <c r="X18" s="2" t="s">
        <v>1778</v>
      </c>
      <c r="Y18" s="2" t="s">
        <v>1779</v>
      </c>
    </row>
    <row r="19" spans="1:25" x14ac:dyDescent="0.25">
      <c r="A19" s="2" t="s">
        <v>46</v>
      </c>
      <c r="B19" s="2" t="s">
        <v>47</v>
      </c>
      <c r="C19" s="2" t="s">
        <v>48</v>
      </c>
      <c r="D19" s="2" t="s">
        <v>749</v>
      </c>
      <c r="E19" s="2" t="s">
        <v>1022</v>
      </c>
      <c r="F19" s="2">
        <v>44</v>
      </c>
      <c r="G19" s="2" t="s">
        <v>1023</v>
      </c>
      <c r="I19" s="3" t="s">
        <v>1001</v>
      </c>
      <c r="J19" s="3">
        <v>533</v>
      </c>
      <c r="K19" s="4" t="s">
        <v>1002</v>
      </c>
      <c r="N19" s="8" t="s">
        <v>1325</v>
      </c>
      <c r="O19" s="8" t="s">
        <v>1822</v>
      </c>
      <c r="P19" s="9" t="s">
        <v>1913</v>
      </c>
      <c r="S19" s="2" t="s">
        <v>1781</v>
      </c>
      <c r="T19" s="2" t="s">
        <v>1782</v>
      </c>
      <c r="U19" s="2" t="s">
        <v>1399</v>
      </c>
      <c r="V19" s="2" t="s">
        <v>1776</v>
      </c>
      <c r="W19" s="2" t="s">
        <v>1777</v>
      </c>
      <c r="X19" s="2" t="s">
        <v>1781</v>
      </c>
      <c r="Y19" s="2" t="s">
        <v>1781</v>
      </c>
    </row>
    <row r="20" spans="1:25" x14ac:dyDescent="0.25">
      <c r="A20" s="2" t="s">
        <v>49</v>
      </c>
      <c r="B20" s="2" t="s">
        <v>50</v>
      </c>
      <c r="C20" s="2" t="s">
        <v>51</v>
      </c>
      <c r="D20" s="2" t="s">
        <v>750</v>
      </c>
      <c r="E20" s="2" t="s">
        <v>1011</v>
      </c>
      <c r="F20" s="2">
        <v>48</v>
      </c>
      <c r="G20" s="2" t="s">
        <v>1012</v>
      </c>
      <c r="I20" s="3" t="s">
        <v>1003</v>
      </c>
      <c r="J20" s="3">
        <v>944</v>
      </c>
      <c r="K20" s="4" t="s">
        <v>1004</v>
      </c>
      <c r="N20" s="8" t="s">
        <v>1326</v>
      </c>
      <c r="O20" s="8" t="s">
        <v>1823</v>
      </c>
      <c r="P20" s="9" t="s">
        <v>1914</v>
      </c>
      <c r="S20" s="2" t="s">
        <v>1783</v>
      </c>
      <c r="T20" s="2" t="s">
        <v>1784</v>
      </c>
      <c r="U20" s="2" t="s">
        <v>1400</v>
      </c>
      <c r="V20" s="2" t="s">
        <v>1776</v>
      </c>
      <c r="W20" s="2" t="s">
        <v>1777</v>
      </c>
      <c r="X20" s="2" t="s">
        <v>1785</v>
      </c>
      <c r="Y20" s="2" t="s">
        <v>1783</v>
      </c>
    </row>
    <row r="21" spans="1:25" x14ac:dyDescent="0.25">
      <c r="A21" s="2" t="s">
        <v>52</v>
      </c>
      <c r="B21" s="2" t="s">
        <v>53</v>
      </c>
      <c r="C21" s="2" t="s">
        <v>54</v>
      </c>
      <c r="D21" s="2" t="s">
        <v>751</v>
      </c>
      <c r="E21" s="2" t="s">
        <v>1008</v>
      </c>
      <c r="F21" s="2">
        <v>50</v>
      </c>
      <c r="G21" s="2" t="s">
        <v>1009</v>
      </c>
      <c r="I21" s="3" t="s">
        <v>1005</v>
      </c>
      <c r="J21" s="3">
        <v>977</v>
      </c>
      <c r="K21" s="4" t="s">
        <v>1006</v>
      </c>
      <c r="N21" s="8" t="s">
        <v>1327</v>
      </c>
      <c r="O21" s="8" t="s">
        <v>1824</v>
      </c>
      <c r="P21" s="9" t="s">
        <v>1915</v>
      </c>
      <c r="S21" s="2" t="s">
        <v>1786</v>
      </c>
      <c r="T21" s="2" t="s">
        <v>1787</v>
      </c>
      <c r="U21" s="2" t="s">
        <v>1401</v>
      </c>
      <c r="V21" s="2" t="s">
        <v>1776</v>
      </c>
      <c r="W21" s="2" t="s">
        <v>1777</v>
      </c>
      <c r="X21" s="2" t="s">
        <v>1785</v>
      </c>
      <c r="Y21" s="2" t="s">
        <v>1786</v>
      </c>
    </row>
    <row r="22" spans="1:25" x14ac:dyDescent="0.25">
      <c r="A22" s="2" t="s">
        <v>55</v>
      </c>
      <c r="B22" s="2" t="s">
        <v>56</v>
      </c>
      <c r="C22" s="2" t="s">
        <v>57</v>
      </c>
      <c r="D22" s="2" t="s">
        <v>752</v>
      </c>
      <c r="E22" s="2" t="s">
        <v>1007</v>
      </c>
      <c r="F22" s="2">
        <v>52</v>
      </c>
      <c r="G22" s="2" t="s">
        <v>1193</v>
      </c>
      <c r="I22" s="3" t="s">
        <v>1007</v>
      </c>
      <c r="J22" s="3">
        <v>52</v>
      </c>
      <c r="K22" s="4" t="s">
        <v>1193</v>
      </c>
      <c r="N22" s="8" t="s">
        <v>1328</v>
      </c>
      <c r="O22" s="8" t="s">
        <v>1825</v>
      </c>
      <c r="P22" s="9" t="s">
        <v>1916</v>
      </c>
      <c r="S22" s="2" t="s">
        <v>1788</v>
      </c>
      <c r="T22" s="2" t="s">
        <v>1789</v>
      </c>
      <c r="U22" s="2" t="s">
        <v>1402</v>
      </c>
      <c r="V22" s="2" t="s">
        <v>1776</v>
      </c>
      <c r="W22" s="2" t="s">
        <v>1777</v>
      </c>
      <c r="X22" s="2" t="s">
        <v>1785</v>
      </c>
      <c r="Y22" s="2" t="s">
        <v>1790</v>
      </c>
    </row>
    <row r="23" spans="1:25" x14ac:dyDescent="0.25">
      <c r="A23" s="2" t="s">
        <v>58</v>
      </c>
      <c r="B23" s="2" t="s">
        <v>59</v>
      </c>
      <c r="C23" s="2" t="s">
        <v>60</v>
      </c>
      <c r="D23" s="2" t="s">
        <v>753</v>
      </c>
      <c r="E23" s="2" t="s">
        <v>1197</v>
      </c>
      <c r="F23" s="2">
        <v>974</v>
      </c>
      <c r="G23" s="2" t="s">
        <v>1198</v>
      </c>
      <c r="I23" s="3" t="s">
        <v>1008</v>
      </c>
      <c r="J23" s="3">
        <v>50</v>
      </c>
      <c r="K23" s="4" t="s">
        <v>1009</v>
      </c>
      <c r="N23" s="8" t="s">
        <v>1329</v>
      </c>
      <c r="O23" s="8" t="s">
        <v>1826</v>
      </c>
      <c r="P23" s="9" t="s">
        <v>1917</v>
      </c>
      <c r="S23" s="2" t="s">
        <v>1791</v>
      </c>
      <c r="T23" s="2" t="s">
        <v>1792</v>
      </c>
      <c r="U23" s="2" t="s">
        <v>1403</v>
      </c>
      <c r="V23" s="2" t="s">
        <v>1776</v>
      </c>
      <c r="W23" s="2" t="s">
        <v>1777</v>
      </c>
      <c r="X23" s="2" t="s">
        <v>1785</v>
      </c>
      <c r="Y23" s="2" t="s">
        <v>1790</v>
      </c>
    </row>
    <row r="24" spans="1:25" x14ac:dyDescent="0.25">
      <c r="A24" s="2" t="s">
        <v>61</v>
      </c>
      <c r="B24" s="2" t="s">
        <v>62</v>
      </c>
      <c r="C24" s="2" t="s">
        <v>63</v>
      </c>
      <c r="D24" s="2" t="s">
        <v>754</v>
      </c>
      <c r="E24" s="2" t="s">
        <v>1058</v>
      </c>
      <c r="F24" s="2">
        <v>978</v>
      </c>
      <c r="G24" s="2" t="s">
        <v>1059</v>
      </c>
      <c r="I24" s="3" t="s">
        <v>1010</v>
      </c>
      <c r="J24" s="3">
        <v>975</v>
      </c>
      <c r="K24" s="4" t="s">
        <v>1194</v>
      </c>
      <c r="N24" s="8" t="s">
        <v>1330</v>
      </c>
      <c r="O24" s="8" t="s">
        <v>1827</v>
      </c>
      <c r="P24" s="9" t="s">
        <v>1918</v>
      </c>
      <c r="S24" s="2" t="s">
        <v>1793</v>
      </c>
      <c r="T24" s="2" t="s">
        <v>1794</v>
      </c>
      <c r="U24" s="2" t="s">
        <v>1404</v>
      </c>
      <c r="V24" s="2" t="s">
        <v>1776</v>
      </c>
      <c r="W24" s="2" t="s">
        <v>1777</v>
      </c>
      <c r="X24" s="2" t="s">
        <v>1785</v>
      </c>
      <c r="Y24" s="2" t="s">
        <v>1793</v>
      </c>
    </row>
    <row r="25" spans="1:25" x14ac:dyDescent="0.25">
      <c r="A25" s="2" t="s">
        <v>64</v>
      </c>
      <c r="B25" s="2" t="s">
        <v>65</v>
      </c>
      <c r="C25" s="2" t="s">
        <v>66</v>
      </c>
      <c r="D25" s="2" t="s">
        <v>755</v>
      </c>
      <c r="E25" s="2" t="s">
        <v>1027</v>
      </c>
      <c r="F25" s="2">
        <v>84</v>
      </c>
      <c r="G25" s="2" t="s">
        <v>1028</v>
      </c>
      <c r="I25" s="3" t="s">
        <v>1011</v>
      </c>
      <c r="J25" s="3">
        <v>48</v>
      </c>
      <c r="K25" s="4" t="s">
        <v>1012</v>
      </c>
      <c r="N25" s="8" t="s">
        <v>1331</v>
      </c>
      <c r="O25" s="8" t="s">
        <v>1828</v>
      </c>
      <c r="P25" s="9" t="s">
        <v>1919</v>
      </c>
      <c r="S25" s="2" t="s">
        <v>1795</v>
      </c>
      <c r="T25" s="2" t="s">
        <v>1796</v>
      </c>
      <c r="U25" s="2" t="s">
        <v>1405</v>
      </c>
      <c r="V25" s="2" t="s">
        <v>1776</v>
      </c>
      <c r="W25" s="2" t="s">
        <v>1777</v>
      </c>
      <c r="X25" s="2" t="s">
        <v>1785</v>
      </c>
      <c r="Y25" s="2" t="s">
        <v>1795</v>
      </c>
    </row>
    <row r="26" spans="1:25" x14ac:dyDescent="0.25">
      <c r="A26" s="2" t="s">
        <v>67</v>
      </c>
      <c r="B26" s="2" t="s">
        <v>68</v>
      </c>
      <c r="C26" s="2" t="s">
        <v>69</v>
      </c>
      <c r="D26" s="2" t="s">
        <v>756</v>
      </c>
      <c r="E26" s="2" t="s">
        <v>1189</v>
      </c>
      <c r="F26" s="2">
        <v>952</v>
      </c>
      <c r="G26" s="2" t="s">
        <v>1292</v>
      </c>
      <c r="I26" s="3" t="s">
        <v>1013</v>
      </c>
      <c r="J26" s="3">
        <v>108</v>
      </c>
      <c r="K26" s="4" t="s">
        <v>1014</v>
      </c>
      <c r="N26" s="8" t="s">
        <v>1332</v>
      </c>
      <c r="O26" s="8" t="s">
        <v>1829</v>
      </c>
      <c r="P26" s="9" t="s">
        <v>1920</v>
      </c>
      <c r="S26" s="2" t="s">
        <v>1797</v>
      </c>
      <c r="T26" s="2" t="s">
        <v>1798</v>
      </c>
      <c r="U26" s="2" t="s">
        <v>1406</v>
      </c>
      <c r="V26" s="2" t="s">
        <v>1776</v>
      </c>
      <c r="W26" s="2" t="s">
        <v>1799</v>
      </c>
      <c r="X26" s="2" t="s">
        <v>1797</v>
      </c>
      <c r="Y26" s="2" t="s">
        <v>1797</v>
      </c>
    </row>
    <row r="27" spans="1:25" x14ac:dyDescent="0.25">
      <c r="A27" s="2" t="s">
        <v>70</v>
      </c>
      <c r="B27" s="2" t="s">
        <v>71</v>
      </c>
      <c r="C27" s="2" t="s">
        <v>72</v>
      </c>
      <c r="D27" s="2" t="s">
        <v>757</v>
      </c>
      <c r="E27" s="2" t="s">
        <v>1015</v>
      </c>
      <c r="F27" s="2">
        <v>60</v>
      </c>
      <c r="G27" s="2" t="s">
        <v>1016</v>
      </c>
      <c r="I27" s="3" t="s">
        <v>1015</v>
      </c>
      <c r="J27" s="3">
        <v>60</v>
      </c>
      <c r="K27" s="4" t="s">
        <v>1016</v>
      </c>
      <c r="N27" s="8" t="s">
        <v>1333</v>
      </c>
      <c r="O27" s="8" t="s">
        <v>1425</v>
      </c>
      <c r="P27" s="9" t="s">
        <v>1921</v>
      </c>
      <c r="S27" s="2" t="s">
        <v>1800</v>
      </c>
      <c r="T27" s="2" t="s">
        <v>1801</v>
      </c>
      <c r="U27" s="2" t="s">
        <v>1407</v>
      </c>
      <c r="V27" s="2" t="s">
        <v>1776</v>
      </c>
      <c r="W27" s="2" t="s">
        <v>1799</v>
      </c>
      <c r="X27" s="2" t="s">
        <v>1800</v>
      </c>
      <c r="Y27" s="2" t="s">
        <v>1800</v>
      </c>
    </row>
    <row r="28" spans="1:25" x14ac:dyDescent="0.25">
      <c r="A28" s="2" t="s">
        <v>73</v>
      </c>
      <c r="B28" s="2" t="s">
        <v>74</v>
      </c>
      <c r="C28" s="2" t="s">
        <v>75</v>
      </c>
      <c r="D28" s="2" t="s">
        <v>758</v>
      </c>
      <c r="E28" s="2" t="s">
        <v>75</v>
      </c>
      <c r="F28" s="2">
        <v>64</v>
      </c>
      <c r="G28" s="2" t="s">
        <v>1024</v>
      </c>
      <c r="I28" s="3" t="s">
        <v>1017</v>
      </c>
      <c r="J28" s="3">
        <v>96</v>
      </c>
      <c r="K28" s="4" t="s">
        <v>1018</v>
      </c>
      <c r="N28" s="8" t="s">
        <v>1334</v>
      </c>
      <c r="O28" s="8" t="s">
        <v>1830</v>
      </c>
      <c r="P28" s="9" t="s">
        <v>1922</v>
      </c>
      <c r="S28" s="2" t="s">
        <v>1802</v>
      </c>
      <c r="T28" s="2" t="s">
        <v>1803</v>
      </c>
      <c r="U28" s="2" t="s">
        <v>1408</v>
      </c>
      <c r="V28" s="2" t="s">
        <v>1776</v>
      </c>
      <c r="W28" s="2" t="s">
        <v>1802</v>
      </c>
      <c r="X28" s="2" t="s">
        <v>1802</v>
      </c>
      <c r="Y28" s="2" t="s">
        <v>1802</v>
      </c>
    </row>
    <row r="29" spans="1:25" x14ac:dyDescent="0.25">
      <c r="A29" s="2" t="s">
        <v>76</v>
      </c>
      <c r="B29" s="2" t="s">
        <v>77</v>
      </c>
      <c r="C29" s="2" t="s">
        <v>78</v>
      </c>
      <c r="D29" s="2" t="s">
        <v>759</v>
      </c>
      <c r="E29" s="2" t="s">
        <v>1019</v>
      </c>
      <c r="F29" s="2">
        <v>68</v>
      </c>
      <c r="G29" s="2" t="s">
        <v>1195</v>
      </c>
      <c r="I29" s="3" t="s">
        <v>1019</v>
      </c>
      <c r="J29" s="3">
        <v>68</v>
      </c>
      <c r="K29" s="4" t="s">
        <v>1195</v>
      </c>
      <c r="N29" s="8" t="s">
        <v>1335</v>
      </c>
      <c r="O29" s="8" t="s">
        <v>1873</v>
      </c>
      <c r="P29" s="9" t="s">
        <v>1923</v>
      </c>
      <c r="S29" s="2" t="s">
        <v>1804</v>
      </c>
      <c r="T29" s="2" t="s">
        <v>1805</v>
      </c>
      <c r="U29" s="2" t="s">
        <v>1409</v>
      </c>
      <c r="V29" s="2" t="s">
        <v>1776</v>
      </c>
      <c r="W29" s="2" t="s">
        <v>1804</v>
      </c>
      <c r="X29" s="2" t="s">
        <v>1804</v>
      </c>
      <c r="Y29" s="2" t="s">
        <v>1804</v>
      </c>
    </row>
    <row r="30" spans="1:25" x14ac:dyDescent="0.25">
      <c r="A30" s="2" t="s">
        <v>79</v>
      </c>
      <c r="B30" s="2" t="s">
        <v>80</v>
      </c>
      <c r="C30" s="2" t="s">
        <v>81</v>
      </c>
      <c r="D30" s="2" t="s">
        <v>760</v>
      </c>
      <c r="E30" s="2" t="s">
        <v>1005</v>
      </c>
      <c r="F30" s="2">
        <v>977</v>
      </c>
      <c r="G30" s="2" t="s">
        <v>1006</v>
      </c>
      <c r="I30" s="3" t="s">
        <v>1020</v>
      </c>
      <c r="J30" s="3">
        <v>986</v>
      </c>
      <c r="K30" s="4" t="s">
        <v>1021</v>
      </c>
      <c r="N30" s="8" t="s">
        <v>1336</v>
      </c>
      <c r="O30" s="8" t="s">
        <v>1831</v>
      </c>
      <c r="P30" s="9" t="s">
        <v>1924</v>
      </c>
      <c r="S30" s="2" t="s">
        <v>1705</v>
      </c>
      <c r="T30" s="2" t="s">
        <v>1705</v>
      </c>
      <c r="U30" s="2" t="s">
        <v>1705</v>
      </c>
      <c r="V30" s="2" t="s">
        <v>1705</v>
      </c>
      <c r="W30" s="2" t="s">
        <v>1705</v>
      </c>
      <c r="X30" s="2" t="s">
        <v>1705</v>
      </c>
      <c r="Y30" s="2" t="s">
        <v>1705</v>
      </c>
    </row>
    <row r="31" spans="1:25" x14ac:dyDescent="0.25">
      <c r="A31" s="2" t="s">
        <v>82</v>
      </c>
      <c r="B31" s="2" t="s">
        <v>83</v>
      </c>
      <c r="C31" s="2" t="s">
        <v>84</v>
      </c>
      <c r="D31" s="2" t="s">
        <v>761</v>
      </c>
      <c r="E31" s="2" t="s">
        <v>1025</v>
      </c>
      <c r="F31" s="2">
        <v>72</v>
      </c>
      <c r="G31" s="2" t="s">
        <v>1026</v>
      </c>
      <c r="I31" s="3" t="s">
        <v>1022</v>
      </c>
      <c r="J31" s="3">
        <v>44</v>
      </c>
      <c r="K31" s="4" t="s">
        <v>1023</v>
      </c>
      <c r="N31" s="8" t="s">
        <v>1337</v>
      </c>
      <c r="O31" s="8" t="s">
        <v>1832</v>
      </c>
      <c r="P31" s="9" t="s">
        <v>1925</v>
      </c>
    </row>
    <row r="32" spans="1:25" x14ac:dyDescent="0.25">
      <c r="A32" s="2" t="s">
        <v>85</v>
      </c>
      <c r="B32" s="2" t="s">
        <v>86</v>
      </c>
      <c r="C32" s="2" t="s">
        <v>87</v>
      </c>
      <c r="D32" s="2" t="s">
        <v>762</v>
      </c>
      <c r="E32" s="2" t="s">
        <v>1020</v>
      </c>
      <c r="F32" s="2">
        <v>986</v>
      </c>
      <c r="G32" s="2" t="s">
        <v>1021</v>
      </c>
      <c r="I32" s="3" t="s">
        <v>75</v>
      </c>
      <c r="J32" s="3">
        <v>64</v>
      </c>
      <c r="K32" s="4" t="s">
        <v>1024</v>
      </c>
      <c r="N32" s="8" t="s">
        <v>1338</v>
      </c>
      <c r="O32" s="8" t="s">
        <v>1833</v>
      </c>
      <c r="P32" s="9" t="s">
        <v>1926</v>
      </c>
    </row>
    <row r="33" spans="1:16" x14ac:dyDescent="0.25">
      <c r="A33" s="2" t="s">
        <v>91</v>
      </c>
      <c r="B33" s="2" t="s">
        <v>92</v>
      </c>
      <c r="C33" s="2" t="s">
        <v>93</v>
      </c>
      <c r="D33" s="2" t="s">
        <v>764</v>
      </c>
      <c r="E33" s="2" t="s">
        <v>1177</v>
      </c>
      <c r="F33" s="2">
        <v>840</v>
      </c>
      <c r="G33" s="2" t="s">
        <v>1178</v>
      </c>
      <c r="I33" s="3" t="s">
        <v>1025</v>
      </c>
      <c r="J33" s="3">
        <v>72</v>
      </c>
      <c r="K33" s="4" t="s">
        <v>1026</v>
      </c>
      <c r="N33" s="8" t="s">
        <v>1339</v>
      </c>
      <c r="O33" s="8" t="s">
        <v>1834</v>
      </c>
      <c r="P33" s="9" t="s">
        <v>1927</v>
      </c>
    </row>
    <row r="34" spans="1:16" x14ac:dyDescent="0.25">
      <c r="A34" s="2" t="s">
        <v>88</v>
      </c>
      <c r="B34" s="2" t="s">
        <v>89</v>
      </c>
      <c r="C34" s="2" t="s">
        <v>90</v>
      </c>
      <c r="D34" s="2" t="s">
        <v>763</v>
      </c>
      <c r="E34" s="2" t="s">
        <v>1177</v>
      </c>
      <c r="F34" s="2">
        <v>840</v>
      </c>
      <c r="G34" s="2" t="s">
        <v>1178</v>
      </c>
      <c r="I34" s="3" t="s">
        <v>1197</v>
      </c>
      <c r="J34" s="3">
        <v>974</v>
      </c>
      <c r="K34" s="4" t="s">
        <v>1198</v>
      </c>
      <c r="N34" s="8" t="s">
        <v>1340</v>
      </c>
      <c r="O34" s="8" t="s">
        <v>1835</v>
      </c>
      <c r="P34" s="9" t="s">
        <v>1928</v>
      </c>
    </row>
    <row r="35" spans="1:16" x14ac:dyDescent="0.25">
      <c r="A35" s="2" t="s">
        <v>94</v>
      </c>
      <c r="B35" s="2" t="s">
        <v>95</v>
      </c>
      <c r="C35" s="2" t="s">
        <v>96</v>
      </c>
      <c r="D35" s="2" t="s">
        <v>765</v>
      </c>
      <c r="E35" s="2" t="s">
        <v>1017</v>
      </c>
      <c r="F35" s="2">
        <v>96</v>
      </c>
      <c r="G35" s="2" t="s">
        <v>1018</v>
      </c>
      <c r="I35" s="3" t="s">
        <v>1027</v>
      </c>
      <c r="J35" s="3">
        <v>84</v>
      </c>
      <c r="K35" s="4" t="s">
        <v>1028</v>
      </c>
      <c r="N35" s="8" t="s">
        <v>1341</v>
      </c>
      <c r="O35" s="8" t="s">
        <v>1836</v>
      </c>
      <c r="P35" s="9" t="s">
        <v>1568</v>
      </c>
    </row>
    <row r="36" spans="1:16" x14ac:dyDescent="0.25">
      <c r="A36" s="2" t="s">
        <v>97</v>
      </c>
      <c r="B36" s="2" t="s">
        <v>98</v>
      </c>
      <c r="C36" s="2" t="s">
        <v>99</v>
      </c>
      <c r="D36" s="2" t="s">
        <v>766</v>
      </c>
      <c r="E36" s="2" t="s">
        <v>1010</v>
      </c>
      <c r="F36" s="2">
        <v>975</v>
      </c>
      <c r="G36" s="2" t="s">
        <v>1194</v>
      </c>
      <c r="I36" s="3" t="s">
        <v>1029</v>
      </c>
      <c r="J36" s="3">
        <v>124</v>
      </c>
      <c r="K36" s="4" t="s">
        <v>1030</v>
      </c>
      <c r="N36" s="8" t="s">
        <v>1342</v>
      </c>
      <c r="O36" s="8" t="s">
        <v>1837</v>
      </c>
      <c r="P36" s="9" t="s">
        <v>1929</v>
      </c>
    </row>
    <row r="37" spans="1:16" x14ac:dyDescent="0.25">
      <c r="A37" s="2" t="s">
        <v>100</v>
      </c>
      <c r="B37" s="2" t="s">
        <v>101</v>
      </c>
      <c r="C37" s="2" t="s">
        <v>102</v>
      </c>
      <c r="D37" s="2" t="s">
        <v>767</v>
      </c>
      <c r="E37" s="2" t="s">
        <v>1189</v>
      </c>
      <c r="F37" s="2">
        <v>952</v>
      </c>
      <c r="G37" s="2" t="s">
        <v>1292</v>
      </c>
      <c r="I37" s="3" t="s">
        <v>1031</v>
      </c>
      <c r="J37" s="3">
        <v>976</v>
      </c>
      <c r="K37" s="4" t="s">
        <v>1032</v>
      </c>
      <c r="N37" s="8" t="s">
        <v>1343</v>
      </c>
      <c r="O37" s="8" t="s">
        <v>1838</v>
      </c>
      <c r="P37" s="9" t="s">
        <v>1930</v>
      </c>
    </row>
    <row r="38" spans="1:16" x14ac:dyDescent="0.25">
      <c r="A38" s="2" t="s">
        <v>103</v>
      </c>
      <c r="B38" s="2" t="s">
        <v>104</v>
      </c>
      <c r="C38" s="2" t="s">
        <v>105</v>
      </c>
      <c r="D38" s="2" t="s">
        <v>768</v>
      </c>
      <c r="E38" s="2" t="s">
        <v>1013</v>
      </c>
      <c r="F38" s="2">
        <v>108</v>
      </c>
      <c r="G38" s="2" t="s">
        <v>1014</v>
      </c>
      <c r="I38" s="3" t="s">
        <v>1033</v>
      </c>
      <c r="J38" s="3">
        <v>756</v>
      </c>
      <c r="K38" s="4" t="s">
        <v>1034</v>
      </c>
      <c r="N38" s="8" t="s">
        <v>1344</v>
      </c>
      <c r="O38" s="8" t="s">
        <v>1839</v>
      </c>
      <c r="P38" s="9" t="s">
        <v>1931</v>
      </c>
    </row>
    <row r="39" spans="1:16" x14ac:dyDescent="0.25">
      <c r="A39" s="2" t="s">
        <v>106</v>
      </c>
      <c r="B39" s="2" t="s">
        <v>107</v>
      </c>
      <c r="C39" s="2" t="s">
        <v>108</v>
      </c>
      <c r="D39" s="2" t="s">
        <v>769</v>
      </c>
      <c r="E39" s="2" t="s">
        <v>1096</v>
      </c>
      <c r="F39" s="2">
        <v>116</v>
      </c>
      <c r="G39" s="2" t="s">
        <v>1226</v>
      </c>
      <c r="I39" s="3" t="s">
        <v>1035</v>
      </c>
      <c r="J39" s="3">
        <v>990</v>
      </c>
      <c r="K39" s="4" t="s">
        <v>1199</v>
      </c>
      <c r="N39" s="8" t="s">
        <v>1345</v>
      </c>
      <c r="O39" s="8" t="s">
        <v>1840</v>
      </c>
      <c r="P39" s="9" t="s">
        <v>1932</v>
      </c>
    </row>
    <row r="40" spans="1:16" x14ac:dyDescent="0.25">
      <c r="A40" s="2" t="s">
        <v>109</v>
      </c>
      <c r="B40" s="2" t="s">
        <v>110</v>
      </c>
      <c r="C40" s="2" t="s">
        <v>111</v>
      </c>
      <c r="D40" s="2" t="s">
        <v>770</v>
      </c>
      <c r="E40" s="2" t="s">
        <v>1186</v>
      </c>
      <c r="F40" s="2">
        <v>950</v>
      </c>
      <c r="G40" s="2" t="s">
        <v>1298</v>
      </c>
      <c r="I40" s="3" t="s">
        <v>1200</v>
      </c>
      <c r="J40" s="3">
        <v>0</v>
      </c>
      <c r="K40" s="4" t="s">
        <v>1201</v>
      </c>
      <c r="N40" s="8" t="s">
        <v>1346</v>
      </c>
      <c r="O40" s="8" t="s">
        <v>1426</v>
      </c>
      <c r="P40" s="9" t="s">
        <v>1933</v>
      </c>
    </row>
    <row r="41" spans="1:16" x14ac:dyDescent="0.25">
      <c r="A41" s="2" t="s">
        <v>112</v>
      </c>
      <c r="B41" s="2" t="s">
        <v>113</v>
      </c>
      <c r="C41" s="2" t="s">
        <v>114</v>
      </c>
      <c r="D41" s="2" t="s">
        <v>771</v>
      </c>
      <c r="E41" s="2" t="s">
        <v>1029</v>
      </c>
      <c r="F41" s="2">
        <v>124</v>
      </c>
      <c r="G41" s="2" t="s">
        <v>1030</v>
      </c>
      <c r="I41" s="3" t="s">
        <v>1036</v>
      </c>
      <c r="J41" s="3">
        <v>170</v>
      </c>
      <c r="K41" s="4" t="s">
        <v>1037</v>
      </c>
      <c r="N41" s="8" t="s">
        <v>1347</v>
      </c>
      <c r="O41" s="8" t="s">
        <v>1841</v>
      </c>
      <c r="P41" s="9" t="s">
        <v>1934</v>
      </c>
    </row>
    <row r="42" spans="1:16" x14ac:dyDescent="0.25">
      <c r="A42" s="2" t="s">
        <v>115</v>
      </c>
      <c r="B42" s="2" t="s">
        <v>116</v>
      </c>
      <c r="C42" s="2" t="s">
        <v>117</v>
      </c>
      <c r="D42" s="2" t="s">
        <v>772</v>
      </c>
      <c r="E42" s="2" t="s">
        <v>1041</v>
      </c>
      <c r="F42" s="2">
        <v>132</v>
      </c>
      <c r="G42" s="2" t="s">
        <v>1203</v>
      </c>
      <c r="I42" s="3" t="s">
        <v>1038</v>
      </c>
      <c r="J42" s="3">
        <v>188</v>
      </c>
      <c r="K42" s="4" t="s">
        <v>1039</v>
      </c>
      <c r="N42" s="8" t="s">
        <v>1348</v>
      </c>
      <c r="O42" s="8" t="s">
        <v>1842</v>
      </c>
      <c r="P42" s="9" t="s">
        <v>1935</v>
      </c>
    </row>
    <row r="43" spans="1:16" x14ac:dyDescent="0.25">
      <c r="A43" s="2" t="s">
        <v>118</v>
      </c>
      <c r="B43" s="2" t="s">
        <v>119</v>
      </c>
      <c r="C43" s="2" t="s">
        <v>120</v>
      </c>
      <c r="D43" s="2" t="s">
        <v>773</v>
      </c>
      <c r="E43" s="2" t="s">
        <v>1101</v>
      </c>
      <c r="F43" s="2">
        <v>136</v>
      </c>
      <c r="G43" s="2" t="s">
        <v>1231</v>
      </c>
      <c r="I43" s="3" t="s">
        <v>1040</v>
      </c>
      <c r="J43" s="3">
        <v>931</v>
      </c>
      <c r="K43" s="4" t="s">
        <v>1202</v>
      </c>
      <c r="N43" s="8" t="s">
        <v>1349</v>
      </c>
      <c r="O43" s="8" t="s">
        <v>1843</v>
      </c>
      <c r="P43" s="9" t="s">
        <v>1936</v>
      </c>
    </row>
    <row r="44" spans="1:16" x14ac:dyDescent="0.25">
      <c r="A44" s="2" t="s">
        <v>121</v>
      </c>
      <c r="B44" s="2" t="s">
        <v>122</v>
      </c>
      <c r="C44" s="2" t="s">
        <v>123</v>
      </c>
      <c r="D44" s="2" t="s">
        <v>774</v>
      </c>
      <c r="E44" s="2" t="s">
        <v>1186</v>
      </c>
      <c r="F44" s="2">
        <v>950</v>
      </c>
      <c r="G44" s="2" t="s">
        <v>1298</v>
      </c>
      <c r="I44" s="3" t="s">
        <v>1041</v>
      </c>
      <c r="J44" s="3">
        <v>132</v>
      </c>
      <c r="K44" s="4" t="s">
        <v>1203</v>
      </c>
      <c r="N44" s="8" t="s">
        <v>1350</v>
      </c>
      <c r="O44" s="8" t="s">
        <v>1844</v>
      </c>
      <c r="P44" s="9" t="s">
        <v>1937</v>
      </c>
    </row>
    <row r="45" spans="1:16" x14ac:dyDescent="0.25">
      <c r="A45" s="2" t="s">
        <v>124</v>
      </c>
      <c r="B45" s="2" t="s">
        <v>125</v>
      </c>
      <c r="C45" s="2" t="s">
        <v>126</v>
      </c>
      <c r="D45" s="2" t="s">
        <v>775</v>
      </c>
      <c r="E45" s="2" t="s">
        <v>1186</v>
      </c>
      <c r="F45" s="2">
        <v>950</v>
      </c>
      <c r="G45" s="2" t="s">
        <v>1298</v>
      </c>
      <c r="I45" s="3" t="s">
        <v>1042</v>
      </c>
      <c r="J45" s="3">
        <v>203</v>
      </c>
      <c r="K45" s="4" t="s">
        <v>1043</v>
      </c>
      <c r="N45" s="8" t="s">
        <v>1351</v>
      </c>
      <c r="O45" s="8" t="s">
        <v>1845</v>
      </c>
      <c r="P45" s="9" t="s">
        <v>1938</v>
      </c>
    </row>
    <row r="46" spans="1:16" x14ac:dyDescent="0.25">
      <c r="A46" s="2" t="s">
        <v>127</v>
      </c>
      <c r="B46" s="2" t="s">
        <v>128</v>
      </c>
      <c r="C46" s="2" t="s">
        <v>129</v>
      </c>
      <c r="D46" s="2" t="s">
        <v>776</v>
      </c>
      <c r="E46" s="2" t="s">
        <v>1035</v>
      </c>
      <c r="F46" s="2">
        <v>990</v>
      </c>
      <c r="G46" s="2" t="s">
        <v>1199</v>
      </c>
      <c r="I46" s="3" t="s">
        <v>1044</v>
      </c>
      <c r="J46" s="3">
        <v>262</v>
      </c>
      <c r="K46" s="4" t="s">
        <v>1045</v>
      </c>
      <c r="N46" s="8" t="s">
        <v>1352</v>
      </c>
      <c r="O46" s="8" t="s">
        <v>1846</v>
      </c>
      <c r="P46" s="9" t="s">
        <v>1939</v>
      </c>
    </row>
    <row r="47" spans="1:16" x14ac:dyDescent="0.25">
      <c r="A47" s="2" t="s">
        <v>130</v>
      </c>
      <c r="B47" s="2" t="s">
        <v>131</v>
      </c>
      <c r="C47" s="2" t="s">
        <v>132</v>
      </c>
      <c r="D47" s="2" t="s">
        <v>777</v>
      </c>
      <c r="E47" s="2" t="s">
        <v>1200</v>
      </c>
      <c r="F47" s="2">
        <v>0</v>
      </c>
      <c r="G47" s="2" t="s">
        <v>1201</v>
      </c>
      <c r="I47" s="3" t="s">
        <v>1046</v>
      </c>
      <c r="J47" s="3">
        <v>208</v>
      </c>
      <c r="K47" s="4" t="s">
        <v>1047</v>
      </c>
      <c r="N47" s="8" t="s">
        <v>1353</v>
      </c>
      <c r="O47" s="8" t="s">
        <v>1847</v>
      </c>
      <c r="P47" s="9" t="s">
        <v>1940</v>
      </c>
    </row>
    <row r="48" spans="1:16" x14ac:dyDescent="0.25">
      <c r="A48" s="2" t="s">
        <v>137</v>
      </c>
      <c r="B48" s="2" t="s">
        <v>138</v>
      </c>
      <c r="C48" s="2" t="s">
        <v>139</v>
      </c>
      <c r="D48" s="2" t="s">
        <v>780</v>
      </c>
      <c r="E48" s="2" t="s">
        <v>999</v>
      </c>
      <c r="F48" s="2">
        <v>36</v>
      </c>
      <c r="G48" s="2" t="s">
        <v>1000</v>
      </c>
      <c r="I48" s="3" t="s">
        <v>1048</v>
      </c>
      <c r="J48" s="3">
        <v>214</v>
      </c>
      <c r="K48" s="4" t="s">
        <v>1049</v>
      </c>
      <c r="N48" s="8" t="s">
        <v>1354</v>
      </c>
      <c r="O48" s="8" t="s">
        <v>1848</v>
      </c>
      <c r="P48" s="9" t="s">
        <v>1941</v>
      </c>
    </row>
    <row r="49" spans="1:16" x14ac:dyDescent="0.25">
      <c r="A49" s="2" t="s">
        <v>140</v>
      </c>
      <c r="B49" s="2" t="s">
        <v>141</v>
      </c>
      <c r="C49" s="2" t="s">
        <v>142</v>
      </c>
      <c r="D49" s="2" t="s">
        <v>781</v>
      </c>
      <c r="E49" s="2" t="s">
        <v>999</v>
      </c>
      <c r="F49" s="2">
        <v>36</v>
      </c>
      <c r="G49" s="2" t="s">
        <v>1000</v>
      </c>
      <c r="I49" s="3" t="s">
        <v>1050</v>
      </c>
      <c r="J49" s="3">
        <v>12</v>
      </c>
      <c r="K49" s="4" t="s">
        <v>1051</v>
      </c>
      <c r="N49" s="8" t="s">
        <v>1355</v>
      </c>
      <c r="O49" s="8" t="s">
        <v>1849</v>
      </c>
      <c r="P49" s="9" t="s">
        <v>1942</v>
      </c>
    </row>
    <row r="50" spans="1:16" x14ac:dyDescent="0.25">
      <c r="A50" s="2" t="s">
        <v>143</v>
      </c>
      <c r="B50" s="2" t="s">
        <v>144</v>
      </c>
      <c r="C50" s="2" t="s">
        <v>145</v>
      </c>
      <c r="D50" s="2" t="s">
        <v>782</v>
      </c>
      <c r="E50" s="2" t="s">
        <v>1036</v>
      </c>
      <c r="F50" s="2">
        <v>170</v>
      </c>
      <c r="G50" s="2" t="s">
        <v>1037</v>
      </c>
      <c r="I50" s="3" t="s">
        <v>1052</v>
      </c>
      <c r="J50" s="3">
        <v>818</v>
      </c>
      <c r="K50" s="4" t="s">
        <v>1053</v>
      </c>
      <c r="N50" s="8" t="s">
        <v>1356</v>
      </c>
      <c r="O50" s="8" t="s">
        <v>1850</v>
      </c>
      <c r="P50" s="9" t="s">
        <v>1943</v>
      </c>
    </row>
    <row r="51" spans="1:16" x14ac:dyDescent="0.25">
      <c r="A51" s="2" t="s">
        <v>146</v>
      </c>
      <c r="B51" s="2" t="s">
        <v>147</v>
      </c>
      <c r="C51" s="2" t="s">
        <v>148</v>
      </c>
      <c r="D51" s="2" t="s">
        <v>783</v>
      </c>
      <c r="E51" s="2" t="s">
        <v>1097</v>
      </c>
      <c r="F51" s="2">
        <v>174</v>
      </c>
      <c r="G51" s="2" t="s">
        <v>1227</v>
      </c>
      <c r="I51" s="3" t="s">
        <v>1054</v>
      </c>
      <c r="J51" s="3">
        <v>232</v>
      </c>
      <c r="K51" s="4" t="s">
        <v>1055</v>
      </c>
      <c r="N51" s="8" t="s">
        <v>1357</v>
      </c>
      <c r="O51" s="8" t="s">
        <v>1851</v>
      </c>
      <c r="P51" s="9" t="s">
        <v>1944</v>
      </c>
    </row>
    <row r="52" spans="1:16" x14ac:dyDescent="0.25">
      <c r="A52" s="2" t="s">
        <v>153</v>
      </c>
      <c r="B52" s="2" t="s">
        <v>154</v>
      </c>
      <c r="C52" s="2" t="s">
        <v>155</v>
      </c>
      <c r="D52" s="2" t="s">
        <v>786</v>
      </c>
      <c r="E52" s="2" t="s">
        <v>1038</v>
      </c>
      <c r="F52" s="2">
        <v>188</v>
      </c>
      <c r="G52" s="2" t="s">
        <v>1039</v>
      </c>
      <c r="I52" s="3" t="s">
        <v>1056</v>
      </c>
      <c r="J52" s="3">
        <v>230</v>
      </c>
      <c r="K52" s="4" t="s">
        <v>1057</v>
      </c>
      <c r="N52" s="8" t="s">
        <v>1358</v>
      </c>
      <c r="O52" s="8" t="s">
        <v>1852</v>
      </c>
      <c r="P52" s="9" t="s">
        <v>1945</v>
      </c>
    </row>
    <row r="53" spans="1:16" x14ac:dyDescent="0.25">
      <c r="A53" s="2" t="s">
        <v>719</v>
      </c>
      <c r="B53" s="2" t="s">
        <v>156</v>
      </c>
      <c r="C53" s="2" t="s">
        <v>157</v>
      </c>
      <c r="D53" s="2" t="s">
        <v>787</v>
      </c>
      <c r="E53" s="2" t="s">
        <v>1189</v>
      </c>
      <c r="F53" s="2">
        <v>952</v>
      </c>
      <c r="G53" s="2" t="s">
        <v>1292</v>
      </c>
      <c r="I53" s="3" t="s">
        <v>1058</v>
      </c>
      <c r="J53" s="3">
        <v>978</v>
      </c>
      <c r="K53" s="4" t="s">
        <v>1059</v>
      </c>
      <c r="N53" s="8" t="s">
        <v>1359</v>
      </c>
      <c r="O53" s="8" t="s">
        <v>1853</v>
      </c>
      <c r="P53" s="9" t="s">
        <v>1946</v>
      </c>
    </row>
    <row r="54" spans="1:16" x14ac:dyDescent="0.25">
      <c r="A54" s="2" t="s">
        <v>158</v>
      </c>
      <c r="B54" s="2" t="s">
        <v>159</v>
      </c>
      <c r="C54" s="2" t="s">
        <v>160</v>
      </c>
      <c r="D54" s="2" t="s">
        <v>788</v>
      </c>
      <c r="E54" s="2" t="s">
        <v>1080</v>
      </c>
      <c r="F54" s="2">
        <v>191</v>
      </c>
      <c r="G54" s="2" t="s">
        <v>1210</v>
      </c>
      <c r="I54" s="3" t="s">
        <v>1060</v>
      </c>
      <c r="J54" s="3">
        <v>242</v>
      </c>
      <c r="K54" s="4" t="s">
        <v>1204</v>
      </c>
      <c r="N54" s="8" t="s">
        <v>1360</v>
      </c>
      <c r="O54" s="8" t="s">
        <v>1854</v>
      </c>
      <c r="P54" s="9" t="s">
        <v>1947</v>
      </c>
    </row>
    <row r="55" spans="1:16" x14ac:dyDescent="0.25">
      <c r="A55" s="2" t="s">
        <v>161</v>
      </c>
      <c r="B55" s="2" t="s">
        <v>162</v>
      </c>
      <c r="C55" s="2" t="s">
        <v>163</v>
      </c>
      <c r="D55" s="2" t="s">
        <v>789</v>
      </c>
      <c r="E55" s="2" t="s">
        <v>1040</v>
      </c>
      <c r="F55" s="2">
        <v>931</v>
      </c>
      <c r="G55" s="2" t="s">
        <v>1202</v>
      </c>
      <c r="I55" s="3" t="s">
        <v>1061</v>
      </c>
      <c r="J55" s="3">
        <v>238</v>
      </c>
      <c r="K55" s="4" t="s">
        <v>1062</v>
      </c>
      <c r="N55" s="8" t="s">
        <v>1361</v>
      </c>
      <c r="O55" s="8" t="s">
        <v>1855</v>
      </c>
      <c r="P55" s="9" t="s">
        <v>1948</v>
      </c>
    </row>
    <row r="56" spans="1:16" x14ac:dyDescent="0.25">
      <c r="A56" s="2" t="s">
        <v>164</v>
      </c>
      <c r="B56" s="2" t="s">
        <v>165</v>
      </c>
      <c r="C56" s="2" t="s">
        <v>166</v>
      </c>
      <c r="D56" s="2" t="s">
        <v>790</v>
      </c>
      <c r="E56" s="2" t="s">
        <v>1058</v>
      </c>
      <c r="F56" s="2">
        <v>978</v>
      </c>
      <c r="G56" s="2" t="s">
        <v>1059</v>
      </c>
      <c r="I56" s="3" t="s">
        <v>1063</v>
      </c>
      <c r="J56" s="3">
        <v>826</v>
      </c>
      <c r="K56" s="4" t="s">
        <v>1064</v>
      </c>
      <c r="N56" s="8" t="s">
        <v>1362</v>
      </c>
      <c r="O56" s="8" t="s">
        <v>1856</v>
      </c>
      <c r="P56" s="9" t="s">
        <v>1949</v>
      </c>
    </row>
    <row r="57" spans="1:16" x14ac:dyDescent="0.25">
      <c r="A57" s="2" t="s">
        <v>167</v>
      </c>
      <c r="B57" s="2" t="s">
        <v>168</v>
      </c>
      <c r="C57" s="2" t="s">
        <v>169</v>
      </c>
      <c r="D57" s="2" t="s">
        <v>791</v>
      </c>
      <c r="E57" s="2" t="s">
        <v>1042</v>
      </c>
      <c r="F57" s="2">
        <v>203</v>
      </c>
      <c r="G57" s="2" t="s">
        <v>1043</v>
      </c>
      <c r="I57" s="3" t="s">
        <v>1065</v>
      </c>
      <c r="J57" s="3">
        <v>981</v>
      </c>
      <c r="K57" s="4" t="s">
        <v>1066</v>
      </c>
      <c r="N57" s="8" t="s">
        <v>1363</v>
      </c>
      <c r="O57" s="8" t="s">
        <v>1857</v>
      </c>
      <c r="P57" s="9" t="s">
        <v>1950</v>
      </c>
    </row>
    <row r="58" spans="1:16" x14ac:dyDescent="0.25">
      <c r="A58" s="2" t="s">
        <v>716</v>
      </c>
      <c r="B58" s="2" t="s">
        <v>151</v>
      </c>
      <c r="C58" s="2" t="s">
        <v>152</v>
      </c>
      <c r="D58" s="2" t="s">
        <v>785</v>
      </c>
      <c r="E58" s="2" t="s">
        <v>1031</v>
      </c>
      <c r="F58" s="2">
        <v>976</v>
      </c>
      <c r="G58" s="2" t="s">
        <v>1032</v>
      </c>
      <c r="I58" s="3" t="s">
        <v>1205</v>
      </c>
      <c r="J58" s="3">
        <v>0</v>
      </c>
      <c r="K58" s="4" t="s">
        <v>1206</v>
      </c>
      <c r="N58" s="8" t="s">
        <v>1364</v>
      </c>
      <c r="O58" s="8" t="s">
        <v>1858</v>
      </c>
      <c r="P58" s="9" t="s">
        <v>1951</v>
      </c>
    </row>
    <row r="59" spans="1:16" x14ac:dyDescent="0.25">
      <c r="A59" s="2" t="s">
        <v>170</v>
      </c>
      <c r="B59" s="2" t="s">
        <v>171</v>
      </c>
      <c r="C59" s="2" t="s">
        <v>172</v>
      </c>
      <c r="D59" s="2" t="s">
        <v>792</v>
      </c>
      <c r="E59" s="2" t="s">
        <v>1046</v>
      </c>
      <c r="F59" s="2">
        <v>208</v>
      </c>
      <c r="G59" s="2" t="s">
        <v>1047</v>
      </c>
      <c r="I59" s="3" t="s">
        <v>1067</v>
      </c>
      <c r="J59" s="3">
        <v>936</v>
      </c>
      <c r="K59" s="4" t="s">
        <v>1068</v>
      </c>
      <c r="N59" s="8" t="s">
        <v>1365</v>
      </c>
      <c r="O59" s="8" t="s">
        <v>1859</v>
      </c>
      <c r="P59" s="9" t="s">
        <v>1952</v>
      </c>
    </row>
    <row r="60" spans="1:16" x14ac:dyDescent="0.25">
      <c r="A60" s="2" t="s">
        <v>173</v>
      </c>
      <c r="B60" s="2" t="s">
        <v>174</v>
      </c>
      <c r="C60" s="2" t="s">
        <v>175</v>
      </c>
      <c r="D60" s="2" t="s">
        <v>793</v>
      </c>
      <c r="E60" s="2" t="s">
        <v>1044</v>
      </c>
      <c r="F60" s="2">
        <v>262</v>
      </c>
      <c r="G60" s="2" t="s">
        <v>1045</v>
      </c>
      <c r="I60" s="3" t="s">
        <v>1069</v>
      </c>
      <c r="J60" s="3">
        <v>292</v>
      </c>
      <c r="K60" s="4" t="s">
        <v>1070</v>
      </c>
      <c r="N60" s="8" t="s">
        <v>1366</v>
      </c>
      <c r="O60" s="8" t="s">
        <v>1860</v>
      </c>
      <c r="P60" s="9" t="s">
        <v>1953</v>
      </c>
    </row>
    <row r="61" spans="1:16" x14ac:dyDescent="0.25">
      <c r="A61" s="2" t="s">
        <v>176</v>
      </c>
      <c r="B61" s="2" t="s">
        <v>177</v>
      </c>
      <c r="C61" s="2" t="s">
        <v>178</v>
      </c>
      <c r="D61" s="2" t="s">
        <v>794</v>
      </c>
      <c r="E61" s="2" t="s">
        <v>1187</v>
      </c>
      <c r="F61" s="2">
        <v>951</v>
      </c>
      <c r="G61" s="2" t="s">
        <v>1188</v>
      </c>
      <c r="I61" s="3" t="s">
        <v>1071</v>
      </c>
      <c r="J61" s="3">
        <v>270</v>
      </c>
      <c r="K61" s="4" t="s">
        <v>1072</v>
      </c>
      <c r="N61" s="8" t="s">
        <v>1367</v>
      </c>
      <c r="O61" s="8" t="s">
        <v>1861</v>
      </c>
      <c r="P61" s="9" t="s">
        <v>1954</v>
      </c>
    </row>
    <row r="62" spans="1:16" x14ac:dyDescent="0.25">
      <c r="A62" s="2" t="s">
        <v>179</v>
      </c>
      <c r="B62" s="2" t="s">
        <v>180</v>
      </c>
      <c r="C62" s="2" t="s">
        <v>181</v>
      </c>
      <c r="D62" s="2" t="s">
        <v>795</v>
      </c>
      <c r="E62" s="2" t="s">
        <v>1048</v>
      </c>
      <c r="F62" s="2">
        <v>214</v>
      </c>
      <c r="G62" s="2" t="s">
        <v>1049</v>
      </c>
      <c r="I62" s="3" t="s">
        <v>1073</v>
      </c>
      <c r="J62" s="3">
        <v>324</v>
      </c>
      <c r="K62" s="4" t="s">
        <v>1074</v>
      </c>
      <c r="N62" s="8" t="s">
        <v>1368</v>
      </c>
      <c r="O62" s="8" t="s">
        <v>1862</v>
      </c>
      <c r="P62" s="9" t="s">
        <v>1564</v>
      </c>
    </row>
    <row r="63" spans="1:16" x14ac:dyDescent="0.25">
      <c r="A63" s="2" t="s">
        <v>182</v>
      </c>
      <c r="B63" s="2" t="s">
        <v>183</v>
      </c>
      <c r="C63" s="2" t="s">
        <v>184</v>
      </c>
      <c r="D63" s="2" t="s">
        <v>796</v>
      </c>
      <c r="E63" s="2" t="s">
        <v>1177</v>
      </c>
      <c r="F63" s="2">
        <v>840</v>
      </c>
      <c r="G63" s="2" t="s">
        <v>1178</v>
      </c>
      <c r="I63" s="3" t="s">
        <v>1075</v>
      </c>
      <c r="J63" s="3">
        <v>320</v>
      </c>
      <c r="K63" s="4" t="s">
        <v>1076</v>
      </c>
      <c r="N63" s="8" t="s">
        <v>1369</v>
      </c>
      <c r="O63" s="8" t="s">
        <v>1863</v>
      </c>
      <c r="P63" s="9" t="s">
        <v>1955</v>
      </c>
    </row>
    <row r="64" spans="1:16" x14ac:dyDescent="0.25">
      <c r="A64" s="2" t="s">
        <v>185</v>
      </c>
      <c r="B64" s="2" t="s">
        <v>186</v>
      </c>
      <c r="C64" s="2" t="s">
        <v>187</v>
      </c>
      <c r="D64" s="2" t="s">
        <v>797</v>
      </c>
      <c r="E64" s="2" t="s">
        <v>1052</v>
      </c>
      <c r="F64" s="2">
        <v>818</v>
      </c>
      <c r="G64" s="2" t="s">
        <v>1053</v>
      </c>
      <c r="I64" s="3" t="s">
        <v>1077</v>
      </c>
      <c r="J64" s="3">
        <v>328</v>
      </c>
      <c r="K64" s="4" t="s">
        <v>1207</v>
      </c>
      <c r="N64" s="8" t="s">
        <v>1370</v>
      </c>
      <c r="O64" s="8" t="s">
        <v>1864</v>
      </c>
      <c r="P64" s="9" t="s">
        <v>1565</v>
      </c>
    </row>
    <row r="65" spans="1:16" x14ac:dyDescent="0.25">
      <c r="A65" s="2" t="s">
        <v>188</v>
      </c>
      <c r="B65" s="2" t="s">
        <v>189</v>
      </c>
      <c r="C65" s="2" t="s">
        <v>190</v>
      </c>
      <c r="D65" s="2" t="s">
        <v>798</v>
      </c>
      <c r="E65" s="2" t="s">
        <v>1177</v>
      </c>
      <c r="F65" s="2">
        <v>840</v>
      </c>
      <c r="G65" s="2" t="s">
        <v>1178</v>
      </c>
      <c r="I65" s="3" t="s">
        <v>1078</v>
      </c>
      <c r="J65" s="3">
        <v>344</v>
      </c>
      <c r="K65" s="4" t="s">
        <v>1208</v>
      </c>
      <c r="N65" s="8" t="s">
        <v>1371</v>
      </c>
      <c r="O65" s="8" t="s">
        <v>1865</v>
      </c>
      <c r="P65" s="9" t="s">
        <v>1956</v>
      </c>
    </row>
    <row r="66" spans="1:16" x14ac:dyDescent="0.25">
      <c r="A66" s="2" t="s">
        <v>191</v>
      </c>
      <c r="B66" s="2" t="s">
        <v>192</v>
      </c>
      <c r="C66" s="2" t="s">
        <v>193</v>
      </c>
      <c r="D66" s="2" t="s">
        <v>799</v>
      </c>
      <c r="E66" s="2" t="s">
        <v>1186</v>
      </c>
      <c r="F66" s="2">
        <v>950</v>
      </c>
      <c r="G66" s="2" t="s">
        <v>1298</v>
      </c>
      <c r="I66" s="3" t="s">
        <v>1079</v>
      </c>
      <c r="J66" s="3">
        <v>340</v>
      </c>
      <c r="K66" s="4" t="s">
        <v>1209</v>
      </c>
      <c r="N66" s="8" t="s">
        <v>1372</v>
      </c>
      <c r="O66" s="8" t="s">
        <v>1866</v>
      </c>
      <c r="P66" s="9" t="s">
        <v>1957</v>
      </c>
    </row>
    <row r="67" spans="1:16" x14ac:dyDescent="0.25">
      <c r="A67" s="2" t="s">
        <v>194</v>
      </c>
      <c r="B67" s="2" t="s">
        <v>195</v>
      </c>
      <c r="C67" s="2" t="s">
        <v>196</v>
      </c>
      <c r="D67" s="2" t="s">
        <v>800</v>
      </c>
      <c r="E67" s="2" t="s">
        <v>1054</v>
      </c>
      <c r="F67" s="2">
        <v>232</v>
      </c>
      <c r="G67" s="2" t="s">
        <v>1055</v>
      </c>
      <c r="I67" s="3" t="s">
        <v>1080</v>
      </c>
      <c r="J67" s="3">
        <v>191</v>
      </c>
      <c r="K67" s="4" t="s">
        <v>1210</v>
      </c>
      <c r="N67" s="8" t="s">
        <v>1373</v>
      </c>
      <c r="O67" s="8" t="s">
        <v>1867</v>
      </c>
      <c r="P67" s="9" t="s">
        <v>1958</v>
      </c>
    </row>
    <row r="68" spans="1:16" x14ac:dyDescent="0.25">
      <c r="A68" s="2" t="s">
        <v>197</v>
      </c>
      <c r="B68" s="2" t="s">
        <v>198</v>
      </c>
      <c r="C68" s="2" t="s">
        <v>199</v>
      </c>
      <c r="D68" s="2" t="s">
        <v>801</v>
      </c>
      <c r="E68" s="2" t="s">
        <v>1058</v>
      </c>
      <c r="F68" s="2">
        <v>978</v>
      </c>
      <c r="G68" s="2" t="s">
        <v>1059</v>
      </c>
      <c r="I68" s="3" t="s">
        <v>1081</v>
      </c>
      <c r="J68" s="3">
        <v>332</v>
      </c>
      <c r="K68" s="4" t="s">
        <v>1211</v>
      </c>
      <c r="N68" s="8" t="s">
        <v>1374</v>
      </c>
      <c r="O68" s="8" t="s">
        <v>1868</v>
      </c>
      <c r="P68" s="9" t="s">
        <v>1959</v>
      </c>
    </row>
    <row r="69" spans="1:16" x14ac:dyDescent="0.25">
      <c r="A69" s="2" t="s">
        <v>729</v>
      </c>
      <c r="B69" s="2" t="s">
        <v>614</v>
      </c>
      <c r="C69" s="2" t="s">
        <v>615</v>
      </c>
      <c r="D69" s="2" t="s">
        <v>943</v>
      </c>
      <c r="E69" s="2" t="s">
        <v>1160</v>
      </c>
      <c r="F69" s="2">
        <v>748</v>
      </c>
      <c r="G69" s="2" t="s">
        <v>1278</v>
      </c>
      <c r="I69" s="3" t="s">
        <v>1082</v>
      </c>
      <c r="J69" s="3">
        <v>348</v>
      </c>
      <c r="K69" s="4" t="s">
        <v>1212</v>
      </c>
      <c r="N69" s="8" t="s">
        <v>1375</v>
      </c>
      <c r="O69" s="8" t="s">
        <v>1869</v>
      </c>
      <c r="P69" s="9" t="s">
        <v>1960</v>
      </c>
    </row>
    <row r="70" spans="1:16" x14ac:dyDescent="0.25">
      <c r="A70" s="2" t="s">
        <v>200</v>
      </c>
      <c r="B70" s="2" t="s">
        <v>201</v>
      </c>
      <c r="C70" s="2" t="s">
        <v>202</v>
      </c>
      <c r="D70" s="2" t="s">
        <v>802</v>
      </c>
      <c r="E70" s="2" t="s">
        <v>1056</v>
      </c>
      <c r="F70" s="2">
        <v>230</v>
      </c>
      <c r="G70" s="2" t="s">
        <v>1057</v>
      </c>
      <c r="I70" s="3" t="s">
        <v>1083</v>
      </c>
      <c r="J70" s="3">
        <v>360</v>
      </c>
      <c r="K70" s="4" t="s">
        <v>1213</v>
      </c>
      <c r="N70" s="8" t="s">
        <v>1376</v>
      </c>
      <c r="O70" s="8" t="s">
        <v>1870</v>
      </c>
      <c r="P70" s="9" t="s">
        <v>1961</v>
      </c>
    </row>
    <row r="71" spans="1:16" x14ac:dyDescent="0.25">
      <c r="A71" s="2" t="s">
        <v>720</v>
      </c>
      <c r="B71" s="2" t="s">
        <v>203</v>
      </c>
      <c r="C71" s="2" t="s">
        <v>204</v>
      </c>
      <c r="D71" s="2" t="s">
        <v>803</v>
      </c>
      <c r="E71" s="2" t="s">
        <v>1061</v>
      </c>
      <c r="F71" s="2">
        <v>238</v>
      </c>
      <c r="G71" s="2" t="s">
        <v>1062</v>
      </c>
      <c r="I71" s="3" t="s">
        <v>1084</v>
      </c>
      <c r="J71" s="3">
        <v>376</v>
      </c>
      <c r="K71" s="4" t="s">
        <v>1214</v>
      </c>
      <c r="N71" s="8" t="s">
        <v>1377</v>
      </c>
      <c r="O71" s="8" t="s">
        <v>1871</v>
      </c>
      <c r="P71" s="9" t="s">
        <v>1567</v>
      </c>
    </row>
    <row r="72" spans="1:16" x14ac:dyDescent="0.25">
      <c r="A72" s="2" t="s">
        <v>205</v>
      </c>
      <c r="B72" s="2" t="s">
        <v>206</v>
      </c>
      <c r="C72" s="2" t="s">
        <v>207</v>
      </c>
      <c r="D72" s="2" t="s">
        <v>804</v>
      </c>
      <c r="E72" s="2" t="s">
        <v>1046</v>
      </c>
      <c r="F72" s="2">
        <v>208</v>
      </c>
      <c r="G72" s="2" t="s">
        <v>1047</v>
      </c>
      <c r="I72" s="3" t="s">
        <v>1215</v>
      </c>
      <c r="J72" s="3">
        <v>0</v>
      </c>
      <c r="K72" s="4" t="s">
        <v>1216</v>
      </c>
      <c r="N72" s="8" t="s">
        <v>1378</v>
      </c>
      <c r="O72" s="8" t="s">
        <v>1872</v>
      </c>
      <c r="P72" s="9" t="s">
        <v>1566</v>
      </c>
    </row>
    <row r="73" spans="1:16" x14ac:dyDescent="0.25">
      <c r="A73" s="2" t="s">
        <v>208</v>
      </c>
      <c r="B73" s="2" t="s">
        <v>209</v>
      </c>
      <c r="C73" s="2" t="s">
        <v>210</v>
      </c>
      <c r="D73" s="2" t="s">
        <v>805</v>
      </c>
      <c r="E73" s="2" t="s">
        <v>1060</v>
      </c>
      <c r="F73" s="2">
        <v>242</v>
      </c>
      <c r="G73" s="2" t="s">
        <v>1204</v>
      </c>
      <c r="I73" s="3" t="s">
        <v>1085</v>
      </c>
      <c r="J73" s="3">
        <v>356</v>
      </c>
      <c r="K73" s="4" t="s">
        <v>1217</v>
      </c>
    </row>
    <row r="74" spans="1:16" x14ac:dyDescent="0.25">
      <c r="A74" s="2" t="s">
        <v>211</v>
      </c>
      <c r="B74" s="2" t="s">
        <v>212</v>
      </c>
      <c r="C74" s="2" t="s">
        <v>213</v>
      </c>
      <c r="D74" s="2" t="s">
        <v>806</v>
      </c>
      <c r="E74" s="2" t="s">
        <v>1058</v>
      </c>
      <c r="F74" s="2">
        <v>978</v>
      </c>
      <c r="G74" s="2" t="s">
        <v>1059</v>
      </c>
      <c r="I74" s="3" t="s">
        <v>1086</v>
      </c>
      <c r="J74" s="3">
        <v>368</v>
      </c>
      <c r="K74" s="4" t="s">
        <v>1087</v>
      </c>
    </row>
    <row r="75" spans="1:16" x14ac:dyDescent="0.25">
      <c r="A75" s="2" t="s">
        <v>214</v>
      </c>
      <c r="B75" s="2" t="s">
        <v>215</v>
      </c>
      <c r="C75" s="2" t="s">
        <v>216</v>
      </c>
      <c r="D75" s="2" t="s">
        <v>807</v>
      </c>
      <c r="E75" s="2" t="s">
        <v>1058</v>
      </c>
      <c r="F75" s="2">
        <v>978</v>
      </c>
      <c r="G75" s="2" t="s">
        <v>1059</v>
      </c>
      <c r="I75" s="3" t="s">
        <v>1088</v>
      </c>
      <c r="J75" s="3">
        <v>364</v>
      </c>
      <c r="K75" s="4" t="s">
        <v>1218</v>
      </c>
    </row>
    <row r="76" spans="1:16" x14ac:dyDescent="0.25">
      <c r="A76" s="2" t="s">
        <v>217</v>
      </c>
      <c r="B76" s="2" t="s">
        <v>218</v>
      </c>
      <c r="C76" s="2" t="s">
        <v>219</v>
      </c>
      <c r="D76" s="2" t="s">
        <v>808</v>
      </c>
      <c r="E76" s="2" t="s">
        <v>1058</v>
      </c>
      <c r="F76" s="2">
        <v>978</v>
      </c>
      <c r="G76" s="2" t="s">
        <v>1059</v>
      </c>
      <c r="I76" s="3" t="s">
        <v>1089</v>
      </c>
      <c r="J76" s="3">
        <v>352</v>
      </c>
      <c r="K76" s="4" t="s">
        <v>1090</v>
      </c>
    </row>
    <row r="77" spans="1:16" x14ac:dyDescent="0.25">
      <c r="A77" s="2" t="s">
        <v>220</v>
      </c>
      <c r="B77" s="2" t="s">
        <v>221</v>
      </c>
      <c r="C77" s="2" t="s">
        <v>222</v>
      </c>
      <c r="D77" s="2" t="s">
        <v>809</v>
      </c>
      <c r="E77" s="2" t="s">
        <v>1058</v>
      </c>
      <c r="F77" s="2">
        <v>978</v>
      </c>
      <c r="G77" s="2" t="s">
        <v>1059</v>
      </c>
      <c r="I77" s="3" t="s">
        <v>1219</v>
      </c>
      <c r="J77" s="3">
        <v>0</v>
      </c>
      <c r="K77" s="4" t="s">
        <v>1220</v>
      </c>
    </row>
    <row r="78" spans="1:16" x14ac:dyDescent="0.25">
      <c r="A78" s="2" t="s">
        <v>223</v>
      </c>
      <c r="B78" s="2" t="s">
        <v>224</v>
      </c>
      <c r="C78" s="2" t="s">
        <v>225</v>
      </c>
      <c r="D78" s="2" t="s">
        <v>810</v>
      </c>
      <c r="E78" s="2" t="s">
        <v>1058</v>
      </c>
      <c r="F78" s="2">
        <v>978</v>
      </c>
      <c r="G78" s="2" t="s">
        <v>1059</v>
      </c>
      <c r="I78" s="3" t="s">
        <v>1091</v>
      </c>
      <c r="J78" s="3">
        <v>388</v>
      </c>
      <c r="K78" s="4" t="s">
        <v>1221</v>
      </c>
    </row>
    <row r="79" spans="1:16" x14ac:dyDescent="0.25">
      <c r="A79" s="2" t="s">
        <v>226</v>
      </c>
      <c r="B79" s="2" t="s">
        <v>227</v>
      </c>
      <c r="C79" s="2" t="s">
        <v>228</v>
      </c>
      <c r="D79" s="2" t="s">
        <v>811</v>
      </c>
      <c r="E79" s="2" t="s">
        <v>1186</v>
      </c>
      <c r="F79" s="2">
        <v>950</v>
      </c>
      <c r="G79" s="2" t="s">
        <v>1298</v>
      </c>
      <c r="I79" s="3" t="s">
        <v>1092</v>
      </c>
      <c r="J79" s="3">
        <v>400</v>
      </c>
      <c r="K79" s="4" t="s">
        <v>1222</v>
      </c>
    </row>
    <row r="80" spans="1:16" x14ac:dyDescent="0.25">
      <c r="A80" s="2" t="s">
        <v>229</v>
      </c>
      <c r="B80" s="2" t="s">
        <v>230</v>
      </c>
      <c r="C80" s="2" t="s">
        <v>231</v>
      </c>
      <c r="D80" s="2" t="s">
        <v>812</v>
      </c>
      <c r="E80" s="2" t="s">
        <v>1071</v>
      </c>
      <c r="F80" s="2">
        <v>270</v>
      </c>
      <c r="G80" s="2" t="s">
        <v>1072</v>
      </c>
      <c r="I80" s="3" t="s">
        <v>1093</v>
      </c>
      <c r="J80" s="3">
        <v>392</v>
      </c>
      <c r="K80" s="4" t="s">
        <v>1223</v>
      </c>
    </row>
    <row r="81" spans="1:11" x14ac:dyDescent="0.25">
      <c r="A81" s="2" t="s">
        <v>232</v>
      </c>
      <c r="B81" s="2" t="s">
        <v>233</v>
      </c>
      <c r="C81" s="2" t="s">
        <v>234</v>
      </c>
      <c r="D81" s="2" t="s">
        <v>813</v>
      </c>
      <c r="E81" s="2" t="s">
        <v>1065</v>
      </c>
      <c r="F81" s="2">
        <v>981</v>
      </c>
      <c r="G81" s="2" t="s">
        <v>1066</v>
      </c>
      <c r="I81" s="3" t="s">
        <v>1094</v>
      </c>
      <c r="J81" s="3">
        <v>404</v>
      </c>
      <c r="K81" s="4" t="s">
        <v>1224</v>
      </c>
    </row>
    <row r="82" spans="1:11" x14ac:dyDescent="0.25">
      <c r="A82" s="2" t="s">
        <v>235</v>
      </c>
      <c r="B82" s="2" t="s">
        <v>236</v>
      </c>
      <c r="C82" s="2" t="s">
        <v>237</v>
      </c>
      <c r="D82" s="2" t="s">
        <v>814</v>
      </c>
      <c r="E82" s="2" t="s">
        <v>1058</v>
      </c>
      <c r="F82" s="2">
        <v>978</v>
      </c>
      <c r="G82" s="2" t="s">
        <v>1059</v>
      </c>
      <c r="I82" s="3" t="s">
        <v>1095</v>
      </c>
      <c r="J82" s="3">
        <v>417</v>
      </c>
      <c r="K82" s="4" t="s">
        <v>1225</v>
      </c>
    </row>
    <row r="83" spans="1:11" x14ac:dyDescent="0.25">
      <c r="A83" s="2" t="s">
        <v>238</v>
      </c>
      <c r="B83" s="2" t="s">
        <v>239</v>
      </c>
      <c r="C83" s="2" t="s">
        <v>240</v>
      </c>
      <c r="D83" s="2" t="s">
        <v>815</v>
      </c>
      <c r="E83" s="2" t="s">
        <v>1067</v>
      </c>
      <c r="F83" s="2">
        <v>936</v>
      </c>
      <c r="G83" s="2" t="s">
        <v>1068</v>
      </c>
      <c r="I83" s="3" t="s">
        <v>1096</v>
      </c>
      <c r="J83" s="3">
        <v>116</v>
      </c>
      <c r="K83" s="4" t="s">
        <v>1226</v>
      </c>
    </row>
    <row r="84" spans="1:11" x14ac:dyDescent="0.25">
      <c r="A84" s="2" t="s">
        <v>241</v>
      </c>
      <c r="B84" s="2" t="s">
        <v>242</v>
      </c>
      <c r="C84" s="2" t="s">
        <v>243</v>
      </c>
      <c r="D84" s="2" t="s">
        <v>816</v>
      </c>
      <c r="E84" s="2" t="s">
        <v>1069</v>
      </c>
      <c r="F84" s="2">
        <v>292</v>
      </c>
      <c r="G84" s="2" t="s">
        <v>1070</v>
      </c>
      <c r="I84" s="3" t="s">
        <v>1097</v>
      </c>
      <c r="J84" s="3">
        <v>174</v>
      </c>
      <c r="K84" s="4" t="s">
        <v>1227</v>
      </c>
    </row>
    <row r="85" spans="1:11" x14ac:dyDescent="0.25">
      <c r="A85" s="2" t="s">
        <v>244</v>
      </c>
      <c r="B85" s="2" t="s">
        <v>245</v>
      </c>
      <c r="C85" s="2" t="s">
        <v>246</v>
      </c>
      <c r="D85" s="2" t="s">
        <v>817</v>
      </c>
      <c r="E85" s="2" t="s">
        <v>1058</v>
      </c>
      <c r="F85" s="2">
        <v>978</v>
      </c>
      <c r="G85" s="2" t="s">
        <v>1059</v>
      </c>
      <c r="I85" s="3" t="s">
        <v>1098</v>
      </c>
      <c r="J85" s="3">
        <v>408</v>
      </c>
      <c r="K85" s="4" t="s">
        <v>1228</v>
      </c>
    </row>
    <row r="86" spans="1:11" x14ac:dyDescent="0.25">
      <c r="A86" s="2" t="s">
        <v>247</v>
      </c>
      <c r="B86" s="2" t="s">
        <v>248</v>
      </c>
      <c r="C86" s="2" t="s">
        <v>249</v>
      </c>
      <c r="D86" s="2" t="s">
        <v>818</v>
      </c>
      <c r="E86" s="2" t="s">
        <v>1046</v>
      </c>
      <c r="F86" s="2">
        <v>208</v>
      </c>
      <c r="G86" s="2" t="s">
        <v>1047</v>
      </c>
      <c r="I86" s="3" t="s">
        <v>1099</v>
      </c>
      <c r="J86" s="3">
        <v>410</v>
      </c>
      <c r="K86" s="4" t="s">
        <v>1229</v>
      </c>
    </row>
    <row r="87" spans="1:11" x14ac:dyDescent="0.25">
      <c r="A87" s="2" t="s">
        <v>250</v>
      </c>
      <c r="B87" s="2" t="s">
        <v>251</v>
      </c>
      <c r="C87" s="2" t="s">
        <v>252</v>
      </c>
      <c r="D87" s="2" t="s">
        <v>819</v>
      </c>
      <c r="E87" s="2" t="s">
        <v>1187</v>
      </c>
      <c r="F87" s="2">
        <v>951</v>
      </c>
      <c r="G87" s="2" t="s">
        <v>1188</v>
      </c>
      <c r="I87" s="3" t="s">
        <v>1100</v>
      </c>
      <c r="J87" s="3">
        <v>414</v>
      </c>
      <c r="K87" s="4" t="s">
        <v>1230</v>
      </c>
    </row>
    <row r="88" spans="1:11" x14ac:dyDescent="0.25">
      <c r="A88" s="2" t="s">
        <v>253</v>
      </c>
      <c r="B88" s="2" t="s">
        <v>254</v>
      </c>
      <c r="C88" s="2" t="s">
        <v>255</v>
      </c>
      <c r="D88" s="2" t="s">
        <v>820</v>
      </c>
      <c r="E88" s="2" t="s">
        <v>1058</v>
      </c>
      <c r="F88" s="2">
        <v>978</v>
      </c>
      <c r="G88" s="2" t="s">
        <v>1059</v>
      </c>
      <c r="I88" s="3" t="s">
        <v>1101</v>
      </c>
      <c r="J88" s="3">
        <v>136</v>
      </c>
      <c r="K88" s="4" t="s">
        <v>1231</v>
      </c>
    </row>
    <row r="89" spans="1:11" x14ac:dyDescent="0.25">
      <c r="A89" s="2" t="s">
        <v>256</v>
      </c>
      <c r="B89" s="2" t="s">
        <v>257</v>
      </c>
      <c r="C89" s="2" t="s">
        <v>258</v>
      </c>
      <c r="D89" s="2" t="s">
        <v>821</v>
      </c>
      <c r="E89" s="2" t="s">
        <v>1177</v>
      </c>
      <c r="F89" s="2">
        <v>840</v>
      </c>
      <c r="G89" s="2" t="s">
        <v>1178</v>
      </c>
      <c r="I89" s="3" t="s">
        <v>1102</v>
      </c>
      <c r="J89" s="3">
        <v>398</v>
      </c>
      <c r="K89" s="4" t="s">
        <v>1232</v>
      </c>
    </row>
    <row r="90" spans="1:11" x14ac:dyDescent="0.25">
      <c r="A90" s="2" t="s">
        <v>259</v>
      </c>
      <c r="B90" s="2" t="s">
        <v>260</v>
      </c>
      <c r="C90" s="2" t="s">
        <v>261</v>
      </c>
      <c r="D90" s="2" t="s">
        <v>822</v>
      </c>
      <c r="E90" s="2" t="s">
        <v>1075</v>
      </c>
      <c r="F90" s="2">
        <v>320</v>
      </c>
      <c r="G90" s="2" t="s">
        <v>1076</v>
      </c>
      <c r="I90" s="3" t="s">
        <v>1103</v>
      </c>
      <c r="J90" s="3">
        <v>418</v>
      </c>
      <c r="K90" s="4" t="s">
        <v>1233</v>
      </c>
    </row>
    <row r="91" spans="1:11" x14ac:dyDescent="0.25">
      <c r="A91" s="2" t="s">
        <v>262</v>
      </c>
      <c r="B91" s="2" t="s">
        <v>263</v>
      </c>
      <c r="C91" s="2" t="s">
        <v>264</v>
      </c>
      <c r="D91" s="2" t="s">
        <v>823</v>
      </c>
      <c r="E91" s="2" t="s">
        <v>1205</v>
      </c>
      <c r="F91" s="2">
        <v>0</v>
      </c>
      <c r="G91" s="2" t="s">
        <v>1206</v>
      </c>
      <c r="I91" s="3" t="s">
        <v>1104</v>
      </c>
      <c r="J91" s="3">
        <v>422</v>
      </c>
      <c r="K91" s="4" t="s">
        <v>1234</v>
      </c>
    </row>
    <row r="92" spans="1:11" x14ac:dyDescent="0.25">
      <c r="A92" s="2" t="s">
        <v>265</v>
      </c>
      <c r="B92" s="2" t="s">
        <v>266</v>
      </c>
      <c r="C92" s="2" t="s">
        <v>267</v>
      </c>
      <c r="D92" s="2" t="s">
        <v>824</v>
      </c>
      <c r="E92" s="2" t="s">
        <v>1073</v>
      </c>
      <c r="F92" s="2">
        <v>324</v>
      </c>
      <c r="G92" s="2" t="s">
        <v>1074</v>
      </c>
      <c r="I92" s="3" t="s">
        <v>1105</v>
      </c>
      <c r="J92" s="3">
        <v>144</v>
      </c>
      <c r="K92" s="4" t="s">
        <v>1235</v>
      </c>
    </row>
    <row r="93" spans="1:11" x14ac:dyDescent="0.25">
      <c r="A93" s="2" t="s">
        <v>268</v>
      </c>
      <c r="B93" s="2" t="s">
        <v>269</v>
      </c>
      <c r="C93" s="2" t="s">
        <v>270</v>
      </c>
      <c r="D93" s="2" t="s">
        <v>825</v>
      </c>
      <c r="E93" s="2" t="s">
        <v>1189</v>
      </c>
      <c r="F93" s="2">
        <v>952</v>
      </c>
      <c r="G93" s="2" t="s">
        <v>1292</v>
      </c>
      <c r="I93" s="3" t="s">
        <v>1106</v>
      </c>
      <c r="J93" s="3">
        <v>430</v>
      </c>
      <c r="K93" s="4" t="s">
        <v>1236</v>
      </c>
    </row>
    <row r="94" spans="1:11" x14ac:dyDescent="0.25">
      <c r="A94" s="2" t="s">
        <v>271</v>
      </c>
      <c r="B94" s="2" t="s">
        <v>272</v>
      </c>
      <c r="C94" s="2" t="s">
        <v>273</v>
      </c>
      <c r="D94" s="2" t="s">
        <v>826</v>
      </c>
      <c r="E94" s="2" t="s">
        <v>1077</v>
      </c>
      <c r="F94" s="2">
        <v>328</v>
      </c>
      <c r="G94" s="2" t="s">
        <v>1207</v>
      </c>
      <c r="I94" s="3" t="s">
        <v>1107</v>
      </c>
      <c r="J94" s="3">
        <v>426</v>
      </c>
      <c r="K94" s="4" t="s">
        <v>1108</v>
      </c>
    </row>
    <row r="95" spans="1:11" x14ac:dyDescent="0.25">
      <c r="A95" s="2" t="s">
        <v>274</v>
      </c>
      <c r="B95" s="2" t="s">
        <v>275</v>
      </c>
      <c r="C95" s="2" t="s">
        <v>276</v>
      </c>
      <c r="D95" s="2" t="s">
        <v>827</v>
      </c>
      <c r="E95" s="2" t="s">
        <v>1081</v>
      </c>
      <c r="F95" s="2">
        <v>332</v>
      </c>
      <c r="G95" s="2" t="s">
        <v>1211</v>
      </c>
      <c r="I95" s="3" t="s">
        <v>1109</v>
      </c>
      <c r="J95" s="3">
        <v>434</v>
      </c>
      <c r="K95" s="4" t="s">
        <v>1237</v>
      </c>
    </row>
    <row r="96" spans="1:11" x14ac:dyDescent="0.25">
      <c r="A96" s="2" t="s">
        <v>277</v>
      </c>
      <c r="B96" s="2" t="s">
        <v>278</v>
      </c>
      <c r="C96" s="2" t="s">
        <v>279</v>
      </c>
      <c r="D96" s="2" t="s">
        <v>828</v>
      </c>
      <c r="I96" s="3" t="s">
        <v>1110</v>
      </c>
      <c r="J96" s="3">
        <v>504</v>
      </c>
      <c r="K96" s="4" t="s">
        <v>1238</v>
      </c>
    </row>
    <row r="97" spans="1:11" x14ac:dyDescent="0.25">
      <c r="A97" s="2" t="s">
        <v>282</v>
      </c>
      <c r="B97" s="2" t="s">
        <v>283</v>
      </c>
      <c r="C97" s="2" t="s">
        <v>284</v>
      </c>
      <c r="D97" s="2" t="s">
        <v>830</v>
      </c>
      <c r="E97" s="2" t="s">
        <v>1079</v>
      </c>
      <c r="F97" s="2">
        <v>340</v>
      </c>
      <c r="G97" s="2" t="s">
        <v>1209</v>
      </c>
      <c r="I97" s="3" t="s">
        <v>1111</v>
      </c>
      <c r="J97" s="3">
        <v>498</v>
      </c>
      <c r="K97" s="4" t="s">
        <v>1239</v>
      </c>
    </row>
    <row r="98" spans="1:11" x14ac:dyDescent="0.25">
      <c r="A98" s="2" t="s">
        <v>713</v>
      </c>
      <c r="B98" s="2" t="s">
        <v>133</v>
      </c>
      <c r="C98" s="2" t="s">
        <v>134</v>
      </c>
      <c r="D98" s="2" t="s">
        <v>778</v>
      </c>
      <c r="E98" s="2" t="s">
        <v>1078</v>
      </c>
      <c r="F98" s="2">
        <v>344</v>
      </c>
      <c r="G98" s="2" t="s">
        <v>1208</v>
      </c>
      <c r="I98" s="3" t="s">
        <v>1112</v>
      </c>
      <c r="J98" s="3">
        <v>969</v>
      </c>
      <c r="K98" s="4" t="s">
        <v>1240</v>
      </c>
    </row>
    <row r="99" spans="1:11" x14ac:dyDescent="0.25">
      <c r="A99" s="2" t="s">
        <v>285</v>
      </c>
      <c r="B99" s="2" t="s">
        <v>286</v>
      </c>
      <c r="C99" s="2" t="s">
        <v>287</v>
      </c>
      <c r="D99" s="2" t="s">
        <v>831</v>
      </c>
      <c r="E99" s="2" t="s">
        <v>1082</v>
      </c>
      <c r="F99" s="2">
        <v>348</v>
      </c>
      <c r="G99" s="2" t="s">
        <v>1212</v>
      </c>
      <c r="I99" s="3" t="s">
        <v>374</v>
      </c>
      <c r="J99" s="3">
        <v>807</v>
      </c>
      <c r="K99" s="4" t="s">
        <v>1113</v>
      </c>
    </row>
    <row r="100" spans="1:11" x14ac:dyDescent="0.25">
      <c r="A100" s="2" t="s">
        <v>288</v>
      </c>
      <c r="B100" s="2" t="s">
        <v>289</v>
      </c>
      <c r="C100" s="2" t="s">
        <v>290</v>
      </c>
      <c r="D100" s="2" t="s">
        <v>832</v>
      </c>
      <c r="E100" s="2" t="s">
        <v>1089</v>
      </c>
      <c r="F100" s="2">
        <v>352</v>
      </c>
      <c r="G100" s="2" t="s">
        <v>1090</v>
      </c>
      <c r="I100" s="3" t="s">
        <v>1114</v>
      </c>
      <c r="J100" s="3">
        <v>104</v>
      </c>
      <c r="K100" s="4" t="s">
        <v>1241</v>
      </c>
    </row>
    <row r="101" spans="1:11" x14ac:dyDescent="0.25">
      <c r="A101" s="2" t="s">
        <v>291</v>
      </c>
      <c r="B101" s="2" t="s">
        <v>292</v>
      </c>
      <c r="C101" s="2" t="s">
        <v>293</v>
      </c>
      <c r="D101" s="2" t="s">
        <v>833</v>
      </c>
      <c r="E101" s="2" t="s">
        <v>1085</v>
      </c>
      <c r="F101" s="2">
        <v>356</v>
      </c>
      <c r="G101" s="2" t="s">
        <v>1217</v>
      </c>
      <c r="I101" s="3" t="s">
        <v>1115</v>
      </c>
      <c r="J101" s="3">
        <v>496</v>
      </c>
      <c r="K101" s="4" t="s">
        <v>1242</v>
      </c>
    </row>
    <row r="102" spans="1:11" x14ac:dyDescent="0.25">
      <c r="A102" s="2" t="s">
        <v>294</v>
      </c>
      <c r="B102" s="2" t="s">
        <v>295</v>
      </c>
      <c r="C102" s="2" t="s">
        <v>296</v>
      </c>
      <c r="D102" s="2" t="s">
        <v>834</v>
      </c>
      <c r="E102" s="2" t="s">
        <v>1083</v>
      </c>
      <c r="F102" s="2">
        <v>360</v>
      </c>
      <c r="G102" s="2" t="s">
        <v>1213</v>
      </c>
      <c r="I102" s="3" t="s">
        <v>1116</v>
      </c>
      <c r="J102" s="3">
        <v>446</v>
      </c>
      <c r="K102" s="4" t="s">
        <v>1299</v>
      </c>
    </row>
    <row r="103" spans="1:11" x14ac:dyDescent="0.25">
      <c r="A103" s="2" t="s">
        <v>722</v>
      </c>
      <c r="B103" s="2" t="s">
        <v>297</v>
      </c>
      <c r="C103" s="2" t="s">
        <v>298</v>
      </c>
      <c r="D103" s="2" t="s">
        <v>835</v>
      </c>
      <c r="E103" s="2" t="s">
        <v>1088</v>
      </c>
      <c r="F103" s="2">
        <v>364</v>
      </c>
      <c r="G103" s="2" t="s">
        <v>1218</v>
      </c>
      <c r="I103" s="3" t="s">
        <v>1243</v>
      </c>
      <c r="J103" s="3">
        <v>478</v>
      </c>
      <c r="K103" s="4" t="s">
        <v>1244</v>
      </c>
    </row>
    <row r="104" spans="1:11" x14ac:dyDescent="0.25">
      <c r="A104" s="2" t="s">
        <v>299</v>
      </c>
      <c r="B104" s="2" t="s">
        <v>300</v>
      </c>
      <c r="C104" s="2" t="s">
        <v>301</v>
      </c>
      <c r="D104" s="2" t="s">
        <v>836</v>
      </c>
      <c r="E104" s="2" t="s">
        <v>1086</v>
      </c>
      <c r="F104" s="2">
        <v>368</v>
      </c>
      <c r="G104" s="2" t="s">
        <v>1087</v>
      </c>
      <c r="I104" s="3" t="s">
        <v>1117</v>
      </c>
      <c r="J104" s="3">
        <v>480</v>
      </c>
      <c r="K104" s="4" t="s">
        <v>1245</v>
      </c>
    </row>
    <row r="105" spans="1:11" x14ac:dyDescent="0.25">
      <c r="A105" s="2" t="s">
        <v>302</v>
      </c>
      <c r="B105" s="2" t="s">
        <v>303</v>
      </c>
      <c r="C105" s="2" t="s">
        <v>304</v>
      </c>
      <c r="D105" s="2" t="s">
        <v>837</v>
      </c>
      <c r="E105" s="2" t="s">
        <v>1058</v>
      </c>
      <c r="F105" s="2">
        <v>978</v>
      </c>
      <c r="G105" s="2" t="s">
        <v>1059</v>
      </c>
      <c r="I105" s="3" t="s">
        <v>1118</v>
      </c>
      <c r="J105" s="3">
        <v>462</v>
      </c>
      <c r="K105" s="4" t="s">
        <v>1246</v>
      </c>
    </row>
    <row r="106" spans="1:11" x14ac:dyDescent="0.25">
      <c r="A106" s="2" t="s">
        <v>305</v>
      </c>
      <c r="B106" s="2" t="s">
        <v>306</v>
      </c>
      <c r="C106" s="2" t="s">
        <v>307</v>
      </c>
      <c r="D106" s="2" t="s">
        <v>838</v>
      </c>
      <c r="E106" s="2" t="s">
        <v>1215</v>
      </c>
      <c r="F106" s="2">
        <v>0</v>
      </c>
      <c r="G106" s="2" t="s">
        <v>1216</v>
      </c>
      <c r="I106" s="3" t="s">
        <v>1119</v>
      </c>
      <c r="J106" s="3">
        <v>454</v>
      </c>
      <c r="K106" s="4" t="s">
        <v>1120</v>
      </c>
    </row>
    <row r="107" spans="1:11" x14ac:dyDescent="0.25">
      <c r="A107" s="2" t="s">
        <v>308</v>
      </c>
      <c r="B107" s="2" t="s">
        <v>309</v>
      </c>
      <c r="C107" s="2" t="s">
        <v>310</v>
      </c>
      <c r="D107" s="2" t="s">
        <v>839</v>
      </c>
      <c r="E107" s="2" t="s">
        <v>1084</v>
      </c>
      <c r="F107" s="2">
        <v>376</v>
      </c>
      <c r="G107" s="2" t="s">
        <v>1214</v>
      </c>
      <c r="I107" s="3" t="s">
        <v>1121</v>
      </c>
      <c r="J107" s="3">
        <v>484</v>
      </c>
      <c r="K107" s="4" t="s">
        <v>1247</v>
      </c>
    </row>
    <row r="108" spans="1:11" x14ac:dyDescent="0.25">
      <c r="A108" s="2" t="s">
        <v>311</v>
      </c>
      <c r="B108" s="2" t="s">
        <v>312</v>
      </c>
      <c r="C108" s="2" t="s">
        <v>313</v>
      </c>
      <c r="D108" s="2" t="s">
        <v>840</v>
      </c>
      <c r="E108" s="2" t="s">
        <v>1058</v>
      </c>
      <c r="F108" s="2">
        <v>978</v>
      </c>
      <c r="G108" s="2" t="s">
        <v>1059</v>
      </c>
      <c r="I108" s="3" t="s">
        <v>1122</v>
      </c>
      <c r="J108" s="3">
        <v>458</v>
      </c>
      <c r="K108" s="4" t="s">
        <v>1248</v>
      </c>
    </row>
    <row r="109" spans="1:11" x14ac:dyDescent="0.25">
      <c r="A109" s="2" t="s">
        <v>314</v>
      </c>
      <c r="B109" s="2" t="s">
        <v>315</v>
      </c>
      <c r="C109" s="2" t="s">
        <v>316</v>
      </c>
      <c r="D109" s="2" t="s">
        <v>841</v>
      </c>
      <c r="E109" s="2" t="s">
        <v>1091</v>
      </c>
      <c r="F109" s="2">
        <v>388</v>
      </c>
      <c r="G109" s="2" t="s">
        <v>1221</v>
      </c>
      <c r="I109" s="3" t="s">
        <v>1123</v>
      </c>
      <c r="J109" s="3">
        <v>943</v>
      </c>
      <c r="K109" s="4" t="s">
        <v>1249</v>
      </c>
    </row>
    <row r="110" spans="1:11" x14ac:dyDescent="0.25">
      <c r="A110" s="2" t="s">
        <v>317</v>
      </c>
      <c r="B110" s="2" t="s">
        <v>318</v>
      </c>
      <c r="C110" s="2" t="s">
        <v>319</v>
      </c>
      <c r="D110" s="2" t="s">
        <v>842</v>
      </c>
      <c r="E110" s="2" t="s">
        <v>1093</v>
      </c>
      <c r="F110" s="2">
        <v>392</v>
      </c>
      <c r="G110" s="2" t="s">
        <v>1223</v>
      </c>
      <c r="I110" s="3" t="s">
        <v>1124</v>
      </c>
      <c r="J110" s="3">
        <v>516</v>
      </c>
      <c r="K110" s="4" t="s">
        <v>1250</v>
      </c>
    </row>
    <row r="111" spans="1:11" x14ac:dyDescent="0.25">
      <c r="A111" s="2" t="s">
        <v>320</v>
      </c>
      <c r="B111" s="2" t="s">
        <v>321</v>
      </c>
      <c r="C111" s="2" t="s">
        <v>322</v>
      </c>
      <c r="D111" s="2" t="s">
        <v>843</v>
      </c>
      <c r="E111" s="2" t="s">
        <v>1219</v>
      </c>
      <c r="F111" s="2">
        <v>0</v>
      </c>
      <c r="G111" s="2" t="s">
        <v>1220</v>
      </c>
      <c r="I111" s="3" t="s">
        <v>1125</v>
      </c>
      <c r="J111" s="3">
        <v>566</v>
      </c>
      <c r="K111" s="4" t="s">
        <v>1251</v>
      </c>
    </row>
    <row r="112" spans="1:11" x14ac:dyDescent="0.25">
      <c r="A112" s="2" t="s">
        <v>323</v>
      </c>
      <c r="B112" s="2" t="s">
        <v>324</v>
      </c>
      <c r="C112" s="2" t="s">
        <v>325</v>
      </c>
      <c r="D112" s="2" t="s">
        <v>844</v>
      </c>
      <c r="E112" s="2" t="s">
        <v>1092</v>
      </c>
      <c r="F112" s="2">
        <v>400</v>
      </c>
      <c r="G112" s="2" t="s">
        <v>1222</v>
      </c>
      <c r="I112" s="3" t="s">
        <v>1126</v>
      </c>
      <c r="J112" s="3">
        <v>558</v>
      </c>
      <c r="K112" s="4" t="s">
        <v>1252</v>
      </c>
    </row>
    <row r="113" spans="1:11" x14ac:dyDescent="0.25">
      <c r="A113" s="2" t="s">
        <v>326</v>
      </c>
      <c r="B113" s="2" t="s">
        <v>327</v>
      </c>
      <c r="C113" s="2" t="s">
        <v>328</v>
      </c>
      <c r="D113" s="2" t="s">
        <v>845</v>
      </c>
      <c r="E113" s="2" t="s">
        <v>1102</v>
      </c>
      <c r="F113" s="2">
        <v>398</v>
      </c>
      <c r="G113" s="2" t="s">
        <v>1232</v>
      </c>
      <c r="I113" s="3" t="s">
        <v>1127</v>
      </c>
      <c r="J113" s="3">
        <v>578</v>
      </c>
      <c r="K113" s="4" t="s">
        <v>1253</v>
      </c>
    </row>
    <row r="114" spans="1:11" x14ac:dyDescent="0.25">
      <c r="A114" s="2" t="s">
        <v>329</v>
      </c>
      <c r="B114" s="2" t="s">
        <v>330</v>
      </c>
      <c r="C114" s="2" t="s">
        <v>331</v>
      </c>
      <c r="D114" s="2" t="s">
        <v>846</v>
      </c>
      <c r="E114" s="2" t="s">
        <v>1094</v>
      </c>
      <c r="F114" s="2">
        <v>404</v>
      </c>
      <c r="G114" s="2" t="s">
        <v>1224</v>
      </c>
      <c r="I114" s="3" t="s">
        <v>1128</v>
      </c>
      <c r="J114" s="3">
        <v>524</v>
      </c>
      <c r="K114" s="4" t="s">
        <v>1254</v>
      </c>
    </row>
    <row r="115" spans="1:11" x14ac:dyDescent="0.25">
      <c r="A115" s="2" t="s">
        <v>332</v>
      </c>
      <c r="B115" s="2" t="s">
        <v>333</v>
      </c>
      <c r="C115" s="2" t="s">
        <v>334</v>
      </c>
      <c r="D115" s="2" t="s">
        <v>847</v>
      </c>
      <c r="I115" s="3" t="s">
        <v>1129</v>
      </c>
      <c r="J115" s="3">
        <v>554</v>
      </c>
      <c r="K115" s="4" t="s">
        <v>1255</v>
      </c>
    </row>
    <row r="116" spans="1:11" x14ac:dyDescent="0.25">
      <c r="A116" s="2" t="s">
        <v>335</v>
      </c>
      <c r="B116" s="2" t="s">
        <v>336</v>
      </c>
      <c r="C116" s="2" t="s">
        <v>337</v>
      </c>
      <c r="D116" s="2" t="s">
        <v>848</v>
      </c>
      <c r="E116" s="2" t="s">
        <v>1098</v>
      </c>
      <c r="F116" s="2">
        <v>408</v>
      </c>
      <c r="G116" s="2" t="s">
        <v>1228</v>
      </c>
      <c r="I116" s="3" t="s">
        <v>1130</v>
      </c>
      <c r="J116" s="3">
        <v>512</v>
      </c>
      <c r="K116" s="4" t="s">
        <v>1256</v>
      </c>
    </row>
    <row r="117" spans="1:11" x14ac:dyDescent="0.25">
      <c r="A117" s="2" t="s">
        <v>338</v>
      </c>
      <c r="B117" s="2" t="s">
        <v>339</v>
      </c>
      <c r="C117" s="2" t="s">
        <v>340</v>
      </c>
      <c r="D117" s="2" t="s">
        <v>849</v>
      </c>
      <c r="E117" s="2" t="s">
        <v>1099</v>
      </c>
      <c r="F117" s="2">
        <v>410</v>
      </c>
      <c r="G117" s="2" t="s">
        <v>1229</v>
      </c>
      <c r="I117" s="3" t="s">
        <v>1131</v>
      </c>
      <c r="J117" s="3">
        <v>590</v>
      </c>
      <c r="K117" s="4" t="s">
        <v>1132</v>
      </c>
    </row>
    <row r="118" spans="1:11" x14ac:dyDescent="0.25">
      <c r="A118" s="2" t="s">
        <v>1300</v>
      </c>
      <c r="B118" s="2" t="s">
        <v>1301</v>
      </c>
      <c r="C118" s="2" t="s">
        <v>1302</v>
      </c>
      <c r="D118" s="2" t="s">
        <v>1196</v>
      </c>
      <c r="E118" s="2" t="s">
        <v>1058</v>
      </c>
      <c r="F118" s="2">
        <v>978</v>
      </c>
      <c r="G118" s="2" t="s">
        <v>1059</v>
      </c>
      <c r="I118" s="3" t="s">
        <v>1133</v>
      </c>
      <c r="J118" s="3">
        <v>604</v>
      </c>
      <c r="K118" s="4" t="s">
        <v>1134</v>
      </c>
    </row>
    <row r="119" spans="1:11" x14ac:dyDescent="0.25">
      <c r="A119" s="2" t="s">
        <v>341</v>
      </c>
      <c r="B119" s="2" t="s">
        <v>342</v>
      </c>
      <c r="C119" s="2" t="s">
        <v>343</v>
      </c>
      <c r="D119" s="2" t="s">
        <v>850</v>
      </c>
      <c r="E119" s="2" t="s">
        <v>1100</v>
      </c>
      <c r="F119" s="2">
        <v>414</v>
      </c>
      <c r="G119" s="2" t="s">
        <v>1230</v>
      </c>
      <c r="I119" s="3" t="s">
        <v>1135</v>
      </c>
      <c r="J119" s="3">
        <v>598</v>
      </c>
      <c r="K119" s="4" t="s">
        <v>1257</v>
      </c>
    </row>
    <row r="120" spans="1:11" x14ac:dyDescent="0.25">
      <c r="A120" s="2" t="s">
        <v>723</v>
      </c>
      <c r="B120" s="2" t="s">
        <v>344</v>
      </c>
      <c r="C120" s="2" t="s">
        <v>345</v>
      </c>
      <c r="D120" s="2" t="s">
        <v>851</v>
      </c>
      <c r="E120" s="2" t="s">
        <v>1095</v>
      </c>
      <c r="F120" s="2">
        <v>417</v>
      </c>
      <c r="G120" s="2" t="s">
        <v>1225</v>
      </c>
      <c r="I120" s="3" t="s">
        <v>1136</v>
      </c>
      <c r="J120" s="3">
        <v>608</v>
      </c>
      <c r="K120" s="4" t="s">
        <v>1258</v>
      </c>
    </row>
    <row r="121" spans="1:11" x14ac:dyDescent="0.25">
      <c r="A121" s="2" t="s">
        <v>346</v>
      </c>
      <c r="B121" s="2" t="s">
        <v>347</v>
      </c>
      <c r="C121" s="2" t="s">
        <v>348</v>
      </c>
      <c r="D121" s="2" t="s">
        <v>852</v>
      </c>
      <c r="E121" s="2" t="s">
        <v>1103</v>
      </c>
      <c r="F121" s="2">
        <v>418</v>
      </c>
      <c r="G121" s="2" t="s">
        <v>1233</v>
      </c>
      <c r="I121" s="3" t="s">
        <v>1137</v>
      </c>
      <c r="J121" s="3">
        <v>586</v>
      </c>
      <c r="K121" s="4" t="s">
        <v>1259</v>
      </c>
    </row>
    <row r="122" spans="1:11" x14ac:dyDescent="0.25">
      <c r="A122" s="2" t="s">
        <v>349</v>
      </c>
      <c r="B122" s="2" t="s">
        <v>350</v>
      </c>
      <c r="C122" s="2" t="s">
        <v>351</v>
      </c>
      <c r="D122" s="2" t="s">
        <v>853</v>
      </c>
      <c r="E122" s="2" t="s">
        <v>1058</v>
      </c>
      <c r="F122" s="2">
        <v>978</v>
      </c>
      <c r="G122" s="2" t="s">
        <v>1059</v>
      </c>
      <c r="I122" s="3" t="s">
        <v>1138</v>
      </c>
      <c r="J122" s="3">
        <v>985</v>
      </c>
      <c r="K122" s="4" t="s">
        <v>1260</v>
      </c>
    </row>
    <row r="123" spans="1:11" x14ac:dyDescent="0.25">
      <c r="A123" s="2" t="s">
        <v>352</v>
      </c>
      <c r="B123" s="2" t="s">
        <v>353</v>
      </c>
      <c r="C123" s="2" t="s">
        <v>354</v>
      </c>
      <c r="D123" s="2" t="s">
        <v>854</v>
      </c>
      <c r="E123" s="2" t="s">
        <v>1104</v>
      </c>
      <c r="F123" s="2">
        <v>422</v>
      </c>
      <c r="G123" s="2" t="s">
        <v>1234</v>
      </c>
      <c r="I123" s="3" t="s">
        <v>1139</v>
      </c>
      <c r="J123" s="3">
        <v>600</v>
      </c>
      <c r="K123" s="4" t="s">
        <v>1140</v>
      </c>
    </row>
    <row r="124" spans="1:11" x14ac:dyDescent="0.25">
      <c r="A124" s="2" t="s">
        <v>355</v>
      </c>
      <c r="B124" s="2" t="s">
        <v>356</v>
      </c>
      <c r="C124" s="2" t="s">
        <v>357</v>
      </c>
      <c r="D124" s="2" t="s">
        <v>855</v>
      </c>
      <c r="E124" s="2" t="s">
        <v>1107</v>
      </c>
      <c r="F124" s="2">
        <v>426</v>
      </c>
      <c r="G124" s="2" t="s">
        <v>1108</v>
      </c>
      <c r="I124" s="3" t="s">
        <v>1141</v>
      </c>
      <c r="J124" s="3">
        <v>634</v>
      </c>
      <c r="K124" s="4" t="s">
        <v>1261</v>
      </c>
    </row>
    <row r="125" spans="1:11" x14ac:dyDescent="0.25">
      <c r="A125" s="2" t="s">
        <v>358</v>
      </c>
      <c r="B125" s="2" t="s">
        <v>359</v>
      </c>
      <c r="C125" s="2" t="s">
        <v>360</v>
      </c>
      <c r="D125" s="2" t="s">
        <v>856</v>
      </c>
      <c r="E125" s="2" t="s">
        <v>1106</v>
      </c>
      <c r="F125" s="2">
        <v>430</v>
      </c>
      <c r="G125" s="2" t="s">
        <v>1236</v>
      </c>
      <c r="I125" s="3" t="s">
        <v>1142</v>
      </c>
      <c r="J125" s="3">
        <v>946</v>
      </c>
      <c r="K125" s="4" t="s">
        <v>1262</v>
      </c>
    </row>
    <row r="126" spans="1:11" x14ac:dyDescent="0.25">
      <c r="A126" s="2" t="s">
        <v>361</v>
      </c>
      <c r="B126" s="2" t="s">
        <v>362</v>
      </c>
      <c r="C126" s="2" t="s">
        <v>363</v>
      </c>
      <c r="D126" s="2" t="s">
        <v>857</v>
      </c>
      <c r="E126" s="2" t="s">
        <v>1109</v>
      </c>
      <c r="F126" s="2">
        <v>434</v>
      </c>
      <c r="G126" s="2" t="s">
        <v>1237</v>
      </c>
      <c r="I126" s="3" t="s">
        <v>1143</v>
      </c>
      <c r="J126" s="3">
        <v>941</v>
      </c>
      <c r="K126" s="4" t="s">
        <v>1263</v>
      </c>
    </row>
    <row r="127" spans="1:11" x14ac:dyDescent="0.25">
      <c r="A127" s="2" t="s">
        <v>364</v>
      </c>
      <c r="B127" s="2" t="s">
        <v>365</v>
      </c>
      <c r="C127" s="2" t="s">
        <v>366</v>
      </c>
      <c r="D127" s="2" t="s">
        <v>858</v>
      </c>
      <c r="E127" s="2" t="s">
        <v>1033</v>
      </c>
      <c r="F127" s="2">
        <v>756</v>
      </c>
      <c r="G127" s="2" t="s">
        <v>1034</v>
      </c>
      <c r="I127" s="3" t="s">
        <v>1144</v>
      </c>
      <c r="J127" s="3">
        <v>643</v>
      </c>
      <c r="K127" s="4" t="s">
        <v>1264</v>
      </c>
    </row>
    <row r="128" spans="1:11" x14ac:dyDescent="0.25">
      <c r="A128" s="2" t="s">
        <v>367</v>
      </c>
      <c r="B128" s="2" t="s">
        <v>368</v>
      </c>
      <c r="C128" s="2" t="s">
        <v>369</v>
      </c>
      <c r="D128" s="2" t="s">
        <v>859</v>
      </c>
      <c r="E128" s="2" t="s">
        <v>1058</v>
      </c>
      <c r="F128" s="2">
        <v>978</v>
      </c>
      <c r="G128" s="2" t="s">
        <v>1059</v>
      </c>
      <c r="I128" s="3" t="s">
        <v>1145</v>
      </c>
      <c r="J128" s="3">
        <v>646</v>
      </c>
      <c r="K128" s="4" t="s">
        <v>1265</v>
      </c>
    </row>
    <row r="129" spans="1:11" x14ac:dyDescent="0.25">
      <c r="A129" s="2" t="s">
        <v>370</v>
      </c>
      <c r="B129" s="2" t="s">
        <v>371</v>
      </c>
      <c r="C129" s="2" t="s">
        <v>372</v>
      </c>
      <c r="D129" s="2" t="s">
        <v>860</v>
      </c>
      <c r="E129" s="2" t="s">
        <v>1058</v>
      </c>
      <c r="F129" s="2">
        <v>978</v>
      </c>
      <c r="G129" s="2" t="s">
        <v>1059</v>
      </c>
      <c r="I129" s="3" t="s">
        <v>1146</v>
      </c>
      <c r="J129" s="3">
        <v>682</v>
      </c>
      <c r="K129" s="4" t="s">
        <v>1266</v>
      </c>
    </row>
    <row r="130" spans="1:11" x14ac:dyDescent="0.25">
      <c r="A130" s="2" t="s">
        <v>714</v>
      </c>
      <c r="B130" s="2" t="s">
        <v>135</v>
      </c>
      <c r="C130" s="2" t="s">
        <v>136</v>
      </c>
      <c r="D130" s="2" t="s">
        <v>779</v>
      </c>
      <c r="E130" s="2" t="s">
        <v>1116</v>
      </c>
      <c r="F130" s="2">
        <v>446</v>
      </c>
      <c r="G130" s="2" t="s">
        <v>1299</v>
      </c>
      <c r="I130" s="3" t="s">
        <v>1147</v>
      </c>
      <c r="J130" s="3">
        <v>90</v>
      </c>
      <c r="K130" s="4" t="s">
        <v>1267</v>
      </c>
    </row>
    <row r="131" spans="1:11" x14ac:dyDescent="0.25">
      <c r="A131" s="2" t="s">
        <v>724</v>
      </c>
      <c r="B131" s="2" t="s">
        <v>373</v>
      </c>
      <c r="C131" s="2" t="s">
        <v>374</v>
      </c>
      <c r="D131" s="2" t="s">
        <v>861</v>
      </c>
      <c r="E131" s="2" t="s">
        <v>374</v>
      </c>
      <c r="F131" s="2">
        <v>807</v>
      </c>
      <c r="G131" s="2" t="s">
        <v>1113</v>
      </c>
      <c r="I131" s="3" t="s">
        <v>1148</v>
      </c>
      <c r="J131" s="3">
        <v>690</v>
      </c>
      <c r="K131" s="4" t="s">
        <v>1268</v>
      </c>
    </row>
    <row r="132" spans="1:11" x14ac:dyDescent="0.25">
      <c r="A132" s="2" t="s">
        <v>375</v>
      </c>
      <c r="B132" s="2" t="s">
        <v>376</v>
      </c>
      <c r="C132" s="2" t="s">
        <v>377</v>
      </c>
      <c r="D132" s="2" t="s">
        <v>862</v>
      </c>
      <c r="E132" s="2" t="s">
        <v>1112</v>
      </c>
      <c r="F132" s="2">
        <v>969</v>
      </c>
      <c r="G132" s="2" t="s">
        <v>1240</v>
      </c>
      <c r="I132" s="3" t="s">
        <v>1149</v>
      </c>
      <c r="J132" s="3">
        <v>938</v>
      </c>
      <c r="K132" s="4" t="s">
        <v>1269</v>
      </c>
    </row>
    <row r="133" spans="1:11" x14ac:dyDescent="0.25">
      <c r="A133" s="2" t="s">
        <v>378</v>
      </c>
      <c r="B133" s="2" t="s">
        <v>379</v>
      </c>
      <c r="C133" s="2" t="s">
        <v>380</v>
      </c>
      <c r="D133" s="2" t="s">
        <v>863</v>
      </c>
      <c r="E133" s="2" t="s">
        <v>1119</v>
      </c>
      <c r="F133" s="2">
        <v>454</v>
      </c>
      <c r="G133" s="2" t="s">
        <v>1120</v>
      </c>
      <c r="I133" s="3" t="s">
        <v>1150</v>
      </c>
      <c r="J133" s="3">
        <v>752</v>
      </c>
      <c r="K133" s="4" t="s">
        <v>1270</v>
      </c>
    </row>
    <row r="134" spans="1:11" x14ac:dyDescent="0.25">
      <c r="A134" s="2" t="s">
        <v>381</v>
      </c>
      <c r="B134" s="2" t="s">
        <v>382</v>
      </c>
      <c r="C134" s="2" t="s">
        <v>383</v>
      </c>
      <c r="D134" s="2" t="s">
        <v>864</v>
      </c>
      <c r="E134" s="2" t="s">
        <v>1122</v>
      </c>
      <c r="F134" s="2">
        <v>458</v>
      </c>
      <c r="G134" s="2" t="s">
        <v>1248</v>
      </c>
      <c r="I134" s="3" t="s">
        <v>1151</v>
      </c>
      <c r="J134" s="3">
        <v>702</v>
      </c>
      <c r="K134" s="4" t="s">
        <v>1271</v>
      </c>
    </row>
    <row r="135" spans="1:11" x14ac:dyDescent="0.25">
      <c r="A135" s="2" t="s">
        <v>384</v>
      </c>
      <c r="B135" s="2" t="s">
        <v>385</v>
      </c>
      <c r="C135" s="2" t="s">
        <v>386</v>
      </c>
      <c r="D135" s="2" t="s">
        <v>865</v>
      </c>
      <c r="E135" s="2" t="s">
        <v>1118</v>
      </c>
      <c r="F135" s="2">
        <v>462</v>
      </c>
      <c r="G135" s="2" t="s">
        <v>1246</v>
      </c>
      <c r="I135" s="3" t="s">
        <v>1152</v>
      </c>
      <c r="J135" s="3">
        <v>654</v>
      </c>
      <c r="K135" s="4" t="s">
        <v>1272</v>
      </c>
    </row>
    <row r="136" spans="1:11" x14ac:dyDescent="0.25">
      <c r="A136" s="2" t="s">
        <v>387</v>
      </c>
      <c r="B136" s="2" t="s">
        <v>388</v>
      </c>
      <c r="C136" s="2" t="s">
        <v>389</v>
      </c>
      <c r="D136" s="2" t="s">
        <v>866</v>
      </c>
      <c r="E136" s="2" t="s">
        <v>1189</v>
      </c>
      <c r="F136" s="2">
        <v>952</v>
      </c>
      <c r="G136" s="2" t="s">
        <v>1292</v>
      </c>
      <c r="I136" s="3" t="s">
        <v>1153</v>
      </c>
      <c r="J136" s="3">
        <v>694</v>
      </c>
      <c r="K136" s="4" t="s">
        <v>1154</v>
      </c>
    </row>
    <row r="137" spans="1:11" x14ac:dyDescent="0.25">
      <c r="A137" s="2" t="s">
        <v>390</v>
      </c>
      <c r="B137" s="2" t="s">
        <v>391</v>
      </c>
      <c r="C137" s="2" t="s">
        <v>392</v>
      </c>
      <c r="D137" s="2" t="s">
        <v>867</v>
      </c>
      <c r="E137" s="2" t="s">
        <v>1058</v>
      </c>
      <c r="F137" s="2">
        <v>978</v>
      </c>
      <c r="G137" s="2" t="s">
        <v>1059</v>
      </c>
      <c r="I137" s="3" t="s">
        <v>1155</v>
      </c>
      <c r="J137" s="3">
        <v>706</v>
      </c>
      <c r="K137" s="4" t="s">
        <v>1273</v>
      </c>
    </row>
    <row r="138" spans="1:11" x14ac:dyDescent="0.25">
      <c r="A138" s="2" t="s">
        <v>393</v>
      </c>
      <c r="B138" s="2" t="s">
        <v>394</v>
      </c>
      <c r="C138" s="2" t="s">
        <v>395</v>
      </c>
      <c r="D138" s="2" t="s">
        <v>868</v>
      </c>
      <c r="E138" s="2" t="s">
        <v>1177</v>
      </c>
      <c r="F138" s="2">
        <v>840</v>
      </c>
      <c r="G138" s="2" t="s">
        <v>1178</v>
      </c>
      <c r="I138" s="3" t="s">
        <v>1156</v>
      </c>
      <c r="J138" s="3">
        <v>968</v>
      </c>
      <c r="K138" s="4" t="s">
        <v>1157</v>
      </c>
    </row>
    <row r="139" spans="1:11" x14ac:dyDescent="0.25">
      <c r="A139" s="2" t="s">
        <v>396</v>
      </c>
      <c r="B139" s="2" t="s">
        <v>397</v>
      </c>
      <c r="C139" s="2" t="s">
        <v>398</v>
      </c>
      <c r="D139" s="2" t="s">
        <v>869</v>
      </c>
      <c r="E139" s="2" t="s">
        <v>1058</v>
      </c>
      <c r="F139" s="2">
        <v>978</v>
      </c>
      <c r="G139" s="2" t="s">
        <v>1059</v>
      </c>
      <c r="I139" s="3" t="s">
        <v>1158</v>
      </c>
      <c r="J139" s="3">
        <v>728</v>
      </c>
      <c r="K139" s="4" t="s">
        <v>1274</v>
      </c>
    </row>
    <row r="140" spans="1:11" x14ac:dyDescent="0.25">
      <c r="A140" s="2" t="s">
        <v>399</v>
      </c>
      <c r="B140" s="2" t="s">
        <v>400</v>
      </c>
      <c r="C140" s="2" t="s">
        <v>401</v>
      </c>
      <c r="D140" s="2" t="s">
        <v>870</v>
      </c>
      <c r="E140" s="2" t="s">
        <v>1243</v>
      </c>
      <c r="F140" s="2">
        <v>478</v>
      </c>
      <c r="G140" s="2" t="s">
        <v>1244</v>
      </c>
      <c r="I140" s="3" t="s">
        <v>1275</v>
      </c>
      <c r="J140" s="3">
        <v>678</v>
      </c>
      <c r="K140" s="4" t="s">
        <v>1276</v>
      </c>
    </row>
    <row r="141" spans="1:11" x14ac:dyDescent="0.25">
      <c r="A141" s="2" t="s">
        <v>402</v>
      </c>
      <c r="B141" s="2" t="s">
        <v>403</v>
      </c>
      <c r="C141" s="2" t="s">
        <v>404</v>
      </c>
      <c r="D141" s="2" t="s">
        <v>871</v>
      </c>
      <c r="E141" s="2" t="s">
        <v>1117</v>
      </c>
      <c r="F141" s="2">
        <v>480</v>
      </c>
      <c r="G141" s="2" t="s">
        <v>1245</v>
      </c>
      <c r="I141" s="3" t="s">
        <v>1159</v>
      </c>
      <c r="J141" s="3">
        <v>760</v>
      </c>
      <c r="K141" s="4" t="s">
        <v>1277</v>
      </c>
    </row>
    <row r="142" spans="1:11" x14ac:dyDescent="0.25">
      <c r="A142" s="2" t="s">
        <v>405</v>
      </c>
      <c r="B142" s="2" t="s">
        <v>406</v>
      </c>
      <c r="C142" s="2" t="s">
        <v>407</v>
      </c>
      <c r="D142" s="2" t="s">
        <v>872</v>
      </c>
      <c r="E142" s="2" t="s">
        <v>1058</v>
      </c>
      <c r="F142" s="2">
        <v>978</v>
      </c>
      <c r="G142" s="2" t="s">
        <v>1059</v>
      </c>
      <c r="I142" s="3" t="s">
        <v>1160</v>
      </c>
      <c r="J142" s="3">
        <v>748</v>
      </c>
      <c r="K142" s="4" t="s">
        <v>1278</v>
      </c>
    </row>
    <row r="143" spans="1:11" x14ac:dyDescent="0.25">
      <c r="A143" s="2" t="s">
        <v>408</v>
      </c>
      <c r="B143" s="2" t="s">
        <v>409</v>
      </c>
      <c r="C143" s="2" t="s">
        <v>410</v>
      </c>
      <c r="D143" s="2" t="s">
        <v>873</v>
      </c>
      <c r="E143" s="2" t="s">
        <v>1121</v>
      </c>
      <c r="F143" s="2">
        <v>484</v>
      </c>
      <c r="G143" s="2" t="s">
        <v>1247</v>
      </c>
      <c r="I143" s="3" t="s">
        <v>1161</v>
      </c>
      <c r="J143" s="3">
        <v>764</v>
      </c>
      <c r="K143" s="4" t="s">
        <v>1279</v>
      </c>
    </row>
    <row r="144" spans="1:11" x14ac:dyDescent="0.25">
      <c r="A144" s="2" t="s">
        <v>725</v>
      </c>
      <c r="B144" s="2" t="s">
        <v>411</v>
      </c>
      <c r="C144" s="2" t="s">
        <v>412</v>
      </c>
      <c r="D144" s="2" t="s">
        <v>874</v>
      </c>
      <c r="E144" s="2" t="s">
        <v>1177</v>
      </c>
      <c r="F144" s="2">
        <v>840</v>
      </c>
      <c r="G144" s="2" t="s">
        <v>1178</v>
      </c>
      <c r="I144" s="3" t="s">
        <v>1162</v>
      </c>
      <c r="J144" s="3">
        <v>972</v>
      </c>
      <c r="K144" s="4" t="s">
        <v>1280</v>
      </c>
    </row>
    <row r="145" spans="1:11" x14ac:dyDescent="0.25">
      <c r="A145" s="2" t="s">
        <v>413</v>
      </c>
      <c r="B145" s="2" t="s">
        <v>414</v>
      </c>
      <c r="C145" s="2" t="s">
        <v>415</v>
      </c>
      <c r="D145" s="2" t="s">
        <v>875</v>
      </c>
      <c r="E145" s="2" t="s">
        <v>1111</v>
      </c>
      <c r="F145" s="2">
        <v>498</v>
      </c>
      <c r="G145" s="2" t="s">
        <v>1239</v>
      </c>
      <c r="I145" s="3" t="s">
        <v>1163</v>
      </c>
      <c r="J145" s="3">
        <v>934</v>
      </c>
      <c r="K145" s="4" t="s">
        <v>1281</v>
      </c>
    </row>
    <row r="146" spans="1:11" x14ac:dyDescent="0.25">
      <c r="A146" s="2" t="s">
        <v>416</v>
      </c>
      <c r="B146" s="2" t="s">
        <v>417</v>
      </c>
      <c r="C146" s="2" t="s">
        <v>418</v>
      </c>
      <c r="D146" s="2" t="s">
        <v>876</v>
      </c>
      <c r="E146" s="2" t="s">
        <v>1058</v>
      </c>
      <c r="F146" s="2">
        <v>978</v>
      </c>
      <c r="G146" s="2" t="s">
        <v>1059</v>
      </c>
      <c r="I146" s="3" t="s">
        <v>1164</v>
      </c>
      <c r="J146" s="3">
        <v>788</v>
      </c>
      <c r="K146" s="4" t="s">
        <v>1165</v>
      </c>
    </row>
    <row r="147" spans="1:11" x14ac:dyDescent="0.25">
      <c r="A147" s="2" t="s">
        <v>419</v>
      </c>
      <c r="B147" s="2" t="s">
        <v>420</v>
      </c>
      <c r="C147" s="2" t="s">
        <v>421</v>
      </c>
      <c r="D147" s="2" t="s">
        <v>877</v>
      </c>
      <c r="E147" s="2" t="s">
        <v>1115</v>
      </c>
      <c r="F147" s="2">
        <v>496</v>
      </c>
      <c r="G147" s="2" t="s">
        <v>1242</v>
      </c>
      <c r="I147" s="3" t="s">
        <v>1166</v>
      </c>
      <c r="J147" s="3">
        <v>776</v>
      </c>
      <c r="K147" s="4" t="s">
        <v>1282</v>
      </c>
    </row>
    <row r="148" spans="1:11" x14ac:dyDescent="0.25">
      <c r="A148" s="2" t="s">
        <v>422</v>
      </c>
      <c r="B148" s="2" t="s">
        <v>423</v>
      </c>
      <c r="C148" s="2" t="s">
        <v>424</v>
      </c>
      <c r="D148" s="2" t="s">
        <v>878</v>
      </c>
      <c r="E148" s="2" t="s">
        <v>1058</v>
      </c>
      <c r="F148" s="2">
        <v>978</v>
      </c>
      <c r="G148" s="2" t="s">
        <v>1059</v>
      </c>
      <c r="I148" s="3" t="s">
        <v>1167</v>
      </c>
      <c r="J148" s="3">
        <v>949</v>
      </c>
      <c r="K148" s="4" t="s">
        <v>1168</v>
      </c>
    </row>
    <row r="149" spans="1:11" x14ac:dyDescent="0.25">
      <c r="A149" s="2" t="s">
        <v>425</v>
      </c>
      <c r="B149" s="2" t="s">
        <v>426</v>
      </c>
      <c r="C149" s="2" t="s">
        <v>427</v>
      </c>
      <c r="D149" s="2" t="s">
        <v>879</v>
      </c>
      <c r="E149" s="2" t="s">
        <v>1187</v>
      </c>
      <c r="F149" s="2">
        <v>951</v>
      </c>
      <c r="G149" s="2" t="s">
        <v>1188</v>
      </c>
      <c r="I149" s="3" t="s">
        <v>1169</v>
      </c>
      <c r="J149" s="3">
        <v>780</v>
      </c>
      <c r="K149" s="4" t="s">
        <v>1283</v>
      </c>
    </row>
    <row r="150" spans="1:11" x14ac:dyDescent="0.25">
      <c r="A150" s="2" t="s">
        <v>428</v>
      </c>
      <c r="B150" s="2" t="s">
        <v>429</v>
      </c>
      <c r="C150" s="2" t="s">
        <v>430</v>
      </c>
      <c r="D150" s="2" t="s">
        <v>880</v>
      </c>
      <c r="E150" s="2" t="s">
        <v>1110</v>
      </c>
      <c r="F150" s="2">
        <v>504</v>
      </c>
      <c r="G150" s="2" t="s">
        <v>1238</v>
      </c>
      <c r="I150" s="3" t="s">
        <v>1284</v>
      </c>
      <c r="J150" s="3">
        <v>0</v>
      </c>
      <c r="K150" s="4" t="s">
        <v>1285</v>
      </c>
    </row>
    <row r="151" spans="1:11" x14ac:dyDescent="0.25">
      <c r="A151" s="2" t="s">
        <v>431</v>
      </c>
      <c r="B151" s="2" t="s">
        <v>432</v>
      </c>
      <c r="C151" s="2" t="s">
        <v>433</v>
      </c>
      <c r="D151" s="2" t="s">
        <v>881</v>
      </c>
      <c r="E151" s="2" t="s">
        <v>1123</v>
      </c>
      <c r="F151" s="2">
        <v>943</v>
      </c>
      <c r="G151" s="2" t="s">
        <v>1249</v>
      </c>
      <c r="I151" s="3" t="s">
        <v>1170</v>
      </c>
      <c r="J151" s="3">
        <v>901</v>
      </c>
      <c r="K151" s="4" t="s">
        <v>1171</v>
      </c>
    </row>
    <row r="152" spans="1:11" x14ac:dyDescent="0.25">
      <c r="A152" s="2" t="s">
        <v>434</v>
      </c>
      <c r="B152" s="2" t="s">
        <v>435</v>
      </c>
      <c r="C152" s="2" t="s">
        <v>436</v>
      </c>
      <c r="D152" s="2" t="s">
        <v>882</v>
      </c>
      <c r="E152" s="2" t="s">
        <v>1114</v>
      </c>
      <c r="F152" s="2">
        <v>104</v>
      </c>
      <c r="G152" s="2" t="s">
        <v>1241</v>
      </c>
      <c r="I152" s="3" t="s">
        <v>1172</v>
      </c>
      <c r="J152" s="3">
        <v>834</v>
      </c>
      <c r="K152" s="4" t="s">
        <v>1173</v>
      </c>
    </row>
    <row r="153" spans="1:11" x14ac:dyDescent="0.25">
      <c r="A153" s="2" t="s">
        <v>437</v>
      </c>
      <c r="B153" s="2" t="s">
        <v>438</v>
      </c>
      <c r="C153" s="2" t="s">
        <v>439</v>
      </c>
      <c r="D153" s="2" t="s">
        <v>883</v>
      </c>
      <c r="E153" s="2" t="s">
        <v>1124</v>
      </c>
      <c r="F153" s="2">
        <v>516</v>
      </c>
      <c r="G153" s="2" t="s">
        <v>1250</v>
      </c>
      <c r="I153" s="3" t="s">
        <v>1174</v>
      </c>
      <c r="J153" s="3">
        <v>980</v>
      </c>
      <c r="K153" s="4" t="s">
        <v>1286</v>
      </c>
    </row>
    <row r="154" spans="1:11" x14ac:dyDescent="0.25">
      <c r="A154" s="2" t="s">
        <v>440</v>
      </c>
      <c r="B154" s="2" t="s">
        <v>441</v>
      </c>
      <c r="C154" s="2" t="s">
        <v>442</v>
      </c>
      <c r="D154" s="2" t="s">
        <v>884</v>
      </c>
      <c r="I154" s="3" t="s">
        <v>1175</v>
      </c>
      <c r="J154" s="3">
        <v>800</v>
      </c>
      <c r="K154" s="4" t="s">
        <v>1176</v>
      </c>
    </row>
    <row r="155" spans="1:11" x14ac:dyDescent="0.25">
      <c r="A155" s="2" t="s">
        <v>443</v>
      </c>
      <c r="B155" s="2" t="s">
        <v>444</v>
      </c>
      <c r="C155" s="2" t="s">
        <v>445</v>
      </c>
      <c r="D155" s="2" t="s">
        <v>885</v>
      </c>
      <c r="E155" s="2" t="s">
        <v>1128</v>
      </c>
      <c r="F155" s="2">
        <v>524</v>
      </c>
      <c r="G155" s="2" t="s">
        <v>1254</v>
      </c>
      <c r="I155" s="3" t="s">
        <v>1177</v>
      </c>
      <c r="J155" s="3">
        <v>840</v>
      </c>
      <c r="K155" s="4" t="s">
        <v>1178</v>
      </c>
    </row>
    <row r="156" spans="1:11" x14ac:dyDescent="0.25">
      <c r="A156" s="2" t="s">
        <v>446</v>
      </c>
      <c r="B156" s="2" t="s">
        <v>447</v>
      </c>
      <c r="C156" s="2" t="s">
        <v>448</v>
      </c>
      <c r="D156" s="2" t="s">
        <v>886</v>
      </c>
      <c r="E156" s="2" t="s">
        <v>1058</v>
      </c>
      <c r="F156" s="2">
        <v>978</v>
      </c>
      <c r="G156" s="2" t="s">
        <v>1059</v>
      </c>
      <c r="I156" s="3" t="s">
        <v>1177</v>
      </c>
      <c r="J156" s="5"/>
      <c r="K156" s="6"/>
    </row>
    <row r="157" spans="1:11" x14ac:dyDescent="0.25">
      <c r="A157" s="2" t="s">
        <v>449</v>
      </c>
      <c r="B157" s="2" t="s">
        <v>450</v>
      </c>
      <c r="C157" s="2" t="s">
        <v>451</v>
      </c>
      <c r="D157" s="2" t="s">
        <v>887</v>
      </c>
      <c r="E157" s="2" t="s">
        <v>993</v>
      </c>
      <c r="F157" s="2">
        <v>532</v>
      </c>
      <c r="G157" s="2" t="s">
        <v>994</v>
      </c>
      <c r="I157" s="3" t="s">
        <v>1179</v>
      </c>
      <c r="J157" s="3">
        <v>858</v>
      </c>
      <c r="K157" s="4" t="s">
        <v>1287</v>
      </c>
    </row>
    <row r="158" spans="1:11" x14ac:dyDescent="0.25">
      <c r="A158" s="2" t="s">
        <v>452</v>
      </c>
      <c r="B158" s="2" t="s">
        <v>453</v>
      </c>
      <c r="C158" s="2" t="s">
        <v>454</v>
      </c>
      <c r="D158" s="2" t="s">
        <v>888</v>
      </c>
      <c r="I158" s="3" t="s">
        <v>1180</v>
      </c>
      <c r="J158" s="3">
        <v>860</v>
      </c>
      <c r="K158" s="4" t="s">
        <v>1288</v>
      </c>
    </row>
    <row r="159" spans="1:11" x14ac:dyDescent="0.25">
      <c r="A159" s="2" t="s">
        <v>455</v>
      </c>
      <c r="B159" s="2" t="s">
        <v>456</v>
      </c>
      <c r="C159" s="2" t="s">
        <v>457</v>
      </c>
      <c r="D159" s="2" t="s">
        <v>889</v>
      </c>
      <c r="E159" s="2" t="s">
        <v>1129</v>
      </c>
      <c r="F159" s="2">
        <v>554</v>
      </c>
      <c r="G159" s="2" t="s">
        <v>1255</v>
      </c>
      <c r="I159" s="3" t="s">
        <v>1181</v>
      </c>
      <c r="J159" s="3">
        <v>937</v>
      </c>
      <c r="K159" s="4" t="s">
        <v>1289</v>
      </c>
    </row>
    <row r="160" spans="1:11" x14ac:dyDescent="0.25">
      <c r="A160" s="2" t="s">
        <v>458</v>
      </c>
      <c r="B160" s="2" t="s">
        <v>459</v>
      </c>
      <c r="C160" s="2" t="s">
        <v>460</v>
      </c>
      <c r="D160" s="2" t="s">
        <v>890</v>
      </c>
      <c r="E160" s="2" t="s">
        <v>1126</v>
      </c>
      <c r="F160" s="2">
        <v>558</v>
      </c>
      <c r="G160" s="2" t="s">
        <v>1252</v>
      </c>
      <c r="I160" s="3" t="s">
        <v>1182</v>
      </c>
      <c r="J160" s="3">
        <v>704</v>
      </c>
      <c r="K160" s="4" t="s">
        <v>1290</v>
      </c>
    </row>
    <row r="161" spans="1:11" x14ac:dyDescent="0.25">
      <c r="A161" s="2" t="s">
        <v>461</v>
      </c>
      <c r="B161" s="2" t="s">
        <v>462</v>
      </c>
      <c r="C161" s="2" t="s">
        <v>463</v>
      </c>
      <c r="D161" s="2" t="s">
        <v>891</v>
      </c>
      <c r="E161" s="2" t="s">
        <v>1189</v>
      </c>
      <c r="F161" s="2">
        <v>952</v>
      </c>
      <c r="G161" s="2" t="s">
        <v>1292</v>
      </c>
      <c r="I161" s="3" t="s">
        <v>1183</v>
      </c>
      <c r="J161" s="3">
        <v>548</v>
      </c>
      <c r="K161" s="4" t="s">
        <v>1291</v>
      </c>
    </row>
    <row r="162" spans="1:11" x14ac:dyDescent="0.25">
      <c r="A162" s="2" t="s">
        <v>464</v>
      </c>
      <c r="B162" s="2" t="s">
        <v>465</v>
      </c>
      <c r="C162" s="2" t="s">
        <v>466</v>
      </c>
      <c r="D162" s="2" t="s">
        <v>892</v>
      </c>
      <c r="E162" s="2" t="s">
        <v>1125</v>
      </c>
      <c r="F162" s="2">
        <v>566</v>
      </c>
      <c r="G162" s="2" t="s">
        <v>1251</v>
      </c>
      <c r="I162" s="3" t="s">
        <v>1184</v>
      </c>
      <c r="J162" s="3">
        <v>882</v>
      </c>
      <c r="K162" s="4" t="s">
        <v>1185</v>
      </c>
    </row>
    <row r="163" spans="1:11" x14ac:dyDescent="0.25">
      <c r="A163" s="2" t="s">
        <v>467</v>
      </c>
      <c r="B163" s="2" t="s">
        <v>468</v>
      </c>
      <c r="C163" s="2" t="s">
        <v>469</v>
      </c>
      <c r="D163" s="2" t="s">
        <v>893</v>
      </c>
      <c r="I163" s="3" t="s">
        <v>1186</v>
      </c>
      <c r="J163" s="3">
        <v>950</v>
      </c>
      <c r="K163" s="4" t="s">
        <v>1298</v>
      </c>
    </row>
    <row r="164" spans="1:11" x14ac:dyDescent="0.25">
      <c r="A164" s="2" t="s">
        <v>470</v>
      </c>
      <c r="B164" s="2" t="s">
        <v>471</v>
      </c>
      <c r="C164" s="2" t="s">
        <v>472</v>
      </c>
      <c r="D164" s="2" t="s">
        <v>894</v>
      </c>
      <c r="I164" s="3" t="s">
        <v>1187</v>
      </c>
      <c r="J164" s="3">
        <v>951</v>
      </c>
      <c r="K164" s="4" t="s">
        <v>1188</v>
      </c>
    </row>
    <row r="165" spans="1:11" x14ac:dyDescent="0.25">
      <c r="A165" s="2" t="s">
        <v>473</v>
      </c>
      <c r="B165" s="2" t="s">
        <v>474</v>
      </c>
      <c r="C165" s="2" t="s">
        <v>475</v>
      </c>
      <c r="D165" s="2" t="s">
        <v>895</v>
      </c>
      <c r="E165" s="2" t="s">
        <v>1177</v>
      </c>
      <c r="F165" s="2">
        <v>840</v>
      </c>
      <c r="G165" s="2" t="s">
        <v>1178</v>
      </c>
      <c r="I165" s="3" t="s">
        <v>1189</v>
      </c>
      <c r="J165" s="3">
        <v>952</v>
      </c>
      <c r="K165" s="4" t="s">
        <v>1292</v>
      </c>
    </row>
    <row r="166" spans="1:11" x14ac:dyDescent="0.25">
      <c r="A166" s="2" t="s">
        <v>476</v>
      </c>
      <c r="B166" s="2" t="s">
        <v>477</v>
      </c>
      <c r="C166" s="2" t="s">
        <v>478</v>
      </c>
      <c r="D166" s="2" t="s">
        <v>896</v>
      </c>
      <c r="E166" s="2" t="s">
        <v>1127</v>
      </c>
      <c r="F166" s="2">
        <v>578</v>
      </c>
      <c r="G166" s="2" t="s">
        <v>1253</v>
      </c>
      <c r="I166" s="3" t="s">
        <v>1190</v>
      </c>
      <c r="J166" s="3">
        <v>886</v>
      </c>
      <c r="K166" s="4" t="s">
        <v>1293</v>
      </c>
    </row>
    <row r="167" spans="1:11" x14ac:dyDescent="0.25">
      <c r="A167" s="2" t="s">
        <v>479</v>
      </c>
      <c r="B167" s="2" t="s">
        <v>480</v>
      </c>
      <c r="C167" s="2" t="s">
        <v>481</v>
      </c>
      <c r="D167" s="2" t="s">
        <v>897</v>
      </c>
      <c r="E167" s="2" t="s">
        <v>1130</v>
      </c>
      <c r="F167" s="2">
        <v>512</v>
      </c>
      <c r="G167" s="2" t="s">
        <v>1256</v>
      </c>
      <c r="I167" s="3" t="s">
        <v>1191</v>
      </c>
      <c r="J167" s="3">
        <v>710</v>
      </c>
      <c r="K167" s="4" t="s">
        <v>1294</v>
      </c>
    </row>
    <row r="168" spans="1:11" x14ac:dyDescent="0.25">
      <c r="A168" s="2" t="s">
        <v>482</v>
      </c>
      <c r="B168" s="2" t="s">
        <v>483</v>
      </c>
      <c r="C168" s="2" t="s">
        <v>484</v>
      </c>
      <c r="D168" s="2" t="s">
        <v>898</v>
      </c>
      <c r="E168" s="2" t="s">
        <v>1137</v>
      </c>
      <c r="F168" s="2">
        <v>586</v>
      </c>
      <c r="G168" s="2" t="s">
        <v>1259</v>
      </c>
      <c r="I168" s="3" t="s">
        <v>1192</v>
      </c>
      <c r="J168" s="3">
        <v>967</v>
      </c>
      <c r="K168" s="4" t="s">
        <v>1295</v>
      </c>
    </row>
    <row r="169" spans="1:11" x14ac:dyDescent="0.25">
      <c r="A169" s="2" t="s">
        <v>485</v>
      </c>
      <c r="B169" s="2" t="s">
        <v>486</v>
      </c>
      <c r="C169" s="2" t="s">
        <v>487</v>
      </c>
      <c r="D169" s="2" t="s">
        <v>899</v>
      </c>
      <c r="E169" s="2" t="s">
        <v>1177</v>
      </c>
      <c r="F169" s="2">
        <v>840</v>
      </c>
      <c r="G169" s="2" t="s">
        <v>1178</v>
      </c>
    </row>
    <row r="170" spans="1:11" x14ac:dyDescent="0.25">
      <c r="A170" s="2" t="s">
        <v>488</v>
      </c>
      <c r="B170" s="2" t="s">
        <v>489</v>
      </c>
      <c r="C170" s="2" t="s">
        <v>490</v>
      </c>
      <c r="D170" s="2" t="s">
        <v>900</v>
      </c>
    </row>
    <row r="171" spans="1:11" x14ac:dyDescent="0.25">
      <c r="A171" s="2" t="s">
        <v>491</v>
      </c>
      <c r="B171" s="2" t="s">
        <v>492</v>
      </c>
      <c r="C171" s="2" t="s">
        <v>493</v>
      </c>
      <c r="D171" s="2" t="s">
        <v>901</v>
      </c>
      <c r="E171" s="2" t="s">
        <v>1131</v>
      </c>
      <c r="F171" s="2">
        <v>590</v>
      </c>
      <c r="G171" s="2" t="s">
        <v>1132</v>
      </c>
    </row>
    <row r="172" spans="1:11" x14ac:dyDescent="0.25">
      <c r="A172" s="2" t="s">
        <v>494</v>
      </c>
      <c r="B172" s="2" t="s">
        <v>495</v>
      </c>
      <c r="C172" s="2" t="s">
        <v>496</v>
      </c>
      <c r="D172" s="2" t="s">
        <v>902</v>
      </c>
      <c r="E172" s="2" t="s">
        <v>1135</v>
      </c>
      <c r="F172" s="2">
        <v>598</v>
      </c>
      <c r="G172" s="2" t="s">
        <v>1257</v>
      </c>
    </row>
    <row r="173" spans="1:11" x14ac:dyDescent="0.25">
      <c r="A173" s="2" t="s">
        <v>497</v>
      </c>
      <c r="B173" s="2" t="s">
        <v>498</v>
      </c>
      <c r="C173" s="2" t="s">
        <v>499</v>
      </c>
      <c r="D173" s="2" t="s">
        <v>903</v>
      </c>
      <c r="E173" s="2" t="s">
        <v>1139</v>
      </c>
      <c r="F173" s="2">
        <v>600</v>
      </c>
      <c r="G173" s="2" t="s">
        <v>1140</v>
      </c>
    </row>
    <row r="174" spans="1:11" x14ac:dyDescent="0.25">
      <c r="A174" s="2" t="s">
        <v>500</v>
      </c>
      <c r="B174" s="2" t="s">
        <v>501</v>
      </c>
      <c r="C174" s="2" t="s">
        <v>502</v>
      </c>
      <c r="D174" s="2" t="s">
        <v>904</v>
      </c>
      <c r="E174" s="2" t="s">
        <v>1133</v>
      </c>
      <c r="F174" s="2">
        <v>604</v>
      </c>
      <c r="G174" s="2" t="s">
        <v>1134</v>
      </c>
    </row>
    <row r="175" spans="1:11" x14ac:dyDescent="0.25">
      <c r="A175" s="2" t="s">
        <v>503</v>
      </c>
      <c r="B175" s="2" t="s">
        <v>504</v>
      </c>
      <c r="C175" s="2" t="s">
        <v>505</v>
      </c>
      <c r="D175" s="2" t="s">
        <v>905</v>
      </c>
      <c r="E175" s="2" t="s">
        <v>1136</v>
      </c>
      <c r="F175" s="2">
        <v>608</v>
      </c>
      <c r="G175" s="2" t="s">
        <v>1258</v>
      </c>
    </row>
    <row r="176" spans="1:11" x14ac:dyDescent="0.25">
      <c r="A176" s="2" t="s">
        <v>506</v>
      </c>
      <c r="B176" s="2" t="s">
        <v>507</v>
      </c>
      <c r="C176" s="2" t="s">
        <v>508</v>
      </c>
      <c r="D176" s="2" t="s">
        <v>906</v>
      </c>
    </row>
    <row r="177" spans="1:7" x14ac:dyDescent="0.25">
      <c r="A177" s="2" t="s">
        <v>509</v>
      </c>
      <c r="B177" s="2" t="s">
        <v>510</v>
      </c>
      <c r="C177" s="2" t="s">
        <v>511</v>
      </c>
      <c r="D177" s="2" t="s">
        <v>907</v>
      </c>
      <c r="E177" s="2" t="s">
        <v>1138</v>
      </c>
      <c r="F177" s="2">
        <v>985</v>
      </c>
      <c r="G177" s="2" t="s">
        <v>1260</v>
      </c>
    </row>
    <row r="178" spans="1:7" x14ac:dyDescent="0.25">
      <c r="A178" s="2" t="s">
        <v>512</v>
      </c>
      <c r="B178" s="2" t="s">
        <v>513</v>
      </c>
      <c r="C178" s="2" t="s">
        <v>514</v>
      </c>
      <c r="D178" s="2" t="s">
        <v>908</v>
      </c>
      <c r="E178" s="2" t="s">
        <v>1058</v>
      </c>
      <c r="F178" s="2">
        <v>978</v>
      </c>
      <c r="G178" s="2" t="s">
        <v>1059</v>
      </c>
    </row>
    <row r="179" spans="1:7" x14ac:dyDescent="0.25">
      <c r="A179" s="2" t="s">
        <v>515</v>
      </c>
      <c r="B179" s="2" t="s">
        <v>516</v>
      </c>
      <c r="C179" s="2" t="s">
        <v>517</v>
      </c>
      <c r="D179" s="2" t="s">
        <v>909</v>
      </c>
      <c r="E179" s="2" t="s">
        <v>1177</v>
      </c>
      <c r="F179" s="2">
        <v>840</v>
      </c>
      <c r="G179" s="2" t="s">
        <v>1178</v>
      </c>
    </row>
    <row r="180" spans="1:7" x14ac:dyDescent="0.25">
      <c r="A180" s="2" t="s">
        <v>518</v>
      </c>
      <c r="B180" s="2" t="s">
        <v>519</v>
      </c>
      <c r="C180" s="2" t="s">
        <v>520</v>
      </c>
      <c r="D180" s="2" t="s">
        <v>910</v>
      </c>
      <c r="E180" s="2" t="s">
        <v>1141</v>
      </c>
      <c r="F180" s="2">
        <v>634</v>
      </c>
      <c r="G180" s="2" t="s">
        <v>1261</v>
      </c>
    </row>
    <row r="181" spans="1:7" x14ac:dyDescent="0.25">
      <c r="A181" s="2" t="s">
        <v>715</v>
      </c>
      <c r="B181" s="2" t="s">
        <v>149</v>
      </c>
      <c r="C181" s="2" t="s">
        <v>150</v>
      </c>
      <c r="D181" s="2" t="s">
        <v>784</v>
      </c>
      <c r="E181" s="2" t="s">
        <v>1186</v>
      </c>
      <c r="F181" s="2">
        <v>950</v>
      </c>
      <c r="G181" s="2" t="s">
        <v>1298</v>
      </c>
    </row>
    <row r="182" spans="1:7" x14ac:dyDescent="0.25">
      <c r="A182" s="2" t="s">
        <v>717</v>
      </c>
      <c r="B182" s="2" t="s">
        <v>521</v>
      </c>
      <c r="C182" s="2" t="s">
        <v>522</v>
      </c>
      <c r="D182" s="2" t="s">
        <v>911</v>
      </c>
      <c r="E182" s="2" t="s">
        <v>1058</v>
      </c>
      <c r="F182" s="2">
        <v>978</v>
      </c>
      <c r="G182" s="2" t="s">
        <v>1059</v>
      </c>
    </row>
    <row r="183" spans="1:7" x14ac:dyDescent="0.25">
      <c r="A183" s="2" t="s">
        <v>523</v>
      </c>
      <c r="B183" s="2" t="s">
        <v>524</v>
      </c>
      <c r="C183" s="2" t="s">
        <v>525</v>
      </c>
      <c r="D183" s="2" t="s">
        <v>912</v>
      </c>
      <c r="E183" s="2" t="s">
        <v>1142</v>
      </c>
      <c r="F183" s="2">
        <v>946</v>
      </c>
      <c r="G183" s="2" t="s">
        <v>1262</v>
      </c>
    </row>
    <row r="184" spans="1:7" x14ac:dyDescent="0.25">
      <c r="A184" s="2" t="s">
        <v>526</v>
      </c>
      <c r="B184" s="2" t="s">
        <v>527</v>
      </c>
      <c r="C184" s="2" t="s">
        <v>528</v>
      </c>
      <c r="D184" s="2" t="s">
        <v>913</v>
      </c>
      <c r="E184" s="2" t="s">
        <v>1144</v>
      </c>
      <c r="F184" s="2">
        <v>643</v>
      </c>
      <c r="G184" s="2" t="s">
        <v>1264</v>
      </c>
    </row>
    <row r="185" spans="1:7" x14ac:dyDescent="0.25">
      <c r="A185" s="2" t="s">
        <v>529</v>
      </c>
      <c r="B185" s="2" t="s">
        <v>530</v>
      </c>
      <c r="C185" s="2" t="s">
        <v>531</v>
      </c>
      <c r="D185" s="2" t="s">
        <v>914</v>
      </c>
      <c r="E185" s="2" t="s">
        <v>1145</v>
      </c>
      <c r="F185" s="2">
        <v>646</v>
      </c>
      <c r="G185" s="2" t="s">
        <v>1265</v>
      </c>
    </row>
    <row r="186" spans="1:7" x14ac:dyDescent="0.25">
      <c r="A186" s="2" t="s">
        <v>534</v>
      </c>
      <c r="B186" s="2" t="s">
        <v>535</v>
      </c>
      <c r="C186" s="2" t="s">
        <v>536</v>
      </c>
      <c r="D186" s="2" t="s">
        <v>916</v>
      </c>
      <c r="E186" s="2" t="s">
        <v>1152</v>
      </c>
      <c r="F186" s="2">
        <v>654</v>
      </c>
      <c r="G186" s="2" t="s">
        <v>1272</v>
      </c>
    </row>
    <row r="187" spans="1:7" x14ac:dyDescent="0.25">
      <c r="A187" s="2" t="s">
        <v>537</v>
      </c>
      <c r="B187" s="2" t="s">
        <v>538</v>
      </c>
      <c r="C187" s="2" t="s">
        <v>539</v>
      </c>
      <c r="D187" s="2" t="s">
        <v>917</v>
      </c>
      <c r="E187" s="2" t="s">
        <v>1187</v>
      </c>
      <c r="F187" s="2">
        <v>951</v>
      </c>
      <c r="G187" s="2" t="s">
        <v>1188</v>
      </c>
    </row>
    <row r="188" spans="1:7" x14ac:dyDescent="0.25">
      <c r="A188" s="2" t="s">
        <v>540</v>
      </c>
      <c r="B188" s="2" t="s">
        <v>541</v>
      </c>
      <c r="C188" s="2" t="s">
        <v>542</v>
      </c>
      <c r="D188" s="2" t="s">
        <v>918</v>
      </c>
      <c r="E188" s="2" t="s">
        <v>1187</v>
      </c>
      <c r="F188" s="2">
        <v>951</v>
      </c>
      <c r="G188" s="2" t="s">
        <v>1188</v>
      </c>
    </row>
    <row r="189" spans="1:7" x14ac:dyDescent="0.25">
      <c r="A189" s="2" t="s">
        <v>545</v>
      </c>
      <c r="B189" s="2" t="s">
        <v>546</v>
      </c>
      <c r="C189" s="2" t="s">
        <v>547</v>
      </c>
      <c r="D189" s="2" t="s">
        <v>920</v>
      </c>
      <c r="E189" s="2" t="s">
        <v>1058</v>
      </c>
      <c r="F189" s="2">
        <v>978</v>
      </c>
      <c r="G189" s="2" t="s">
        <v>1059</v>
      </c>
    </row>
    <row r="190" spans="1:7" x14ac:dyDescent="0.25">
      <c r="A190" s="2" t="s">
        <v>548</v>
      </c>
      <c r="B190" s="2" t="s">
        <v>549</v>
      </c>
      <c r="C190" s="2" t="s">
        <v>550</v>
      </c>
      <c r="D190" s="2" t="s">
        <v>921</v>
      </c>
      <c r="E190" s="2" t="s">
        <v>1187</v>
      </c>
      <c r="F190" s="2">
        <v>951</v>
      </c>
      <c r="G190" s="2" t="s">
        <v>1188</v>
      </c>
    </row>
    <row r="191" spans="1:7" x14ac:dyDescent="0.25">
      <c r="A191" s="2" t="s">
        <v>718</v>
      </c>
      <c r="B191" s="2" t="s">
        <v>532</v>
      </c>
      <c r="C191" s="2" t="s">
        <v>533</v>
      </c>
      <c r="D191" s="2" t="s">
        <v>915</v>
      </c>
      <c r="E191" s="2" t="s">
        <v>1058</v>
      </c>
      <c r="F191" s="2">
        <v>978</v>
      </c>
      <c r="G191" s="2" t="s">
        <v>1059</v>
      </c>
    </row>
    <row r="192" spans="1:7" x14ac:dyDescent="0.25">
      <c r="A192" s="2" t="s">
        <v>726</v>
      </c>
      <c r="B192" s="2" t="s">
        <v>543</v>
      </c>
      <c r="C192" s="2" t="s">
        <v>544</v>
      </c>
      <c r="D192" s="2" t="s">
        <v>919</v>
      </c>
      <c r="E192" s="2" t="s">
        <v>1058</v>
      </c>
      <c r="F192" s="2">
        <v>978</v>
      </c>
      <c r="G192" s="2" t="s">
        <v>1059</v>
      </c>
    </row>
    <row r="193" spans="1:7" x14ac:dyDescent="0.25">
      <c r="A193" s="2" t="s">
        <v>551</v>
      </c>
      <c r="B193" s="2" t="s">
        <v>552</v>
      </c>
      <c r="C193" s="2" t="s">
        <v>553</v>
      </c>
      <c r="D193" s="2" t="s">
        <v>922</v>
      </c>
      <c r="E193" s="2" t="s">
        <v>1184</v>
      </c>
      <c r="F193" s="2">
        <v>882</v>
      </c>
      <c r="G193" s="2" t="s">
        <v>1185</v>
      </c>
    </row>
    <row r="194" spans="1:7" x14ac:dyDescent="0.25">
      <c r="A194" s="2" t="s">
        <v>554</v>
      </c>
      <c r="B194" s="2" t="s">
        <v>555</v>
      </c>
      <c r="C194" s="2" t="s">
        <v>556</v>
      </c>
      <c r="D194" s="2" t="s">
        <v>923</v>
      </c>
      <c r="E194" s="2" t="s">
        <v>1058</v>
      </c>
      <c r="F194" s="2">
        <v>978</v>
      </c>
      <c r="G194" s="2" t="s">
        <v>1059</v>
      </c>
    </row>
    <row r="195" spans="1:7" x14ac:dyDescent="0.25">
      <c r="A195" s="2" t="s">
        <v>557</v>
      </c>
      <c r="B195" s="2" t="s">
        <v>558</v>
      </c>
      <c r="C195" s="2" t="s">
        <v>559</v>
      </c>
      <c r="D195" s="2" t="s">
        <v>924</v>
      </c>
      <c r="E195" s="2" t="s">
        <v>1275</v>
      </c>
      <c r="F195" s="2">
        <v>678</v>
      </c>
      <c r="G195" s="2" t="s">
        <v>1276</v>
      </c>
    </row>
    <row r="196" spans="1:7" x14ac:dyDescent="0.25">
      <c r="A196" s="2" t="s">
        <v>560</v>
      </c>
      <c r="B196" s="2" t="s">
        <v>561</v>
      </c>
      <c r="C196" s="2" t="s">
        <v>562</v>
      </c>
      <c r="D196" s="2" t="s">
        <v>925</v>
      </c>
      <c r="E196" s="2" t="s">
        <v>1146</v>
      </c>
      <c r="F196" s="2">
        <v>682</v>
      </c>
      <c r="G196" s="2" t="s">
        <v>1266</v>
      </c>
    </row>
    <row r="197" spans="1:7" x14ac:dyDescent="0.25">
      <c r="A197" s="2" t="s">
        <v>563</v>
      </c>
      <c r="B197" s="2" t="s">
        <v>564</v>
      </c>
      <c r="C197" s="2" t="s">
        <v>565</v>
      </c>
      <c r="D197" s="2" t="s">
        <v>926</v>
      </c>
      <c r="E197" s="2" t="s">
        <v>1189</v>
      </c>
      <c r="F197" s="2">
        <v>952</v>
      </c>
      <c r="G197" s="2" t="s">
        <v>1292</v>
      </c>
    </row>
    <row r="198" spans="1:7" x14ac:dyDescent="0.25">
      <c r="A198" s="2" t="s">
        <v>566</v>
      </c>
      <c r="B198" s="2" t="s">
        <v>567</v>
      </c>
      <c r="C198" s="2" t="s">
        <v>568</v>
      </c>
      <c r="D198" s="2" t="s">
        <v>927</v>
      </c>
      <c r="E198" s="2" t="s">
        <v>1143</v>
      </c>
      <c r="F198" s="2">
        <v>941</v>
      </c>
      <c r="G198" s="2" t="s">
        <v>1263</v>
      </c>
    </row>
    <row r="199" spans="1:7" x14ac:dyDescent="0.25">
      <c r="A199" s="2" t="s">
        <v>569</v>
      </c>
      <c r="B199" s="2" t="s">
        <v>570</v>
      </c>
      <c r="C199" s="2" t="s">
        <v>571</v>
      </c>
      <c r="D199" s="2" t="s">
        <v>928</v>
      </c>
      <c r="E199" s="2" t="s">
        <v>1148</v>
      </c>
      <c r="F199" s="2">
        <v>690</v>
      </c>
      <c r="G199" s="2" t="s">
        <v>1268</v>
      </c>
    </row>
    <row r="200" spans="1:7" x14ac:dyDescent="0.25">
      <c r="A200" s="2" t="s">
        <v>572</v>
      </c>
      <c r="B200" s="2" t="s">
        <v>573</v>
      </c>
      <c r="C200" s="2" t="s">
        <v>574</v>
      </c>
      <c r="D200" s="2" t="s">
        <v>929</v>
      </c>
      <c r="E200" s="2" t="s">
        <v>1153</v>
      </c>
      <c r="F200" s="2">
        <v>694</v>
      </c>
      <c r="G200" s="2" t="s">
        <v>1154</v>
      </c>
    </row>
    <row r="201" spans="1:7" x14ac:dyDescent="0.25">
      <c r="A201" s="2" t="s">
        <v>575</v>
      </c>
      <c r="B201" s="2" t="s">
        <v>576</v>
      </c>
      <c r="C201" s="2" t="s">
        <v>577</v>
      </c>
      <c r="D201" s="2" t="s">
        <v>930</v>
      </c>
      <c r="E201" s="2" t="s">
        <v>1151</v>
      </c>
      <c r="F201" s="2">
        <v>702</v>
      </c>
      <c r="G201" s="2" t="s">
        <v>1271</v>
      </c>
    </row>
    <row r="202" spans="1:7" x14ac:dyDescent="0.25">
      <c r="A202" s="2" t="s">
        <v>578</v>
      </c>
      <c r="B202" s="2" t="s">
        <v>579</v>
      </c>
      <c r="C202" s="2" t="s">
        <v>580</v>
      </c>
      <c r="D202" s="2" t="s">
        <v>931</v>
      </c>
      <c r="E202" s="2" t="s">
        <v>1058</v>
      </c>
      <c r="F202" s="2">
        <v>978</v>
      </c>
      <c r="G202" s="2" t="s">
        <v>1059</v>
      </c>
    </row>
    <row r="203" spans="1:7" x14ac:dyDescent="0.25">
      <c r="A203" s="2" t="s">
        <v>581</v>
      </c>
      <c r="B203" s="2" t="s">
        <v>582</v>
      </c>
      <c r="C203" s="2" t="s">
        <v>583</v>
      </c>
      <c r="D203" s="2" t="s">
        <v>932</v>
      </c>
      <c r="E203" s="2" t="s">
        <v>1058</v>
      </c>
      <c r="F203" s="2">
        <v>978</v>
      </c>
      <c r="G203" s="2" t="s">
        <v>1059</v>
      </c>
    </row>
    <row r="204" spans="1:7" x14ac:dyDescent="0.25">
      <c r="A204" s="2" t="s">
        <v>584</v>
      </c>
      <c r="B204" s="2" t="s">
        <v>585</v>
      </c>
      <c r="C204" s="2" t="s">
        <v>586</v>
      </c>
      <c r="D204" s="2" t="s">
        <v>933</v>
      </c>
      <c r="E204" s="2" t="s">
        <v>1147</v>
      </c>
      <c r="F204" s="2">
        <v>90</v>
      </c>
      <c r="G204" s="2" t="s">
        <v>1267</v>
      </c>
    </row>
    <row r="205" spans="1:7" x14ac:dyDescent="0.25">
      <c r="A205" s="2" t="s">
        <v>587</v>
      </c>
      <c r="B205" s="2" t="s">
        <v>588</v>
      </c>
      <c r="C205" s="2" t="s">
        <v>589</v>
      </c>
      <c r="D205" s="2" t="s">
        <v>934</v>
      </c>
      <c r="E205" s="2" t="s">
        <v>1155</v>
      </c>
      <c r="F205" s="2">
        <v>706</v>
      </c>
      <c r="G205" s="2" t="s">
        <v>1273</v>
      </c>
    </row>
    <row r="206" spans="1:7" x14ac:dyDescent="0.25">
      <c r="A206" s="2" t="s">
        <v>590</v>
      </c>
      <c r="B206" s="2" t="s">
        <v>591</v>
      </c>
      <c r="C206" s="2" t="s">
        <v>592</v>
      </c>
      <c r="D206" s="2" t="s">
        <v>935</v>
      </c>
      <c r="E206" s="2" t="s">
        <v>1191</v>
      </c>
      <c r="F206" s="2">
        <v>710</v>
      </c>
      <c r="G206" s="2" t="s">
        <v>1294</v>
      </c>
    </row>
    <row r="207" spans="1:7" x14ac:dyDescent="0.25">
      <c r="A207" s="2" t="s">
        <v>593</v>
      </c>
      <c r="B207" s="2" t="s">
        <v>594</v>
      </c>
      <c r="C207" s="2" t="s">
        <v>595</v>
      </c>
      <c r="D207" s="2" t="s">
        <v>936</v>
      </c>
    </row>
    <row r="208" spans="1:7" x14ac:dyDescent="0.25">
      <c r="A208" s="2" t="s">
        <v>596</v>
      </c>
      <c r="B208" s="2" t="s">
        <v>597</v>
      </c>
      <c r="C208" s="2" t="s">
        <v>598</v>
      </c>
      <c r="D208" s="2" t="s">
        <v>937</v>
      </c>
      <c r="E208" s="2" t="s">
        <v>1158</v>
      </c>
      <c r="F208" s="2">
        <v>728</v>
      </c>
      <c r="G208" s="2" t="s">
        <v>1274</v>
      </c>
    </row>
    <row r="209" spans="1:7" x14ac:dyDescent="0.25">
      <c r="A209" s="2" t="s">
        <v>599</v>
      </c>
      <c r="B209" s="2" t="s">
        <v>600</v>
      </c>
      <c r="C209" s="2" t="s">
        <v>601</v>
      </c>
      <c r="D209" s="2" t="s">
        <v>938</v>
      </c>
      <c r="E209" s="2" t="s">
        <v>1058</v>
      </c>
      <c r="F209" s="2">
        <v>978</v>
      </c>
      <c r="G209" s="2" t="s">
        <v>1059</v>
      </c>
    </row>
    <row r="210" spans="1:7" x14ac:dyDescent="0.25">
      <c r="A210" s="2" t="s">
        <v>602</v>
      </c>
      <c r="B210" s="2" t="s">
        <v>603</v>
      </c>
      <c r="C210" s="2" t="s">
        <v>604</v>
      </c>
      <c r="D210" s="2" t="s">
        <v>939</v>
      </c>
      <c r="E210" s="2" t="s">
        <v>1105</v>
      </c>
      <c r="F210" s="2">
        <v>144</v>
      </c>
      <c r="G210" s="2" t="s">
        <v>1235</v>
      </c>
    </row>
    <row r="211" spans="1:7" x14ac:dyDescent="0.25">
      <c r="A211" s="2" t="s">
        <v>605</v>
      </c>
      <c r="B211" s="2" t="s">
        <v>606</v>
      </c>
      <c r="C211" s="2" t="s">
        <v>607</v>
      </c>
      <c r="D211" s="2" t="s">
        <v>940</v>
      </c>
      <c r="E211" s="2" t="s">
        <v>1149</v>
      </c>
      <c r="F211" s="2">
        <v>938</v>
      </c>
      <c r="G211" s="2" t="s">
        <v>1269</v>
      </c>
    </row>
    <row r="212" spans="1:7" x14ac:dyDescent="0.25">
      <c r="A212" s="2" t="s">
        <v>608</v>
      </c>
      <c r="B212" s="2" t="s">
        <v>609</v>
      </c>
      <c r="C212" s="2" t="s">
        <v>610</v>
      </c>
      <c r="D212" s="2" t="s">
        <v>941</v>
      </c>
      <c r="E212" s="2" t="s">
        <v>1156</v>
      </c>
      <c r="F212" s="2">
        <v>968</v>
      </c>
      <c r="G212" s="2" t="s">
        <v>1157</v>
      </c>
    </row>
    <row r="213" spans="1:7" x14ac:dyDescent="0.25">
      <c r="A213" s="2" t="s">
        <v>611</v>
      </c>
      <c r="B213" s="2" t="s">
        <v>612</v>
      </c>
      <c r="C213" s="2" t="s">
        <v>613</v>
      </c>
      <c r="D213" s="2" t="s">
        <v>942</v>
      </c>
    </row>
    <row r="214" spans="1:7" x14ac:dyDescent="0.25">
      <c r="A214" s="2" t="s">
        <v>616</v>
      </c>
      <c r="B214" s="2" t="s">
        <v>617</v>
      </c>
      <c r="C214" s="2" t="s">
        <v>618</v>
      </c>
      <c r="D214" s="2" t="s">
        <v>944</v>
      </c>
      <c r="E214" s="2" t="s">
        <v>1150</v>
      </c>
      <c r="F214" s="2">
        <v>752</v>
      </c>
      <c r="G214" s="2" t="s">
        <v>1270</v>
      </c>
    </row>
    <row r="215" spans="1:7" x14ac:dyDescent="0.25">
      <c r="A215" s="2" t="s">
        <v>619</v>
      </c>
      <c r="B215" s="2" t="s">
        <v>620</v>
      </c>
      <c r="C215" s="2" t="s">
        <v>621</v>
      </c>
      <c r="D215" s="2" t="s">
        <v>945</v>
      </c>
      <c r="E215" s="2" t="s">
        <v>1033</v>
      </c>
      <c r="F215" s="2">
        <v>756</v>
      </c>
      <c r="G215" s="2" t="s">
        <v>1034</v>
      </c>
    </row>
    <row r="216" spans="1:7" x14ac:dyDescent="0.25">
      <c r="A216" s="2" t="s">
        <v>727</v>
      </c>
      <c r="B216" s="2" t="s">
        <v>622</v>
      </c>
      <c r="C216" s="2" t="s">
        <v>623</v>
      </c>
      <c r="D216" s="2" t="s">
        <v>946</v>
      </c>
      <c r="E216" s="2" t="s">
        <v>1159</v>
      </c>
      <c r="F216" s="2">
        <v>760</v>
      </c>
      <c r="G216" s="2" t="s">
        <v>1277</v>
      </c>
    </row>
    <row r="217" spans="1:7" x14ac:dyDescent="0.25">
      <c r="A217" s="2" t="s">
        <v>712</v>
      </c>
      <c r="B217" s="2" t="s">
        <v>624</v>
      </c>
      <c r="C217" s="2" t="s">
        <v>625</v>
      </c>
      <c r="D217" s="2" t="s">
        <v>947</v>
      </c>
      <c r="E217" s="2" t="s">
        <v>1170</v>
      </c>
      <c r="F217" s="2">
        <v>901</v>
      </c>
      <c r="G217" s="2" t="s">
        <v>1171</v>
      </c>
    </row>
    <row r="218" spans="1:7" x14ac:dyDescent="0.25">
      <c r="A218" s="2" t="s">
        <v>626</v>
      </c>
      <c r="B218" s="2" t="s">
        <v>627</v>
      </c>
      <c r="C218" s="2" t="s">
        <v>628</v>
      </c>
      <c r="D218" s="2" t="s">
        <v>948</v>
      </c>
      <c r="E218" s="2" t="s">
        <v>1162</v>
      </c>
      <c r="F218" s="2">
        <v>972</v>
      </c>
      <c r="G218" s="2" t="s">
        <v>1280</v>
      </c>
    </row>
    <row r="219" spans="1:7" x14ac:dyDescent="0.25">
      <c r="A219" s="2" t="s">
        <v>711</v>
      </c>
      <c r="B219" s="2" t="s">
        <v>629</v>
      </c>
      <c r="C219" s="2" t="s">
        <v>630</v>
      </c>
      <c r="D219" s="2" t="s">
        <v>949</v>
      </c>
      <c r="E219" s="2" t="s">
        <v>1172</v>
      </c>
      <c r="F219" s="2">
        <v>834</v>
      </c>
      <c r="G219" s="2" t="s">
        <v>1173</v>
      </c>
    </row>
    <row r="220" spans="1:7" x14ac:dyDescent="0.25">
      <c r="A220" s="2" t="s">
        <v>631</v>
      </c>
      <c r="B220" s="2" t="s">
        <v>632</v>
      </c>
      <c r="C220" s="2" t="s">
        <v>633</v>
      </c>
      <c r="D220" s="2" t="s">
        <v>950</v>
      </c>
      <c r="E220" s="2" t="s">
        <v>1161</v>
      </c>
      <c r="F220" s="2">
        <v>764</v>
      </c>
      <c r="G220" s="2" t="s">
        <v>1279</v>
      </c>
    </row>
    <row r="221" spans="1:7" x14ac:dyDescent="0.25">
      <c r="A221" s="2" t="s">
        <v>634</v>
      </c>
      <c r="B221" s="2" t="s">
        <v>635</v>
      </c>
      <c r="C221" s="2" t="s">
        <v>636</v>
      </c>
      <c r="D221" s="2" t="s">
        <v>951</v>
      </c>
      <c r="E221" s="2" t="s">
        <v>1177</v>
      </c>
      <c r="F221" s="2">
        <v>840</v>
      </c>
      <c r="G221" s="2" t="s">
        <v>1178</v>
      </c>
    </row>
    <row r="222" spans="1:7" x14ac:dyDescent="0.25">
      <c r="A222" s="2" t="s">
        <v>637</v>
      </c>
      <c r="B222" s="2" t="s">
        <v>638</v>
      </c>
      <c r="C222" s="2" t="s">
        <v>639</v>
      </c>
      <c r="D222" s="2" t="s">
        <v>952</v>
      </c>
      <c r="E222" s="2" t="s">
        <v>1189</v>
      </c>
      <c r="F222" s="2">
        <v>952</v>
      </c>
      <c r="G222" s="2" t="s">
        <v>1292</v>
      </c>
    </row>
    <row r="223" spans="1:7" x14ac:dyDescent="0.25">
      <c r="A223" s="2" t="s">
        <v>640</v>
      </c>
      <c r="B223" s="2" t="s">
        <v>641</v>
      </c>
      <c r="C223" s="2" t="s">
        <v>642</v>
      </c>
      <c r="D223" s="2" t="s">
        <v>953</v>
      </c>
    </row>
    <row r="224" spans="1:7" x14ac:dyDescent="0.25">
      <c r="A224" s="2" t="s">
        <v>643</v>
      </c>
      <c r="B224" s="2" t="s">
        <v>644</v>
      </c>
      <c r="C224" s="2" t="s">
        <v>645</v>
      </c>
      <c r="D224" s="2" t="s">
        <v>954</v>
      </c>
      <c r="E224" s="2" t="s">
        <v>1166</v>
      </c>
      <c r="F224" s="2">
        <v>776</v>
      </c>
      <c r="G224" s="2" t="s">
        <v>1282</v>
      </c>
    </row>
    <row r="225" spans="1:7" x14ac:dyDescent="0.25">
      <c r="A225" s="2" t="s">
        <v>646</v>
      </c>
      <c r="B225" s="2" t="s">
        <v>647</v>
      </c>
      <c r="C225" s="2" t="s">
        <v>648</v>
      </c>
      <c r="D225" s="2" t="s">
        <v>955</v>
      </c>
      <c r="E225" s="2" t="s">
        <v>1169</v>
      </c>
      <c r="F225" s="2">
        <v>780</v>
      </c>
      <c r="G225" s="2" t="s">
        <v>1283</v>
      </c>
    </row>
    <row r="226" spans="1:7" x14ac:dyDescent="0.25">
      <c r="A226" s="2" t="s">
        <v>649</v>
      </c>
      <c r="B226" s="2" t="s">
        <v>650</v>
      </c>
      <c r="C226" s="2" t="s">
        <v>651</v>
      </c>
      <c r="D226" s="2" t="s">
        <v>956</v>
      </c>
      <c r="E226" s="2" t="s">
        <v>1164</v>
      </c>
      <c r="F226" s="2">
        <v>788</v>
      </c>
      <c r="G226" s="2" t="s">
        <v>1165</v>
      </c>
    </row>
    <row r="227" spans="1:7" x14ac:dyDescent="0.25">
      <c r="A227" s="2" t="s">
        <v>652</v>
      </c>
      <c r="B227" s="2" t="s">
        <v>653</v>
      </c>
      <c r="C227" s="2" t="s">
        <v>654</v>
      </c>
      <c r="D227" s="2" t="s">
        <v>957</v>
      </c>
      <c r="E227" s="2" t="s">
        <v>1167</v>
      </c>
      <c r="F227" s="2">
        <v>949</v>
      </c>
      <c r="G227" s="2" t="s">
        <v>1168</v>
      </c>
    </row>
    <row r="228" spans="1:7" x14ac:dyDescent="0.25">
      <c r="A228" s="2" t="s">
        <v>655</v>
      </c>
      <c r="B228" s="2" t="s">
        <v>656</v>
      </c>
      <c r="C228" s="2" t="s">
        <v>657</v>
      </c>
      <c r="D228" s="2" t="s">
        <v>958</v>
      </c>
      <c r="E228" s="2" t="s">
        <v>1163</v>
      </c>
      <c r="F228" s="2">
        <v>934</v>
      </c>
      <c r="G228" s="2" t="s">
        <v>1281</v>
      </c>
    </row>
    <row r="229" spans="1:7" x14ac:dyDescent="0.25">
      <c r="A229" s="2" t="s">
        <v>658</v>
      </c>
      <c r="B229" s="2" t="s">
        <v>659</v>
      </c>
      <c r="C229" s="2" t="s">
        <v>660</v>
      </c>
      <c r="D229" s="2" t="s">
        <v>959</v>
      </c>
      <c r="E229" s="2" t="s">
        <v>1177</v>
      </c>
      <c r="F229" s="2">
        <v>840</v>
      </c>
      <c r="G229" s="2" t="s">
        <v>1178</v>
      </c>
    </row>
    <row r="230" spans="1:7" x14ac:dyDescent="0.25">
      <c r="A230" s="2" t="s">
        <v>661</v>
      </c>
      <c r="B230" s="2" t="s">
        <v>662</v>
      </c>
      <c r="C230" s="2" t="s">
        <v>663</v>
      </c>
      <c r="D230" s="2" t="s">
        <v>960</v>
      </c>
      <c r="E230" s="2" t="s">
        <v>1284</v>
      </c>
      <c r="F230" s="2">
        <v>0</v>
      </c>
      <c r="G230" s="2" t="s">
        <v>1285</v>
      </c>
    </row>
    <row r="231" spans="1:7" x14ac:dyDescent="0.25">
      <c r="A231" s="2" t="s">
        <v>664</v>
      </c>
      <c r="B231" s="2" t="s">
        <v>665</v>
      </c>
      <c r="C231" s="2" t="s">
        <v>666</v>
      </c>
      <c r="D231" s="2" t="s">
        <v>961</v>
      </c>
      <c r="E231" s="2" t="s">
        <v>1175</v>
      </c>
      <c r="F231" s="2">
        <v>800</v>
      </c>
      <c r="G231" s="2" t="s">
        <v>1176</v>
      </c>
    </row>
    <row r="232" spans="1:7" x14ac:dyDescent="0.25">
      <c r="A232" s="2" t="s">
        <v>667</v>
      </c>
      <c r="B232" s="2" t="s">
        <v>668</v>
      </c>
      <c r="C232" s="2" t="s">
        <v>669</v>
      </c>
      <c r="D232" s="2" t="s">
        <v>962</v>
      </c>
      <c r="E232" s="2" t="s">
        <v>1174</v>
      </c>
      <c r="F232" s="2">
        <v>980</v>
      </c>
      <c r="G232" s="2" t="s">
        <v>1286</v>
      </c>
    </row>
    <row r="233" spans="1:7" x14ac:dyDescent="0.25">
      <c r="A233" s="2" t="s">
        <v>670</v>
      </c>
      <c r="B233" s="2" t="s">
        <v>671</v>
      </c>
      <c r="C233" s="2" t="s">
        <v>672</v>
      </c>
      <c r="D233" s="2" t="s">
        <v>963</v>
      </c>
      <c r="E233" s="2" t="s">
        <v>985</v>
      </c>
      <c r="F233" s="2">
        <v>784</v>
      </c>
      <c r="G233" s="2" t="s">
        <v>986</v>
      </c>
    </row>
    <row r="234" spans="1:7" x14ac:dyDescent="0.25">
      <c r="A234" s="2" t="s">
        <v>673</v>
      </c>
      <c r="B234" s="2" t="s">
        <v>674</v>
      </c>
      <c r="C234" s="2" t="s">
        <v>675</v>
      </c>
      <c r="D234" s="2" t="s">
        <v>964</v>
      </c>
      <c r="E234" s="2" t="s">
        <v>1063</v>
      </c>
      <c r="F234" s="2">
        <v>826</v>
      </c>
      <c r="G234" s="2" t="s">
        <v>1064</v>
      </c>
    </row>
    <row r="235" spans="1:7" x14ac:dyDescent="0.25">
      <c r="A235" s="2" t="s">
        <v>679</v>
      </c>
      <c r="B235" s="2" t="s">
        <v>680</v>
      </c>
      <c r="C235" s="2" t="s">
        <v>681</v>
      </c>
      <c r="D235" s="2" t="s">
        <v>966</v>
      </c>
      <c r="E235" s="2" t="s">
        <v>1179</v>
      </c>
      <c r="F235" s="2">
        <v>858</v>
      </c>
      <c r="G235" s="2" t="s">
        <v>1287</v>
      </c>
    </row>
    <row r="236" spans="1:7" x14ac:dyDescent="0.25">
      <c r="A236" s="2" t="s">
        <v>682</v>
      </c>
      <c r="B236" s="2" t="s">
        <v>683</v>
      </c>
      <c r="C236" s="2" t="s">
        <v>684</v>
      </c>
      <c r="D236" s="2" t="s">
        <v>967</v>
      </c>
      <c r="E236" s="2" t="s">
        <v>1180</v>
      </c>
      <c r="F236" s="2">
        <v>860</v>
      </c>
      <c r="G236" s="2" t="s">
        <v>1288</v>
      </c>
    </row>
    <row r="237" spans="1:7" x14ac:dyDescent="0.25">
      <c r="A237" s="2" t="s">
        <v>685</v>
      </c>
      <c r="B237" s="2" t="s">
        <v>686</v>
      </c>
      <c r="C237" s="2" t="s">
        <v>687</v>
      </c>
      <c r="D237" s="2" t="s">
        <v>968</v>
      </c>
      <c r="E237" s="2" t="s">
        <v>1183</v>
      </c>
      <c r="F237" s="2">
        <v>548</v>
      </c>
      <c r="G237" s="2" t="s">
        <v>1291</v>
      </c>
    </row>
    <row r="238" spans="1:7" x14ac:dyDescent="0.25">
      <c r="A238" s="2" t="s">
        <v>721</v>
      </c>
      <c r="B238" s="2" t="s">
        <v>280</v>
      </c>
      <c r="C238" s="2" t="s">
        <v>281</v>
      </c>
      <c r="D238" s="2" t="s">
        <v>829</v>
      </c>
      <c r="E238" s="2" t="s">
        <v>1058</v>
      </c>
      <c r="F238" s="2">
        <v>978</v>
      </c>
      <c r="G238" s="2" t="s">
        <v>1059</v>
      </c>
    </row>
    <row r="239" spans="1:7" x14ac:dyDescent="0.25">
      <c r="A239" s="2" t="s">
        <v>728</v>
      </c>
      <c r="B239" s="2" t="s">
        <v>688</v>
      </c>
      <c r="C239" s="2" t="s">
        <v>689</v>
      </c>
      <c r="D239" s="2" t="s">
        <v>969</v>
      </c>
      <c r="E239" s="2" t="s">
        <v>1181</v>
      </c>
      <c r="F239" s="2">
        <v>937</v>
      </c>
      <c r="G239" s="2" t="s">
        <v>1289</v>
      </c>
    </row>
    <row r="240" spans="1:7" x14ac:dyDescent="0.25">
      <c r="A240" s="2" t="s">
        <v>690</v>
      </c>
      <c r="B240" s="2" t="s">
        <v>691</v>
      </c>
      <c r="C240" s="2" t="s">
        <v>692</v>
      </c>
      <c r="D240" s="2" t="s">
        <v>970</v>
      </c>
      <c r="E240" s="2" t="s">
        <v>1182</v>
      </c>
      <c r="F240" s="2">
        <v>704</v>
      </c>
      <c r="G240" s="2" t="s">
        <v>1290</v>
      </c>
    </row>
    <row r="241" spans="1:7" x14ac:dyDescent="0.25">
      <c r="A241" s="2" t="s">
        <v>693</v>
      </c>
      <c r="B241" s="2" t="s">
        <v>694</v>
      </c>
      <c r="C241" s="2" t="s">
        <v>695</v>
      </c>
      <c r="D241" s="2" t="s">
        <v>971</v>
      </c>
      <c r="E241" s="2" t="s">
        <v>1177</v>
      </c>
      <c r="F241" s="2">
        <v>840</v>
      </c>
      <c r="G241" s="2" t="s">
        <v>1178</v>
      </c>
    </row>
    <row r="242" spans="1:7" x14ac:dyDescent="0.25">
      <c r="A242" s="2" t="s">
        <v>696</v>
      </c>
      <c r="B242" s="2" t="s">
        <v>697</v>
      </c>
      <c r="C242" s="2" t="s">
        <v>698</v>
      </c>
      <c r="D242" s="2" t="s">
        <v>972</v>
      </c>
    </row>
    <row r="243" spans="1:7" x14ac:dyDescent="0.25">
      <c r="A243" s="2" t="s">
        <v>699</v>
      </c>
      <c r="B243" s="2" t="s">
        <v>700</v>
      </c>
      <c r="C243" s="2" t="s">
        <v>701</v>
      </c>
      <c r="D243" s="2" t="s">
        <v>973</v>
      </c>
    </row>
    <row r="244" spans="1:7" x14ac:dyDescent="0.25">
      <c r="A244" s="2" t="s">
        <v>702</v>
      </c>
      <c r="B244" s="2" t="s">
        <v>703</v>
      </c>
      <c r="C244" s="2" t="s">
        <v>704</v>
      </c>
      <c r="D244" s="2" t="s">
        <v>974</v>
      </c>
      <c r="E244" s="2" t="s">
        <v>1190</v>
      </c>
      <c r="F244" s="2">
        <v>886</v>
      </c>
      <c r="G244" s="2" t="s">
        <v>1293</v>
      </c>
    </row>
    <row r="245" spans="1:7" x14ac:dyDescent="0.25">
      <c r="A245" s="2" t="s">
        <v>705</v>
      </c>
      <c r="B245" s="2" t="s">
        <v>706</v>
      </c>
      <c r="C245" s="2" t="s">
        <v>707</v>
      </c>
      <c r="D245" s="2" t="s">
        <v>975</v>
      </c>
      <c r="E245" s="2" t="s">
        <v>1192</v>
      </c>
      <c r="F245" s="2">
        <v>967</v>
      </c>
      <c r="G245" s="2" t="s">
        <v>1295</v>
      </c>
    </row>
    <row r="246" spans="1:7" x14ac:dyDescent="0.25">
      <c r="A246" s="2" t="s">
        <v>708</v>
      </c>
      <c r="B246" s="2" t="s">
        <v>709</v>
      </c>
      <c r="C246" s="2" t="s">
        <v>710</v>
      </c>
      <c r="D246" s="2" t="s">
        <v>976</v>
      </c>
      <c r="E246" s="2" t="s">
        <v>1177</v>
      </c>
      <c r="F246" s="2">
        <v>840</v>
      </c>
      <c r="G246" s="2" t="s">
        <v>1178</v>
      </c>
    </row>
  </sheetData>
  <sheetProtection algorithmName="SHA-512" hashValue="z3e/HmwLKvQOM4rQLlg2BYNG+9TBIi0XCSPP7SbFRqakgRtSMnTKP0Yj/MmNyfREvN6gRm2msHLLw9rk/8VTVw==" saltValue="UUIE/vljXor0o7sNyRnwNA=="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DA85FB-57D5-4A9F-A904-DAE491709832}">
  <ds:schemaRefs>
    <ds:schemaRef ds:uri="http://schemas.microsoft.com/DataMashup"/>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1F6F1CA2-47F6-413E-8A74-4856C53D08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EB73A9A-A04F-41FF-96F9-A7BAA5B16ED1}">
  <ds:schemaRefs>
    <ds:schemaRef ds:uri="http://schemas.openxmlformats.org/package/2006/metadata/core-properties"/>
    <ds:schemaRef ds:uri="http://schemas.microsoft.com/office/2006/documentManagement/types"/>
    <ds:schemaRef ds:uri="e198099c-2d28-47f1-b75e-3e8c6b6990d2"/>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Parte 1 - Datos generales</vt:lpstr>
      <vt:lpstr>Parte 2 - Lista Divulgaciones</vt:lpstr>
      <vt:lpstr>Parte 3 - Entidades informantes</vt:lpstr>
      <vt:lpstr>Parte 4 - Ingresos del gobierno</vt:lpstr>
      <vt:lpstr>Parte 5 - Datos de empresas</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EITI International Secretariat</dc:creator>
  <cp:lastModifiedBy>CC_EITI International Secretariat</cp:lastModifiedBy>
  <cp:lastPrinted>2020-02-06T16:27:17Z</cp:lastPrinted>
  <dcterms:created xsi:type="dcterms:W3CDTF">2018-04-20T09:16:43Z</dcterms:created>
  <dcterms:modified xsi:type="dcterms:W3CDTF">2020-09-08T12:26:24Z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